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ЦЕНОВАЯ КОМИССИЯ-2022\ПЗ ЦК Конкурс ремонт\05.07.2022\Локально-сметный расчет (ст-ть работ)\"/>
    </mc:Choice>
  </mc:AlternateContent>
  <xr:revisionPtr revIDLastSave="0" documentId="13_ncr:1_{F6DD517B-D238-4427-A31B-1043D6DB9C78}" xr6:coauthVersionLast="36" xr6:coauthVersionMax="47" xr10:uidLastSave="{00000000-0000-0000-0000-000000000000}"/>
  <bookViews>
    <workbookView xWindow="-120" yWindow="-120" windowWidth="29040" windowHeight="15840" tabRatio="771" activeTab="11" xr2:uid="{00000000-000D-0000-FFFF-FFFF00000000}"/>
  </bookViews>
  <sheets>
    <sheet name="Вешняки" sheetId="26" r:id="rId1"/>
    <sheet name="ЛН 02-01-01" sheetId="22" r:id="rId2"/>
    <sheet name="ЛН 02-01-02" sheetId="21" r:id="rId3"/>
    <sheet name="ЛН 02-01-03" sheetId="20" r:id="rId4"/>
    <sheet name="ЛН 02-01-04" sheetId="19" r:id="rId5"/>
    <sheet name="ЛН 02-01-05" sheetId="18" r:id="rId6"/>
    <sheet name="ЛН 02-01-06" sheetId="17" r:id="rId7"/>
    <sheet name="ЛН 02-01-07" sheetId="16" r:id="rId8"/>
    <sheet name="ЛН 02-01-08" sheetId="15" r:id="rId9"/>
    <sheet name="ЛН 09-01-01" sheetId="25" r:id="rId10"/>
    <sheet name="ЛН 09-02-01" sheetId="24" r:id="rId11"/>
    <sheet name="ЛН 09-02-02" sheetId="23" r:id="rId12"/>
  </sheets>
  <definedNames>
    <definedName name="_xlnm.Print_Titles" localSheetId="1">'ЛН 02-01-01'!$26:$26</definedName>
    <definedName name="_xlnm.Print_Titles" localSheetId="2">'ЛН 02-01-02'!$26:$26</definedName>
    <definedName name="_xlnm.Print_Titles" localSheetId="3">'ЛН 02-01-03'!$26:$26</definedName>
    <definedName name="_xlnm.Print_Titles" localSheetId="4">'ЛН 02-01-04'!$26:$26</definedName>
    <definedName name="_xlnm.Print_Titles" localSheetId="5">'ЛН 02-01-05'!$25:$25</definedName>
    <definedName name="_xlnm.Print_Titles" localSheetId="6">'ЛН 02-01-06'!$26:$26</definedName>
    <definedName name="_xlnm.Print_Titles" localSheetId="7">'ЛН 02-01-07'!$26:$26</definedName>
    <definedName name="_xlnm.Print_Titles" localSheetId="8">'ЛН 02-01-08'!$26:$26</definedName>
    <definedName name="_xlnm.Print_Titles" localSheetId="9">'ЛН 09-01-01'!$26:$26</definedName>
    <definedName name="_xlnm.Print_Titles" localSheetId="10">'ЛН 09-02-01'!$26:$26</definedName>
    <definedName name="_xlnm.Print_Titles" localSheetId="11">'ЛН 09-02-02'!$26:$26</definedName>
  </definedNames>
  <calcPr calcId="191029"/>
</workbook>
</file>

<file path=xl/calcChain.xml><?xml version="1.0" encoding="utf-8"?>
<calcChain xmlns="http://schemas.openxmlformats.org/spreadsheetml/2006/main">
  <c r="D15" i="26" l="1"/>
  <c r="D14" i="26"/>
  <c r="D13" i="26"/>
  <c r="D12" i="26"/>
  <c r="D11" i="26"/>
  <c r="D10" i="26"/>
  <c r="D9" i="26"/>
  <c r="D8" i="26"/>
  <c r="D7" i="26"/>
  <c r="D6" i="26"/>
  <c r="D5" i="26"/>
  <c r="D16" i="26" l="1"/>
  <c r="I17" i="25"/>
  <c r="G17" i="25"/>
  <c r="I16" i="25"/>
  <c r="G16" i="25"/>
  <c r="I15" i="25"/>
  <c r="G15" i="25"/>
  <c r="I14" i="25"/>
  <c r="G14" i="25"/>
  <c r="I13" i="25"/>
  <c r="G13" i="25"/>
  <c r="I12" i="25"/>
  <c r="G12" i="25"/>
  <c r="I17" i="24"/>
  <c r="G17" i="24"/>
  <c r="I16" i="24"/>
  <c r="G16" i="24"/>
  <c r="I15" i="24"/>
  <c r="G15" i="24"/>
  <c r="I14" i="24"/>
  <c r="G14" i="24"/>
  <c r="I13" i="24"/>
  <c r="G13" i="24"/>
  <c r="I12" i="24"/>
  <c r="G12" i="24"/>
  <c r="I17" i="23"/>
  <c r="G17" i="23"/>
  <c r="I16" i="23"/>
  <c r="G16" i="23"/>
  <c r="I15" i="23"/>
  <c r="G15" i="23"/>
  <c r="I14" i="23"/>
  <c r="G14" i="23"/>
  <c r="I13" i="23"/>
  <c r="G13" i="23"/>
  <c r="I12" i="23"/>
  <c r="G12" i="23"/>
  <c r="I17" i="22"/>
  <c r="G17" i="22"/>
  <c r="I16" i="22"/>
  <c r="G16" i="22"/>
  <c r="I15" i="22"/>
  <c r="G15" i="22"/>
  <c r="I14" i="22"/>
  <c r="G14" i="22"/>
  <c r="I13" i="22"/>
  <c r="G13" i="22"/>
  <c r="I12" i="22"/>
  <c r="G12" i="22"/>
  <c r="I17" i="21"/>
  <c r="G17" i="21"/>
  <c r="I16" i="21"/>
  <c r="G16" i="21"/>
  <c r="I15" i="21"/>
  <c r="G15" i="21"/>
  <c r="I14" i="21"/>
  <c r="G14" i="21"/>
  <c r="I13" i="21"/>
  <c r="G13" i="21"/>
  <c r="I12" i="21"/>
  <c r="G12" i="21"/>
  <c r="I17" i="20"/>
  <c r="G17" i="20"/>
  <c r="I16" i="20"/>
  <c r="G16" i="20"/>
  <c r="I15" i="20"/>
  <c r="G15" i="20"/>
  <c r="I14" i="20"/>
  <c r="G14" i="20"/>
  <c r="I13" i="20"/>
  <c r="G13" i="20"/>
  <c r="I12" i="20"/>
  <c r="G12" i="20"/>
  <c r="I17" i="19"/>
  <c r="G17" i="19"/>
  <c r="I16" i="19"/>
  <c r="G16" i="19"/>
  <c r="I15" i="19"/>
  <c r="G15" i="19"/>
  <c r="I14" i="19"/>
  <c r="G14" i="19"/>
  <c r="I13" i="19"/>
  <c r="G13" i="19"/>
  <c r="I12" i="19"/>
  <c r="G12" i="19"/>
  <c r="I16" i="18"/>
  <c r="G16" i="18"/>
  <c r="I15" i="18"/>
  <c r="G15" i="18"/>
  <c r="I14" i="18"/>
  <c r="G14" i="18"/>
  <c r="I13" i="18"/>
  <c r="G13" i="18"/>
  <c r="I12" i="18"/>
  <c r="G12" i="18"/>
  <c r="I11" i="18"/>
  <c r="G11" i="18"/>
  <c r="I17" i="17"/>
  <c r="G17" i="17"/>
  <c r="I16" i="17"/>
  <c r="G16" i="17"/>
  <c r="I15" i="17"/>
  <c r="G15" i="17"/>
  <c r="I14" i="17"/>
  <c r="G14" i="17"/>
  <c r="I13" i="17"/>
  <c r="G13" i="17"/>
  <c r="I12" i="17"/>
  <c r="G12" i="17"/>
  <c r="I17" i="16"/>
  <c r="G17" i="16"/>
  <c r="I16" i="16"/>
  <c r="G16" i="16"/>
  <c r="I15" i="16"/>
  <c r="G15" i="16"/>
  <c r="I14" i="16"/>
  <c r="G14" i="16"/>
  <c r="I13" i="16"/>
  <c r="G13" i="16"/>
  <c r="I12" i="16"/>
  <c r="G12" i="16"/>
  <c r="I17" i="15"/>
  <c r="G17" i="15"/>
  <c r="I16" i="15"/>
  <c r="G16" i="15"/>
  <c r="I15" i="15"/>
  <c r="G15" i="15"/>
  <c r="I14" i="15"/>
  <c r="G14" i="15"/>
  <c r="I13" i="15"/>
  <c r="G13" i="15"/>
  <c r="I12" i="15"/>
  <c r="G1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  <author>Алексей Осипов</author>
  </authors>
  <commentList>
    <comment ref="C5" authorId="0" shapeId="0" xr:uid="{D386DC94-2548-4EF2-B5F5-063489366E8A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00245474-EA04-4739-B5C5-BDA77D5AF405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E8BD14BE-16FE-4296-BC86-14A9FF42F2C3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372D4F42-9EA9-4393-8000-23BE2446A3E8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421525ED-4CB1-424A-89CF-C6F5A6A6E877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B456B8B0-6358-41E9-85E6-DEAF63856DEE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7EFBBE16-459E-4C51-ABFB-980D470AEF07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A87BAF7A-B5F8-4CE3-8BF2-A96F189DFEE9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E2211FE4-D174-44A5-A90C-AE40B0C8DCEB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C01F86C6-DC90-46DE-850D-D5C2DCBAE0A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CF77AFF7-1121-472E-B765-17EF70AB261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A5503A0F-0B5F-4626-88CC-2D6AAC1D4B68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D681E22E-5A2E-450A-A6D4-BB645BB3BB74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50D1180E-1270-457D-833B-E9B5FF39251F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3C836243-C32E-4A57-B9F3-8405501B3383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FB15D2E1-739C-4D38-AC10-9FDC22E2E2AC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F45E9F29-F453-4E36-983C-DFE7AC995439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A19CF3E5-2524-4719-8B99-0DF9C61B66D3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1635243E-21BA-4593-AD75-62C0710873C3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E01A06EF-EDF1-4D8B-A286-B5A8447154ED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0E5ACE61-5B6A-4AEA-9E6C-2B4B250B31D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E00CD101-FA5F-4A0B-A9C6-7F57089711D2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2CC14940-DB8F-415F-A7B0-4CEEBA263E3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54D985EA-653C-4DC3-AA6F-9413EE17FBF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F7BCA959-346D-4F4E-9CA7-61D71A768119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0C57896B-BDF5-4A4C-950B-21084D248A8F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AF003AB3-E0C5-4DA1-B14B-862EB4056A78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7C2628E2-5A63-488F-AC96-31B075D1F7EE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0A76031D-86F8-47DF-9773-79F3A335E78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8CC83D76-54CC-4955-A275-91CEF0DD7021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926" authorId="2" shapeId="0" xr:uid="{D52956C5-8225-4F57-9CD8-67E97FCE3CB4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I926" authorId="5" shapeId="0" xr:uid="{596FAB65-0779-49BB-B496-E7F6DE77043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K926" authorId="2" shapeId="0" xr:uid="{5F550AB4-0D15-4C1F-80E5-8BCCDC6CB899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  <comment ref="C931" authorId="1" shapeId="0" xr:uid="{BDDFCC5D-BC54-4243-9597-0310343E08C7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934" authorId="1" shapeId="0" xr:uid="{94D4ABC0-EC51-4E20-90A7-27E65C40DD4D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  <author>Алексей Осипов</author>
  </authors>
  <commentList>
    <comment ref="C5" authorId="0" shapeId="0" xr:uid="{D8038001-1022-429A-A675-49CE576CB9E5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FDAD074B-37FC-42E4-811B-162F005ED46F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41BF2F73-7238-4984-B3F9-3E42EDBAA309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03038998-3FB9-4EEA-A084-685B54E41472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F0DBB2C7-5F7A-42AB-A79B-500862547142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8591C0FF-51DF-48F5-953F-7FE575234BF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F7CF70B1-5EFE-4F9C-9AB5-6E38A7417E7D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2274F2C5-166D-4E9B-B8A4-2117BF88CCC2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4B21C9DB-8937-4521-8F89-303174B669A7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120CD5AE-E6F7-484F-B4DB-3CC080EF6865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31629BFD-2587-4278-96F9-B3D6F1ED97E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98E7D07E-D51D-4DC9-97E0-86B37BE2A325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BFEE707A-831C-4071-AEC8-E6EE7F5955E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FDD75842-09B0-497D-95E3-7CB08F7961A5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335664BF-C62E-4820-91DF-AE70A09837F1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1E2EAABE-DA94-4E14-A400-E3D5130547D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D33AB4C9-2A9D-497C-89ED-8DA95D26D272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590A6DF2-888B-42F6-AA39-B3565CC8386A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CF92368B-697A-4B7D-8A75-6E15AF46640E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93671D8E-A0F1-4319-8C28-D1950DA47EBD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4C674BE8-6F76-435B-9898-30EB5D136314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6D7437DE-4177-4BEA-BFED-379DA016E13D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EE2E366B-9A7F-41AB-88DD-05BFC51ED5F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5D89DB97-89E9-4DD2-85C6-F129D89940CE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9C89164D-F3C8-4D73-8ED6-00E39ECC5277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3718214C-513D-4D9D-AD63-AC57C5409FFD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C28D5D9C-177A-4C12-BD1B-A76CA6C8FEC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7BC5298E-3B57-4B63-BB72-92E4F83E503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948861FC-0937-4ACF-804A-1EE62F3DD114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3F4FA6A2-65FA-49D7-9640-5F6367B48EB1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128" authorId="2" shapeId="0" xr:uid="{54E736D9-5BB8-45EB-B421-2B690EE55673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I128" authorId="5" shapeId="0" xr:uid="{3740A6E7-9FAA-4EB3-9B10-1E1732E0FBD5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K128" authorId="2" shapeId="0" xr:uid="{3F1CB9F8-A2BC-44DD-9A32-55E5D76ADF52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  <comment ref="C133" authorId="1" shapeId="0" xr:uid="{8A2938F2-6F88-40D2-ABBF-3AC6B2A9A392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136" authorId="1" shapeId="0" xr:uid="{90FF8655-2004-4A46-9E54-267DD5B0BCF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  <author>Алексей Осипов</author>
  </authors>
  <commentList>
    <comment ref="C5" authorId="0" shapeId="0" xr:uid="{0877DDA6-835B-4149-8FD8-76810EC41045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714F8161-4D56-434F-B9EA-D378DDF96C58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F97BF8AB-A123-41BE-8CE6-375831AB5CBF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B08C0921-38A0-4FB6-A788-C3C9859ECE5E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6454BEEE-EA4D-4E76-A1E9-B57C42356E44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D4544DB6-9DD1-4E9E-B347-91B8E5E39E52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6605BA2E-1FCB-43C7-9D30-C6179F80906A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6856281B-82B0-4F10-B716-05CF32A00C1D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085E1B2A-3845-46F7-B6BA-4D7751D9C27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1431C1AD-0E64-4D0F-91A1-2DEA1D593CD8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CE5BCBE2-C9FA-48DF-8687-B3B5E10F14E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4EC56FC5-15D5-477E-8B52-875307E298B1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B04357C4-2E61-4425-BC38-84D026B05A3B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7AE3D2E8-B54E-49EC-8A81-9D8AD81321F7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172D8DE6-60C6-493F-82E7-FBF03639A93B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5FB56873-7820-48E0-B2DB-4D9EF47EDCA7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AB5ABA1C-8EF5-4673-94A0-16685220D03A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8923792A-0876-4FB7-8D3A-386CBF0C552A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05F198D9-F9D8-4772-8FB1-B5835EF17E8E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E1E6BE3A-2BA0-4810-8F1A-CA3DC5731931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D5045107-2C41-4A1A-8D98-14E0C295FE84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584306D8-9C0E-40E1-83C8-D0B53442CA7F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2E10A1CC-9C77-4234-9F9C-78CC059B0B5E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2F4142CD-6F2D-48FF-8CDD-4EBC791A8E22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A2FAFA6B-2281-446A-9D86-0FB429963F9B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8928F693-3733-48A4-A128-45C28633A9FB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A31543D5-D1E9-4321-AAEB-9EFC4CDCC549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BA39B56C-839B-4466-A040-27F129E267E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034226AA-FA2F-49B3-9ADD-7545AEDBFA04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F802C58C-E002-4FB4-9CBD-27B8A33C2D81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74" authorId="2" shapeId="0" xr:uid="{0267DB88-CB5F-4F59-8D38-777C4791EC5A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I74" authorId="5" shapeId="0" xr:uid="{7B212B70-7F5B-4A72-95DD-A8CD57B18BA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K74" authorId="2" shapeId="0" xr:uid="{4958C12F-9C83-4ED7-B22A-342CDD052398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  <comment ref="C79" authorId="1" shapeId="0" xr:uid="{350DF99C-2FB7-49C1-A91A-D48C656F46D8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82" authorId="1" shapeId="0" xr:uid="{91B560C7-D25B-4423-8958-C7DAF3F1CF91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  <author>Алексей Осипов</author>
  </authors>
  <commentList>
    <comment ref="C5" authorId="0" shapeId="0" xr:uid="{01A86246-D30D-42A3-B1F4-58875C6335DC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BADD3A87-C7C7-434F-AC12-77F0D61D2BDE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A0667FD2-7628-4CD2-A062-6BBA0039BD06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52E5BF49-7547-48C2-8F02-4B41734520EC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670A8774-B715-4B47-8F30-8B2AA6637729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7348E13E-7225-4D57-B5E3-57253626DCDE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DD7B734B-40EB-42B4-8A4D-ACD302D1BAB5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5C3862D9-9681-40E5-81D8-1FF02BE0524B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207470C5-F466-400B-9743-8F83DE2807B8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0FAC026D-9FC5-4776-82EF-B05F64CA51AC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31EF27E8-F433-4E3A-B5A4-BEAEC39C4379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6A5401FF-C6EC-4BDC-A171-753F72CFD73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A74C5DCA-0547-42EB-911D-C8E4B64B6DC1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67818548-3043-4D5B-9E2C-F59B07CD1ACD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DF1B92C0-7C72-4776-93FD-2B772A3CA5FF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886C7314-8067-49E9-98D6-4F1C9ABC09DC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A72C02F8-2B95-47B2-906C-A7FC05753A12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15E316D1-8E5D-4B66-A326-15F3429AC8E8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E80590B5-4F66-485E-87FD-6B46354F4238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8F2437DB-7914-4ED8-B90E-14956544A63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43285496-2A17-4783-8641-E196F8D5AAAD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A35BAF6B-2924-4D84-B801-5BD1B43AC9B9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0FA9948C-8145-4354-9D83-5C052250AFE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D81F1F9A-8C28-495E-912F-8794C198E229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D37C4622-9D77-4872-8A65-AFA2D2A330B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16513EC0-2020-4C4C-B859-7093C7B3A644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B4795F1A-7449-458F-A08E-95A90820C8B4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5F0F9CE2-54EC-4E8E-A45C-CF139C282947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D95D3FA5-418E-41D2-8585-3601B87D5EF6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FB51BDC3-ECD0-478F-A9C1-32E47EF34E7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900" authorId="2" shapeId="0" xr:uid="{99548930-674C-4428-A022-F3A32734B248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I900" authorId="5" shapeId="0" xr:uid="{C5628E81-CCF0-46AB-8979-824AF0E3CE7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K900" authorId="2" shapeId="0" xr:uid="{E2457B53-0E9E-4E0F-AA71-ABEF2D4E6CC2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  <comment ref="C905" authorId="1" shapeId="0" xr:uid="{5A393646-9A58-4305-ADCA-53FA3C9A68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908" authorId="1" shapeId="0" xr:uid="{F5FAFD02-3E7C-4510-B01E-3BFD8A0BD06F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  <author>Алексей Осипов</author>
  </authors>
  <commentList>
    <comment ref="C5" authorId="0" shapeId="0" xr:uid="{D52F2756-9D60-446D-A56D-5E64A884549A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DFD0DE8F-9F1E-4A0B-A214-706D5F07D55B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130C5BB5-2F65-4F87-89CF-CC3A02B8B25B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73DF24F8-2FA7-4ACC-BABA-D200315131D3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AAC3B420-86F8-48CE-8167-8BC3B2319B08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2AC994EC-BCA5-49A2-A817-A78CE5B4F74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E301EE14-A365-4249-AD5E-D133125F7C6B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D31DAA14-8FEB-4976-A1FF-68CE4DDA625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82E1A346-632D-4DD3-BD59-DFA4228629C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BF91E718-9EBD-4EB4-BF8D-CF83F30FFD65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F098F819-BA1C-4FE4-97A5-67AF8E7D58D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9A7328A4-1610-4F4C-8D4D-B6367CF5D81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E95C5700-D49E-4C7A-A394-D3CC45B04DD6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48AA5943-3C7E-4517-A47B-473D27B366B4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1AF8A5D2-BF25-40A9-BD8A-A698428E793A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E65A5D39-3C10-432E-958C-3C76AEAD414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3E57E6A1-FA66-4346-95F9-DB420F695858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03DB305B-9732-4DEA-9756-BC5CC757DC1D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F77B93FB-E8BF-4D09-97C6-7EAABC30653A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8AA30273-EDF7-469E-9FAC-E58EA3053EB6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93D58C2A-741D-422F-A48F-7EA32F472754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A08D5DA0-BB85-4B27-A5CF-9208082FCA98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B83361C3-A477-4631-A6A6-F53CFBB11B2F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BA9E17F0-3547-48F7-9B57-38B5EF389E28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2BB742CE-D3DA-4CA7-A23E-BA5A308CC001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4949F913-FB57-4405-8C4C-FA8E4BC297D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16B69CA4-7E28-4AC7-ADBE-6B212F38AD79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A054C2F3-4851-49D0-8569-4A9BFD5A0026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A0E03F56-BF8F-4303-902F-77B0358D18C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A14FD1FB-6799-4DB1-94E9-FEFF236D309B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2245" authorId="2" shapeId="0" xr:uid="{6625B909-2FF3-4871-86B0-720107539125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I2245" authorId="5" shapeId="0" xr:uid="{BB8FD991-46B2-4AF7-8B64-07506F931224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K2245" authorId="2" shapeId="0" xr:uid="{1519F2DA-170B-499C-88FD-6396AD3AC01C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  <comment ref="C2250" authorId="1" shapeId="0" xr:uid="{B5B26A68-D1B6-43AC-9586-5E94513DBE38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2253" authorId="1" shapeId="0" xr:uid="{EBCC8E39-C273-4EE8-AFB6-202505641EFD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  <author>Алексей Осипов</author>
  </authors>
  <commentList>
    <comment ref="C5" authorId="0" shapeId="0" xr:uid="{44EA9A0E-D156-42E4-B4DD-FE37517B2E52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C09A1F2B-E398-4771-92D7-89FE59971AFA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1FA27AAB-F656-4165-BD7D-AA1FBD34E99D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7765EF62-BC86-4DB4-BA52-C0CA1352893E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CEC1D22D-A8E2-4ED2-B80E-6CD63C341FE6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37FB222F-796F-4A54-B4E0-658F1E089A49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4DC008F3-50AF-4951-8639-56D8E377F7CB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D5728406-8CA8-451F-83C3-F446288758E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315BE47E-EF4E-412C-A342-239E67A669D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963999B5-9FFE-4B16-BE2D-0E9DC90C743A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121B5CEB-C027-479E-892F-742597C49762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7F3B4D22-189E-493B-AC3F-C12757F83282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6465D439-B6B0-4867-9B30-0534B5A4894A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EE280129-00D4-424F-8C10-58EDA1BE7F13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5DEDA173-0ADB-4D98-A0DA-54FC4D69F5D4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D99E6E7D-74F1-4370-9505-7BAA8ADB146A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38D677EE-26D9-4053-8008-705A50BB46D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A2612F1D-E567-4E63-9D1A-C1C2EA198774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43948CE4-D25A-48CC-8755-355A00422B6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E07375CC-D284-4478-9A02-C75C20E5B09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EB6B1358-33BE-4B07-BA3F-CE15CFB8B29C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2DAC16B0-15C3-4C70-9CDC-675D41C3C972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7D14EF0A-9699-4AC1-B642-A9E36E4513BB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C3DB7109-5B3A-40AD-9277-F5D13C5BCEE6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EC35AF90-EE7D-4B9C-B79D-D4FD4E690FBB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3C1EF14A-4C2A-4B8B-A9C6-4FDDBAD96D16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452B21B6-B689-4A70-8BB1-C057ED38005E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991FF6C1-D4C5-42A9-BB5B-B4C2AF0D4B3D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02122215-5753-420B-AE51-B9D6A3DF485C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3FDE2CB5-AF1B-4577-83EE-77CFDCC0FDA6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2237" authorId="2" shapeId="0" xr:uid="{9EF20138-4B90-42A0-88B0-A728B3FAB737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I2237" authorId="5" shapeId="0" xr:uid="{F7A9E25A-E8FF-4FB9-A45F-FB308063AD26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Итоги::&lt;Прямые затраты в базисных ценах (итоги)&gt;</t>
        </r>
      </text>
    </comment>
    <comment ref="K2237" authorId="2" shapeId="0" xr:uid="{3D0EB099-154F-4A36-97D4-38AC30DC0872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 &lt;Прямые затраты (итоги)&gt;</t>
        </r>
      </text>
    </comment>
    <comment ref="C2242" authorId="1" shapeId="0" xr:uid="{7B171162-2E8D-4644-9B6B-C5746506560E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2245" authorId="1" shapeId="0" xr:uid="{C8C0A22E-EE2B-4B43-8997-83C3ABB603D4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</authors>
  <commentList>
    <comment ref="C4" authorId="0" shapeId="0" xr:uid="{9B8E483F-C119-4B29-8B52-466D28631858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6" authorId="1" shapeId="0" xr:uid="{7DB650A2-0566-4760-86CA-44A86F84204A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8" authorId="2" shapeId="0" xr:uid="{7CD8EBD4-0B95-4955-8F36-20469F9DA798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1" authorId="2" shapeId="0" xr:uid="{1C6B1144-F13B-4742-955B-64010C2B7F9C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1" authorId="2" shapeId="0" xr:uid="{11CB21A6-2B60-4EA2-912D-EBA0BD93D3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2" authorId="1" shapeId="0" xr:uid="{65F830F2-BA3C-4D92-BE1B-F11AA86A0BF5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2" authorId="1" shapeId="0" xr:uid="{FF27F342-48F6-419E-A3CD-A2B7DBCBB30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3" authorId="1" shapeId="0" xr:uid="{1BDBF9E1-7E03-44DE-A747-60AA793D1BF6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3" authorId="1" shapeId="0" xr:uid="{DE5422C7-A53C-4F58-BA28-60FF6503B86E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4" authorId="1" shapeId="0" xr:uid="{E72B88F5-0278-4B8F-B9AA-D00642A03567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4" authorId="1" shapeId="0" xr:uid="{A4DFD85D-4584-4122-A804-32AECBF3D1BB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5" authorId="1" shapeId="0" xr:uid="{E8B936DA-B6BA-41F0-B08B-EDA6E7BDEA11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5" authorId="1" shapeId="0" xr:uid="{CF211E86-0FDB-412A-B779-B494FC88989A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6" authorId="2" shapeId="0" xr:uid="{326258FF-8EB5-466C-AAEF-765AE479BD8B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6" authorId="2" shapeId="0" xr:uid="{CEE721D0-989D-4BBE-98CB-B2F1B03A9C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7" authorId="1" shapeId="0" xr:uid="{4AC46C3D-7422-46CA-9FB0-B00FCC952F5B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7" authorId="1" shapeId="0" xr:uid="{4C8241D9-B873-4C1D-85B3-21DF35A44B89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0" authorId="1" shapeId="0" xr:uid="{1BFB5E2E-6E82-4C9F-B122-7ECC5312B213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1" authorId="1" shapeId="0" xr:uid="{71A677F6-C020-4261-8075-B5B8D1D2C07D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6" authorId="2" shapeId="0" xr:uid="{691DB794-3410-4DD5-A9A0-9CEFC8046C5E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6" authorId="2" shapeId="0" xr:uid="{F15CF587-A796-4F1B-AEEE-C242697A962D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6" authorId="2" shapeId="0" xr:uid="{6EFB133D-D618-4585-8B69-2E128DBFE16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6" authorId="2" shapeId="0" xr:uid="{545B8A08-FE23-4ADB-B407-52D2A1EC9907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6" authorId="2" shapeId="0" xr:uid="{00C3277E-84A2-49FF-8829-7D9C034569D8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6" authorId="2" shapeId="0" xr:uid="{D8DF9E40-7327-45E0-87E6-E362DF571553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6" authorId="3" shapeId="0" xr:uid="{3E04A7C1-3E7C-4B70-AB0A-0775ACE6416E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6" authorId="4" shapeId="0" xr:uid="{9F8A1C53-4DAB-44E8-812A-F7948539C91B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6" authorId="4" shapeId="0" xr:uid="{077DB8B5-3FE6-436C-AEB9-F5719EC44337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6" authorId="2" shapeId="0" xr:uid="{F89804F5-F78F-4EB9-B48C-0AB3CA58F43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6" authorId="2" shapeId="0" xr:uid="{620C0B7C-51FD-4473-80F5-204F0A8EC0C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2503" authorId="1" shapeId="0" xr:uid="{C7BB31F8-EFDB-475D-9191-7FAE8E959D13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2506" authorId="1" shapeId="0" xr:uid="{AB1D369A-9949-4ED0-AA07-A2CEF52A2BD6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</authors>
  <commentList>
    <comment ref="C5" authorId="0" shapeId="0" xr:uid="{76CBFAAD-23C2-4193-BCE1-D57715FAFFF3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439CB8FF-AA88-4042-92E3-69DD8C8BFBC7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D82555D7-2EA9-4C7C-B8B6-D0F1072FF123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3ADC6BA4-D721-47CA-AF65-47DB8CCD8142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BF9D397C-56D3-4443-A175-350DC13B005E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352CF1B7-C336-4B8C-92C4-011E8218E75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98AED5E8-A55C-457C-B905-74E40290A4DF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D15AE1B6-B846-4396-AD2A-BCC0B80D7FA5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BE6AB9D0-7D68-4F51-AFDF-18DE8A7B5D1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9DC5F3AA-4AB7-40AF-8907-AFCA218A2A6D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6BD8DB7A-6230-4254-A214-3EAF4CDB4F62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10BE3704-54DD-4C50-B950-076A28EAF18D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AAB2E44D-8264-4119-885B-FF766E3006FE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DA7F05C3-FBFB-4D9E-9F55-131059B962C3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FB03276D-8157-4DD6-A236-E44A79E23EA2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CE9045CA-F94E-4FDE-B38C-CA4D744F71E6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473B5C38-7E7B-4297-945B-6EAADD99C3E5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60E9FB76-5519-4769-B3C9-1071F6D22D2D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4A2A6394-64FF-4D48-A470-45F43917635C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149BDD5B-042C-400E-ACC3-2E64379E9C07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415A70AF-F461-4EE6-A35F-1A8939AA8E98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B0E8ABA5-D3B2-49D0-A6E7-E1E56FB5372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6ACC404E-3E68-43D6-A3F6-9BF3B49ED62C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945AA2C4-B051-4647-998F-B7FBBCC886F9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94203D2C-819B-45FE-BB2E-C8F5D5AAF58E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C1EF1AE6-95E9-486E-9C42-6A8B0CB986FF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615B0FA4-327C-4037-9929-16A89F833D07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4FB968F0-911F-424D-96FA-DE7675D4372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6C8AC447-6AFF-4020-ABC3-F1EAF9102198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C4F2F141-2316-4E8A-9439-15E01B4C0DB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1892" authorId="1" shapeId="0" xr:uid="{CA450B13-4FAC-4DF2-96A1-45DA2CD7DD1B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1895" authorId="1" shapeId="0" xr:uid="{40FB4C0B-34A9-4CB7-A3E4-3EDDE2AD77DA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</authors>
  <commentList>
    <comment ref="C5" authorId="0" shapeId="0" xr:uid="{790C5475-B5FC-462B-A2D2-CB60D4EF7DE5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B0252628-9B6F-4925-A3E4-A6500481B09E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A963D6FA-0488-4526-94F7-AF56711314F0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4CEC69E5-2A27-4BFE-9346-AF57DDDFC981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9A084F45-9381-4B89-B18E-FB59B2A6F5C9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871DBF29-BE62-4238-92B0-3E3A2BB6C0BB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71A08DC8-9D2C-4739-AD26-2059A726F096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C96D04F1-F880-40A6-872B-B461EE1A8D83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29387E1E-DB01-4C27-9A25-A44734A66EE4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A0E83797-1838-4BD7-B477-A499A42EE6AA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52E3DF64-E118-4AC1-B45E-69D745744A08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FAB90350-5829-4C33-B56B-20EEAAB03B1A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7430D6CD-6FE7-477E-9F89-D290D8C5B095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2D83559B-159E-4489-BA8C-D7F4C7C5133C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DE7E3A7E-7828-4F52-AD0A-B629BD4887B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AA34D9D3-108A-4F60-B1FA-C16F7C379D49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E1A3EABD-1F6D-46B1-A82C-73E385347981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5301A75F-7CAB-49E9-948F-54139FA384B4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556B3550-B0B7-43AE-8506-C786F63268B1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5C9659F7-3451-41C6-A8D1-BA1391284C7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9B8B7834-6243-4F6A-BB33-06024E1AFC6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D80C374C-91DF-4917-A88E-BEEFD4C1D872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3E388C59-934F-4EF6-B321-B29D2A606BCF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E5C4C4FF-2AD5-4D51-BD7D-A286E8AA880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B799478C-2B0B-4F2D-A54B-02D058756507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65955331-899C-44ED-A3DE-C4A93650E6E2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7B20B0C9-7024-49E1-A8E9-D6817AF716A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99EFECC9-83BA-4166-9CC2-D0A8E596C457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DAA8B7B0-E441-47AA-B93F-092C959B494D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A80F006C-FD7B-4F70-8506-D4B9613805EB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743" authorId="1" shapeId="0" xr:uid="{3CDE1C47-E856-4F3C-86C4-18A11FD333CC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746" authorId="1" shapeId="0" xr:uid="{147245CD-D762-4AFA-8133-897F0260076F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</authors>
  <commentList>
    <comment ref="C5" authorId="0" shapeId="0" xr:uid="{00000000-0006-0000-0000-000002000000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00000000-0006-0000-0000-000004000000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00000000-0006-0000-0000-00000F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00000000-0006-0000-0000-000015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00000000-0006-0000-0000-000016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00000000-0006-0000-0000-000017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00000000-0006-0000-0000-000018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00000000-0006-0000-0000-000019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00000000-0006-0000-0000-00001A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00000000-0006-0000-0000-00001B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00000000-0006-0000-0000-00001C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00000000-0006-0000-0000-00001D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00000000-0006-0000-0000-00001E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00000000-0006-0000-0000-00001F00000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745" authorId="1" shapeId="0" xr:uid="{00000000-0006-0000-0000-0000230000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748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Александр Енбаев</author>
    <author>Alex Sosedko</author>
    <author>Comp</author>
    <author>Alex</author>
  </authors>
  <commentList>
    <comment ref="C5" authorId="0" shapeId="0" xr:uid="{C31DE383-560E-4270-8618-53F3A61F5E1B}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</t>
        </r>
      </text>
    </comment>
    <comment ref="C7" authorId="1" shapeId="0" xr:uid="{6C6E0F57-EE62-4465-BADB-B464741489B5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Титул::&lt;Наименование локальной сметы&gt;</t>
        </r>
      </text>
    </comment>
    <comment ref="A9" authorId="2" shapeId="0" xr:uid="{5A82D04D-0027-45C7-892F-4B3E498FD4AF}">
      <text>
        <r>
          <rPr>
            <b/>
            <u/>
            <sz val="8"/>
            <color indexed="81"/>
            <rFont val="Tahoma"/>
            <family val="2"/>
            <charset val="204"/>
          </rPr>
          <t xml:space="preserve"> Параметр::&lt;Основание&gt;</t>
        </r>
      </text>
    </comment>
    <comment ref="G12" authorId="2" shapeId="0" xr:uid="{5469A1A9-C736-4D13-976A-8134E3710B91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I12" authorId="2" shapeId="0" xr:uid="{D787BA3A-DE72-4506-AF9D-E739B707DBE3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G13" authorId="1" shapeId="0" xr:uid="{99982A2D-B8EB-44D8-B57B-9381EAD3572D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Строительные работы&gt;/1000</t>
        </r>
      </text>
    </comment>
    <comment ref="I13" authorId="1" shapeId="0" xr:uid="{282D444C-1C41-4D10-BF21-588C4F4AF687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Строительные работы&gt;/1000</t>
        </r>
      </text>
    </comment>
    <comment ref="G14" authorId="1" shapeId="0" xr:uid="{122CCBB9-325A-4FDA-8323-1631BD521A42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Монтажные работы &gt;/1000</t>
        </r>
      </text>
    </comment>
    <comment ref="I14" authorId="1" shapeId="0" xr:uid="{9C2CF5CC-F0E1-41A6-981E-2FE47D606040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Монтажные работы &gt;/1000</t>
        </r>
      </text>
    </comment>
    <comment ref="G15" authorId="1" shapeId="0" xr:uid="{C128ACD3-7F91-44AC-83A7-FCD84A9DAB4D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Оборудование&gt;/1000</t>
        </r>
      </text>
    </comment>
    <comment ref="I15" authorId="1" shapeId="0" xr:uid="{AA48CA7D-E0AB-4AC5-999F-18D3B874BF26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Оборудование&gt;/1000</t>
        </r>
      </text>
    </comment>
    <comment ref="G16" authorId="1" shapeId="0" xr:uid="{C3505FBB-A44F-42B1-A908-3F7CDE2FD757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ИтогоБазЦ::=&lt;Итого Прочие работы и затраты&gt;/1000</t>
        </r>
      </text>
    </comment>
    <comment ref="I16" authorId="1" shapeId="0" xr:uid="{4299BC07-D389-4C13-8530-8763D45CBB54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ИтогоБИМ::=&lt;Итого Прочие работы и затраты&gt;/1000</t>
        </r>
      </text>
    </comment>
    <comment ref="G17" authorId="2" shapeId="0" xr:uid="{8CA0AAA2-D642-4381-83A6-F7E5F105699B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I17" authorId="2" shapeId="0" xr:uid="{37B25960-6217-4CCA-9554-AC3A5A06A097}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G18" authorId="1" shapeId="0" xr:uid="{189F1244-EEB3-47DC-B6C0-F9F8FEE46B91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I18" authorId="1" shapeId="0" xr:uid="{162BE45A-79ED-40D1-A2E0-2792553EC908}">
      <text>
        <r>
          <rPr>
            <b/>
            <sz val="9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A21" authorId="1" shapeId="0" xr:uid="{46B49093-44F2-4CA1-8510-5F87617CEE3F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410 значение&gt;</t>
        </r>
      </text>
    </comment>
    <comment ref="A22" authorId="1" shapeId="0" xr:uid="{B2834111-7D3D-4573-99D0-EF3F76AC892F}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420 значение&gt;</t>
        </r>
      </text>
    </comment>
    <comment ref="A27" authorId="2" shapeId="0" xr:uid="{0B5BFEE5-0EE8-48C1-9B97-94C4E5EDFFA6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ЛокСмМТСН::&lt;Номер позиции по смете&gt;&lt;Порядковый номер ресурса&gt;</t>
        </r>
      </text>
    </comment>
    <comment ref="B27" authorId="2" shapeId="0" xr:uid="{243C05F9-D24D-4D62-8A8D-2E410EE754E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ЛокСмМТСН::&lt;Обоснование (код) позиции&gt;
&lt;Пункт ТЧ&gt;</t>
        </r>
      </text>
    </comment>
    <comment ref="C27" authorId="2" shapeId="0" xr:uid="{4AB6AF19-0985-4D88-B64A-AB09812846A0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ЛокСмМТСН::&lt;Наименование (текстовая часть) расценки&gt;                                         Ц=&lt;Формула базисной цены единицы ПЗ&gt;&lt;Формула базисной цены единицы МАТ&gt;&lt;Строка суммы норм НР и СП от ЗПМ по позиции в базисных ценах&gt;</t>
        </r>
      </text>
    </comment>
    <comment ref="D27" authorId="2" shapeId="0" xr:uid="{5EC23D6A-37D9-413A-A44D-12F5486536FF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ЛокСмМТСН::&lt;Ед. измерения по расценке&gt;</t>
        </r>
      </text>
    </comment>
    <comment ref="E27" authorId="2" shapeId="0" xr:uid="{761D2EDA-3B8C-4D28-920B-211265FAF208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ЛокСмМТСН::&lt;Количество всего (физ. объем) по позиции&gt;
&lt;Формула расчета физ. объема&gt;&lt;Нормы НР по позиции для баз.цен&gt;&lt;Нормы СП по позиции для баз.цен&gt;&lt;Сумма норм НР и СП от ЗПМ по позиции в базисных ценах&gt;&lt;ТЗ по позиции на единицу без коэффициентов&gt;&lt;ТЗМ по позиции на единицу без коэффициентов&gt;</t>
        </r>
      </text>
    </comment>
    <comment ref="F27" authorId="2" shapeId="0" xr:uid="{3C8155EB-835B-40AC-9D04-B06BA1DE309E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 &lt;Исходное значение ПЗ по позиции на единицу&gt;</t>
        </r>
      </text>
    </comment>
    <comment ref="G27" authorId="3" shapeId="0" xr:uid="{09E569ED-433C-43B7-B8AA-3C7511FFD19A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БИМ&gt;&lt;К-ты к СП по позиции для БИМ&gt;</t>
        </r>
      </text>
    </comment>
    <comment ref="H27" authorId="4" shapeId="0" xr:uid="{4B78B05A-E727-4A81-94FD-2BA1D0E190E5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ЛокСмМТСН::&lt;ЗУ к ОЗП&gt;&lt;ЗУ к ЭМ&gt;&lt;ЗУ к ЗПМ&gt;&lt;ЗУ к МАТ&gt;&lt;ЗУ к ТЗ&gt;</t>
        </r>
      </text>
    </comment>
    <comment ref="I27" authorId="4" shapeId="0" xr:uid="{8243B0D1-A75A-4808-AC35-8D293A393F84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в базисных ценах с учетом к-тов к итогам&gt;&lt;Сумма НР по позиции при расчете в базисных ценах&gt;&lt;Сумма СП по позиции при расчете в базисных ценах&gt;&lt;Сумма НР и СП от ЗПМ по позиции в базисных ценах&gt;&lt;ТЗ по позиции всего&gt;</t>
        </r>
      </text>
    </comment>
    <comment ref="J27" authorId="2" shapeId="0" xr:uid="{0E77385B-0239-4213-9FD1-95F3EF24D593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ЛокСмМТСН::&lt;Индекс к позиции на ОЗП&gt;&lt;Индекс к позиции на ЭМ&gt;&lt;Индекс к позиции на ЗПМ&gt;&lt;Индекс к позиции на МАТ&gt;&lt;Индекс к СМР&gt;&lt;Нормы НР по позиции при БИМ&gt;&lt;Нормы СП по позиции при БИМ&gt;&lt;Сумма норм НР и СП от ЗПМ по позиции при БИМ и рес.методе&gt;</t>
        </r>
      </text>
    </comment>
    <comment ref="K27" authorId="2" shapeId="0" xr:uid="{C4E6096D-9917-461F-AC57-9EC528F3FE6B}">
      <text>
        <r>
          <rPr>
            <b/>
            <sz val="8"/>
            <color indexed="81"/>
            <rFont val="Tahoma"/>
            <family val="2"/>
            <charset val="204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БИМ&gt;&lt;Сумма НР и СП от ЗПМ по позиции при БИМ и рес.методе&gt;</t>
        </r>
      </text>
    </comment>
    <comment ref="C121" authorId="1" shapeId="0" xr:uid="{4FD512F0-9CA9-4854-AEDD-C07889BE9E39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300 атрибут 970 значение&gt; &lt;подпись 300 значение&gt;</t>
        </r>
      </text>
    </comment>
    <comment ref="C124" authorId="1" shapeId="0" xr:uid="{3B10498A-9B2B-47A5-BE9D-7EEDD1E5121E}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Хвост::&lt;подпись 310 атрибут 970 значение&gt; &lt;подпись 310 значение&gt;</t>
        </r>
      </text>
    </comment>
  </commentList>
</comments>
</file>

<file path=xl/sharedStrings.xml><?xml version="1.0" encoding="utf-8"?>
<sst xmlns="http://schemas.openxmlformats.org/spreadsheetml/2006/main" count="39395" uniqueCount="2530">
  <si>
    <t xml:space="preserve">Основание: </t>
  </si>
  <si>
    <t xml:space="preserve">Сметная стоимость </t>
  </si>
  <si>
    <t>Средства на оплату труда</t>
  </si>
  <si>
    <t>№ п/п</t>
  </si>
  <si>
    <t>Наименование работ и затрат</t>
  </si>
  <si>
    <t>Кол-во единиц</t>
  </si>
  <si>
    <t>Цена на ед. изм., руб.</t>
  </si>
  <si>
    <t>Поправочные коэффициенты</t>
  </si>
  <si>
    <t>Составлен(а) по ТСН-2001 с учётом Дополнения №:</t>
  </si>
  <si>
    <t>№ и период сборника коэффициентов (индексов) пересчета:</t>
  </si>
  <si>
    <t>Форма 4</t>
  </si>
  <si>
    <t>(наименование стройки и/или объекта)</t>
  </si>
  <si>
    <t>(ЛОКАЛЬНАЯ СМЕТА)</t>
  </si>
  <si>
    <t>(наименование работ и затрат)</t>
  </si>
  <si>
    <t>В базисном уровне цен</t>
  </si>
  <si>
    <t xml:space="preserve">Шифр расценки и коды ресурсов  </t>
  </si>
  <si>
    <t>Ед. изм.</t>
  </si>
  <si>
    <t>Коэффициенты зимних удорожаний</t>
  </si>
  <si>
    <t>Всего затрат в базисном уровне цен, руб.</t>
  </si>
  <si>
    <t>Коэффициенты (индексы) пересчета, нормы
НР и СП</t>
  </si>
  <si>
    <t>ВСЕГО затрат в текущем уровне цен, руб.</t>
  </si>
  <si>
    <t>В текущем уровне цен</t>
  </si>
  <si>
    <t>тыс. руб.</t>
  </si>
  <si>
    <t>Строительные работы</t>
  </si>
  <si>
    <t>Работы по монтажу оборудования</t>
  </si>
  <si>
    <t>Оборудование</t>
  </si>
  <si>
    <t>Прочие работы и затраты</t>
  </si>
  <si>
    <t>Затраты труда</t>
  </si>
  <si>
    <t>чел.-ч.</t>
  </si>
  <si>
    <t>(должность, подпись, инициалы, фамилия)</t>
  </si>
  <si>
    <t>Составил:</t>
  </si>
  <si>
    <t>Проверил:</t>
  </si>
  <si>
    <t>Ремонт пассажирских обустройств, кассовых и турникетных павильонов на платформах диаметральных маршрутов городского железнодорожного сообщения Центрального транспортного узла, о.п.Вешняки</t>
  </si>
  <si>
    <t>ЛОКАЛЬНЫЙ СМЕТНЫЙ РАСЧЁТ № 02-01-08</t>
  </si>
  <si>
    <t>Ремонт турникетного павильона. Платформа №2. Внутренняя отделка</t>
  </si>
  <si>
    <t>Составлен(а) по ТСН-2001 с учётом Дополнения №:64</t>
  </si>
  <si>
    <t>№ и период сборника коэффициентов (индексов) пересчета:май 2022 года (выпуск №183)</t>
  </si>
  <si>
    <t xml:space="preserve"> </t>
  </si>
  <si>
    <t xml:space="preserve">   Раздел 1. Полы</t>
  </si>
  <si>
    <t>4.37-3-2
ТСН-2001.4 п.п.6.1.1.1.;
ТСН-2001.12 п.п.3.4.30.в;
ТСН-2001.3 Пр.2 п.п.1.</t>
  </si>
  <si>
    <t>Монтаж оборудования на открытой площадке, масса оборудования 0,05 т (прим. Демонтаж БПА, валидаторов)</t>
  </si>
  <si>
    <t>1 шт.</t>
  </si>
  <si>
    <t>4
3+1</t>
  </si>
  <si>
    <t/>
  </si>
  <si>
    <t>ЗП</t>
  </si>
  <si>
    <t>0,5*1,1*1,2</t>
  </si>
  <si>
    <t>ЭМ</t>
  </si>
  <si>
    <t>0,5*1,2</t>
  </si>
  <si>
    <t>в т.ч. ЗПМ</t>
  </si>
  <si>
    <t xml:space="preserve"> '(3,14)</t>
  </si>
  <si>
    <t>(7,54)</t>
  </si>
  <si>
    <t>(198,88)</t>
  </si>
  <si>
    <t>МР</t>
  </si>
  <si>
    <t>НР от ОЗП</t>
  </si>
  <si>
    <t>%</t>
  </si>
  <si>
    <t>СП от ОЗП</t>
  </si>
  <si>
    <t>НР от ЗПМ</t>
  </si>
  <si>
    <t>СП от ЗПМ</t>
  </si>
  <si>
    <t>ЗТР</t>
  </si>
  <si>
    <t>чел.-ч</t>
  </si>
  <si>
    <t>Всего по позиции</t>
  </si>
  <si>
    <t>Доплата к ЭМ (от ЗПМ)</t>
  </si>
  <si>
    <t>0,5*0,1*1,2</t>
  </si>
  <si>
    <t>НР и СП от ЗПМ (98 и 77%)</t>
  </si>
  <si>
    <t>Итого доплата</t>
  </si>
  <si>
    <t>Всего с доплатой</t>
  </si>
  <si>
    <t>3.11-27-2
ТСН-2001.6 ОП п.23.2.;
ТСН-2001.12 п.п.3.4.30.в;
ТСН-2001.3 Пр.2 п.п.1.</t>
  </si>
  <si>
    <t>Покрытие полов мягкими коврами по готовому основанию без галтелей или плинтусов насухо (прим. Демонтаж покрытия "Тетра")</t>
  </si>
  <si>
    <t>100 м2 покрытия</t>
  </si>
  <si>
    <t>0,3763
37,63 / 100</t>
  </si>
  <si>
    <t>0,8*1,1*1,2</t>
  </si>
  <si>
    <t>0,8*1,2</t>
  </si>
  <si>
    <t>3.11-39-1
ТСН-2001.12 п.п.3.4.30.в;
ТСН-2001.3 Пр.2 п.п.1.</t>
  </si>
  <si>
    <t>Укладка металлической накладной полосы (порожка)(прим.Демонтаж  алюминиевого уголка и профиля для пола  по периметру покрытия "Тетра" 50х30мм)</t>
  </si>
  <si>
    <t>100 м</t>
  </si>
  <si>
    <t>0,1386
(13,86) / 100</t>
  </si>
  <si>
    <t>1,1*1,2</t>
  </si>
  <si>
    <t xml:space="preserve"> '(0,1)</t>
  </si>
  <si>
    <t>(0,02)</t>
  </si>
  <si>
    <t>(0,44)</t>
  </si>
  <si>
    <t>0,1*1,2</t>
  </si>
  <si>
    <t>3.11-36-1
ТСН-2001.6 ОП п.23.1.;
ТСН-2001.6 ОП п.11 [Доп.46];
ТСН-2001.12 п.п.3.4.30.в;
ТСН-2001.3 Пр.2 п.п.1.</t>
  </si>
  <si>
    <t>Устройство полов из керамических крупноразмерных плиток типа керамогранит на клее из сухих смесей толщиной слоя 4 мм с затиркой швов (прим. Демонтаж)</t>
  </si>
  <si>
    <t>100 м2 пола</t>
  </si>
  <si>
    <t>0,65
65 / 100</t>
  </si>
  <si>
    <t>0,8*1,15*1,1*1,2</t>
  </si>
  <si>
    <t>0,8*1,25*1,2</t>
  </si>
  <si>
    <t xml:space="preserve"> '(9,1)</t>
  </si>
  <si>
    <t>(7,1)</t>
  </si>
  <si>
    <t>(187,32)</t>
  </si>
  <si>
    <t>0,8*1,25*0,1*1,2</t>
  </si>
  <si>
    <t>3.13-17-6
ТСН-2001.6 ОП п.11 [Доп.46];
ТСН-2001.12 п.п.3.4.30.в;
ТСН-2001.3 Пр.2 п.п.1.</t>
  </si>
  <si>
    <t>Очистка поверхности щетками</t>
  </si>
  <si>
    <t>1 м2</t>
  </si>
  <si>
    <t>1,15*1,1*1,2</t>
  </si>
  <si>
    <t>1,25*1,2</t>
  </si>
  <si>
    <t>3.11-36-1
ТСН-2001.6 ОП п.11 [Доп.46];
ТСН-2001.12 п.п.3.4.30.в;
ТСН-2001.3 Пр.2 п.п.1.</t>
  </si>
  <si>
    <t>Устройство полов из керамических крупноразмерных плиток типа керамогранит на клее из сухих смесей толщиной слоя 4 мм с затиркой швов</t>
  </si>
  <si>
    <t>(8,87)</t>
  </si>
  <si>
    <t>(234,15)</t>
  </si>
  <si>
    <t>1,25*0,1*1,2</t>
  </si>
  <si>
    <t>1.1-1-3228</t>
  </si>
  <si>
    <t>Плиты керамические, типа керамогранит, неполированные, размер 600х600х10 мм, стандартной серии, оттенки 043; 072; 093</t>
  </si>
  <si>
    <t>м2</t>
  </si>
  <si>
    <t>1.3-2-167</t>
  </si>
  <si>
    <t>Смеси сухие клеевые, высокоадгезионные, для внутренних и наружных работ, для облицовки поверхностей керамогранитом, натуральным и искусственным камнем, керамической плиткой, для кладки блоков из ячеистого бетона</t>
  </si>
  <si>
    <t>т</t>
  </si>
  <si>
    <t>1.3-2-149</t>
  </si>
  <si>
    <t>Смеси сухие цементные водостойкие для затирки межплиточных швов</t>
  </si>
  <si>
    <t>кг</t>
  </si>
  <si>
    <t>19,5
0,3*0,65*100</t>
  </si>
  <si>
    <t>3.11-27-2
ТСН-2001.6 ОП п.11 [Доп.46];
ТСН-2001.12 п.п.3.4.30.в;
ТСН-2001.3 Пр.2 п.п.1.</t>
  </si>
  <si>
    <t>Покрытие полов мягкими коврами по готовому основанию без галтелей или плинтусов насухо ( прим. Монтаж покрытия "Тетра" от сохранения)</t>
  </si>
  <si>
    <t>3.11-39-1
ТСН-2001.6 ОП п.11 [Доп.46];
ТСН-2001.12 п.п.3.4.30.в;
ТСН-2001.3 Пр.2 п.п.1.</t>
  </si>
  <si>
    <t>Укладка металлической накладной полосы (порожка)(прим. Монтаж  алюминиевого профиля для пола (треугольный) по периметру покрытия "Тетра" 50х30мм)</t>
  </si>
  <si>
    <t>0,1386
13,86 / 100</t>
  </si>
  <si>
    <t>(0,55)</t>
  </si>
  <si>
    <t>1.7-12-31</t>
  </si>
  <si>
    <t>Профили алюминиевые, ширина 40 мм, марка СПА 3505 (прим. алюминиевый профиль для пола (треугольный) по периметру покрытия "Тетра" 50х30мм)</t>
  </si>
  <si>
    <t>м</t>
  </si>
  <si>
    <t>6.69-19-1
ТСН-2001.12 п.п.3.4.30.в;
ТСН-2001.6 ОП п.13 Пр.2 п.3.</t>
  </si>
  <si>
    <t>Погрузка и выгрузка вручную строительного мусора на транспортные средства (прим.  в мешки)</t>
  </si>
  <si>
    <t>1 т</t>
  </si>
  <si>
    <t>Цена поставщика</t>
  </si>
  <si>
    <t>Мешки Big-bag 95x95x180 см, 4 стропы, верх "люк" / низ "люк"                                         Ц=600/1,2/7,4*1,02</t>
  </si>
  <si>
    <t>шт</t>
  </si>
  <si>
    <t>2
округл(3,38/1,5;0)</t>
  </si>
  <si>
    <t>Итого прямые затраты по разделу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</si>
  <si>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</si>
  <si>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</si>
  <si>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</si>
  <si>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</si>
  <si>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</si>
  <si>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</si>
  <si>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Полы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</si>
  <si>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</si>
  <si>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</si>
  <si>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</si>
  <si>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Полы</t>
  </si>
  <si>
    <t xml:space="preserve">   Раздел 2. Потолок</t>
  </si>
  <si>
    <t>3.8-28-1
ТСН-2001.6 ОП п.11 [Доп.46];
ТСН-2001.12 п.п.3.4.30.в;
ТСН-2001.3 Пр.2 п.п.1.</t>
  </si>
  <si>
    <t>Установка и разборка инвентарных лесов внутренних трубчатых при высоте помещений до 6 м (без затрат по эксплуатации лесов)</t>
  </si>
  <si>
    <t>100 м2</t>
  </si>
  <si>
    <t>1,286
128,6 / 100</t>
  </si>
  <si>
    <t xml:space="preserve"> '(4,75)</t>
  </si>
  <si>
    <t>(9,16)</t>
  </si>
  <si>
    <t>(241,8)</t>
  </si>
  <si>
    <t>2.1-4-70
ТСН-2001.6 ОП п.11 [Доп.46];
ТСН-2001.12 п.п.3.4.30.в;
ТСН-2001.3 Пр.2 п.п.1.</t>
  </si>
  <si>
    <t>Леса инвентарные металлические трубчатые на хомутах со щитами ЛСПХ, 100 м2</t>
  </si>
  <si>
    <t>маш.-ч</t>
  </si>
  <si>
    <t>96,45
75*128,6/100</t>
  </si>
  <si>
    <t xml:space="preserve"> '(0,01)</t>
  </si>
  <si>
    <t>(1,45)</t>
  </si>
  <si>
    <t>(38,18)</t>
  </si>
  <si>
    <t>4.8-246-14
ТСН-2001.4 п.п.6.1.1.1.;
ТСН-2001.12 п.п.3.4.30.в;
ТСН-2001.3 Пр.2 п.п.1.</t>
  </si>
  <si>
    <t>Светильники с люминесцентными лампами, светильник в подвесных потолках, устанавливаемый на профиле, с количеством ламп до 4 (прим. Демонтаж)</t>
  </si>
  <si>
    <t>100 шт.</t>
  </si>
  <si>
    <t>0,16
16 / 100</t>
  </si>
  <si>
    <t xml:space="preserve"> '(26,99)</t>
  </si>
  <si>
    <t>(2,59)</t>
  </si>
  <si>
    <t>(68,38)</t>
  </si>
  <si>
    <t>4.21-37-1
ТСН-2001.12 п.п.3.4.30.в;
ТСН-2001.3 Пр.2 п.п.1.</t>
  </si>
  <si>
    <t>Обогреватель инфракрасный мощностью до 2,2 кВт (прим. Демонтаж)</t>
  </si>
  <si>
    <t>(0,19)</t>
  </si>
  <si>
    <t>(5,07)</t>
  </si>
  <si>
    <t>3.9-50-1
ТСН-2001.6 ОП п.23.6.;
ТСН-2001.6 ОП п.11 [Доп.46];
ТСН-2001.12 п.п.3.4.30.в;
ТСН-2001.3 Пр.2 п.п.1.</t>
  </si>
  <si>
    <t>Монтаж подвесных потолков из перфорированных панелей (прим. Демонтаж)</t>
  </si>
  <si>
    <t>1,2806
128,06 / 100</t>
  </si>
  <si>
    <t>0,6*1,15*1,1*1,2</t>
  </si>
  <si>
    <t>0,6*1,25*1,2</t>
  </si>
  <si>
    <t xml:space="preserve"> '(2,89)</t>
  </si>
  <si>
    <t>(3,33)</t>
  </si>
  <si>
    <t>(87,9)</t>
  </si>
  <si>
    <t>0,6*1,25*0,1*1,2</t>
  </si>
  <si>
    <t>3.13-9-2
ТСН-2001.6 ОП п.11 [Доп.46];
ТСН-2001.12 п.п.3.4.30.в;
ТСН-2001.3 Пр.2 п.п.1.</t>
  </si>
  <si>
    <t>Огрунтовка металлических поверхностей грунтовкой ГФ-021 за один раз</t>
  </si>
  <si>
    <t>1,0946
109,46 / 100</t>
  </si>
  <si>
    <t xml:space="preserve"> '(0,41)</t>
  </si>
  <si>
    <t>(0,67)</t>
  </si>
  <si>
    <t>(17,77)</t>
  </si>
  <si>
    <t>1.1-1-165</t>
  </si>
  <si>
    <t>Грунтовка глифталевая, ГФ-021</t>
  </si>
  <si>
    <t>0,009851
0,0098514</t>
  </si>
  <si>
    <t>3.13-11-8
ТСН-2001.6 ОП п.11 [Доп.46];
ТСН-2001.12 п.п.3.4.30.в;
ТСН-2001.3 Пр.2 п.п.1.</t>
  </si>
  <si>
    <t>Окраска огрунтованных металлических поверхностей эмалями ПФ-115</t>
  </si>
  <si>
    <t>2*1,15*1,1*1,2</t>
  </si>
  <si>
    <t>2*1,25*1,2</t>
  </si>
  <si>
    <t xml:space="preserve"> '(0,27)</t>
  </si>
  <si>
    <t>(0,89)</t>
  </si>
  <si>
    <t>(23,4)</t>
  </si>
  <si>
    <t>2*1,25*0,1*1,2</t>
  </si>
  <si>
    <t>3.9-50-1
ТСН-2001.6 ОП п.11 [Доп.46];
ТСН-2001.12 п.п.3.4.30.в;
ТСН-2001.3 Пр.2 п.п.1.</t>
  </si>
  <si>
    <t>Монтаж подвесных потолков из перфорированных панелей (прим. Монтаж Грильято)</t>
  </si>
  <si>
    <t>(5,55)</t>
  </si>
  <si>
    <t>(146,5)</t>
  </si>
  <si>
    <t>Потолок Грильято КР-15 (100х100) Серебро металлик                                         Ц=2500/1,2/7,4*1,02</t>
  </si>
  <si>
    <t>4.8-246-14
ТСН-2001.6 ОП п.11 [Доп.46];
ТСН-2001.12 п.п.3.4.30.в;
ТСН-2001.3 Пр.2 п.п.1.</t>
  </si>
  <si>
    <t>Светильники с люминесцентными лампами, светильник в подвесных потолках, устанавливаемый на профиле, с количеством ламп до 4</t>
  </si>
  <si>
    <t>(6,48)</t>
  </si>
  <si>
    <t>(170,94)</t>
  </si>
  <si>
    <t>Светильник люминосцентный встраеваемый 4х18 595х595                                         Ц=22656/1,2/7,4*1,02</t>
  </si>
  <si>
    <t>4.21-37-1
ТСН-2001.6 ОП п.11 [Доп.46];
ТСН-2001.12 п.п.3.4.30.в;
ТСН-2001.3 Пр.2 п.п.1.</t>
  </si>
  <si>
    <t>Обогреватель инфракрасный мощностью до 2,2 кВт (от сохранения)</t>
  </si>
  <si>
    <t>(0,24)</t>
  </si>
  <si>
    <t>(6,33)</t>
  </si>
  <si>
    <t>Итого по разделу 2 Потолок</t>
  </si>
  <si>
    <t xml:space="preserve">    Итого по разделу 2 Потолок</t>
  </si>
  <si>
    <t xml:space="preserve">   Раздел 3. Замена кассовых дверей турникетного павильона (внутри помещения)</t>
  </si>
  <si>
    <t xml:space="preserve">   Демонтажные работы</t>
  </si>
  <si>
    <t>3.9-74-1
ТСН-2001.6 ОП п.23.6.;
ТСН-2001.12 п.п.3.4.30.в;
ТСН-2001.3 Пр.2 п.п.1.</t>
  </si>
  <si>
    <t>Установка противопожарных металлических однопольных дверных блоков (прим. Демонтаж)</t>
  </si>
  <si>
    <t>10 шт.</t>
  </si>
  <si>
    <t>0,3
3 / 10</t>
  </si>
  <si>
    <t>0,6*1,1*1,2</t>
  </si>
  <si>
    <t>0,6*1,2</t>
  </si>
  <si>
    <t xml:space="preserve"> '(2,73)</t>
  </si>
  <si>
    <t>(0,59)</t>
  </si>
  <si>
    <t>(15,56)</t>
  </si>
  <si>
    <t>0,6*0,1*1,2</t>
  </si>
  <si>
    <t xml:space="preserve">   Монтажные работы</t>
  </si>
  <si>
    <t>3.9-74-1
ТСН-2001.6 ОП п.11 [Доп.46];
ТСН-2001.12 п.п.3.4.30.в;
ТСН-2001.3 Пр.2 п.п.1.</t>
  </si>
  <si>
    <t>Установка противопожарных металлических однопольных дверных блоков</t>
  </si>
  <si>
    <t>(1,23)</t>
  </si>
  <si>
    <t>(32,42)</t>
  </si>
  <si>
    <t>Установка противопожарных металлических однопольных дверных блоков (прим. Монтаж двери-решетки)</t>
  </si>
  <si>
    <t>Дверной блок, утепленное класс защиты Бр-1 по пулестойкости и I класс взломоустойчивости, проем из уголка размер между уголками 1090х2140 h мм, открывание левое, ручка нажимная. Два замка,(к\в.,к\к), глазок. Дверь решетка, размер по раме 1090х2140 h мм, открывание левое d16 мм, ячея 150*150 мм. Один замок.  Порошковая окраска RAL7031 (шт.)                                         Ц=250000/1,2/7,4*1,02</t>
  </si>
  <si>
    <t>Итого по разделу 3 Замена кассовых дверей турникетного павильона (внутри помещения)</t>
  </si>
  <si>
    <t xml:space="preserve">    Итого Поз. 29-32</t>
  </si>
  <si>
    <t xml:space="preserve">    Итого по разделу 3 Замена кассовых дверей турникетного павильона (внутри помещения)</t>
  </si>
  <si>
    <t xml:space="preserve">   Раздел 4. Демонтажные работы (помещение контролера)</t>
  </si>
  <si>
    <t>3.9-54-1
ТСН-2001.6 ОП п.23.6.;
ТСН-2001.12 п.п.3.4.30.в;
ТСН-2001.3 Пр.2 п.п.1.</t>
  </si>
  <si>
    <t>Установка алюминиевых оконных блоков (прим. Демонтаж)</t>
  </si>
  <si>
    <t>0,0288
2,88 / 100</t>
  </si>
  <si>
    <t xml:space="preserve"> '(44,19)</t>
  </si>
  <si>
    <t>(0,92)</t>
  </si>
  <si>
    <t>(24,18)</t>
  </si>
  <si>
    <t>Итого по разделу 4 Демонтажные работы (помещение контролера)</t>
  </si>
  <si>
    <t xml:space="preserve">    Итого Поз. 33</t>
  </si>
  <si>
    <t xml:space="preserve">    Итого по разделу 4 Демонтажные работы (помещение контролера)</t>
  </si>
  <si>
    <t xml:space="preserve">   Раздел 5. Монтаж окон (выход в город)</t>
  </si>
  <si>
    <t>3.10-84-2
ТСН-2001.6 ОП п.11 [Доп.46];
ТСН-2001.12 п.п.3.4.30.в;
ТСН-2001.3 Пр.2 п.п.1.</t>
  </si>
  <si>
    <t>Установка в жилых и общественных зданиях оконных блоков из ПВХ-профилей, глухие, площадь проема более 2 м2</t>
  </si>
  <si>
    <t xml:space="preserve"> '(47,1)</t>
  </si>
  <si>
    <t>(2,03)</t>
  </si>
  <si>
    <t>(53,7)</t>
  </si>
  <si>
    <t>Окно  пластиковое (стеклопакет двухкамерный класс защиты Р4А)                                         Ц=25000/1,2/7,4*1,02</t>
  </si>
  <si>
    <t>2,88
0,0288*100</t>
  </si>
  <si>
    <t>Итого по разделу 5 Монтаж окон (выход в город)</t>
  </si>
  <si>
    <t xml:space="preserve">    Итого Поз. 34-35</t>
  </si>
  <si>
    <t xml:space="preserve">    Итого по разделу 5 Монтаж окон (выход в город)</t>
  </si>
  <si>
    <t xml:space="preserve">   Раздел 6. Стены</t>
  </si>
  <si>
    <t>3.9-35-2
ТСН-2001.6 ОП п.23.6.;
ТСН-2001.12 п.п.3.4.30.в;
ТСН-2001.3 Пр.2 п.п.1.</t>
  </si>
  <si>
    <t>Монтаж мелких конструкций из стали различного профиля массой до 50 кг ( прим. Демонтаж информационных знаков с внутренних стен турникетного павильона)</t>
  </si>
  <si>
    <t>0,383
0,058+0,038+0,203+0,084</t>
  </si>
  <si>
    <t xml:space="preserve"> '(0,19)</t>
  </si>
  <si>
    <t>(0,05)</t>
  </si>
  <si>
    <t>(1,37)</t>
  </si>
  <si>
    <t>3.15-160-1
ТСН-2001.6 ОП п.23.6.;
ТСН-2001.12 п.п.3.4.30.в;
ТСН-2001.3 Пр.2 п.п.1.</t>
  </si>
  <si>
    <t>Наружная облицовка поверхности стен по металлическому каркасу (с его устройством) металлосайдингом, фасадными панелями из оцинкованной стали с полимерным покрытием без пароизоляционного слоя (прим. Демонтаж)</t>
  </si>
  <si>
    <t>1,3438
134,38 / 100</t>
  </si>
  <si>
    <t xml:space="preserve"> '(10,25)</t>
  </si>
  <si>
    <t>(9,92)</t>
  </si>
  <si>
    <t>(261,72)</t>
  </si>
  <si>
    <t>3.26-26-1
ТСН-2001.6 ОП п.23.2.;
ТСН-2001.12 п.п.3.4.30.в;
ТСН-2001.3 Пр.2 п.п.1.</t>
  </si>
  <si>
    <t>Теплоизоляция холодных поверхностей изделиями из волокнистых и зернистых материалов на битуме, плиты минераловатные жесткие, плиты перлитобитумные, асбестовермикулитовые (прим. Демонтаж)</t>
  </si>
  <si>
    <t>1 м3 изоляции</t>
  </si>
  <si>
    <t>6,719
134,38*0,05</t>
  </si>
  <si>
    <t xml:space="preserve"> '(9,9)</t>
  </si>
  <si>
    <t>(63,86)</t>
  </si>
  <si>
    <t>(1685,2)</t>
  </si>
  <si>
    <t>0,8*0,1*1,2</t>
  </si>
  <si>
    <t>3.15-182-5
ТСН-2001.6 ОП п.23.6.;
ТСН-2001.12 п.п.3.4.30.в;
ТСН-2001.3 Пр.2 п.п.1.</t>
  </si>
  <si>
    <t>Устройство оконного отлива из оцинкованной стали, с лесов (прим. Демонтаж)</t>
  </si>
  <si>
    <t>0,0679
6,79 / 100</t>
  </si>
  <si>
    <t xml:space="preserve"> '(4,62)</t>
  </si>
  <si>
    <t>(0,23)</t>
  </si>
  <si>
    <t>(5,96)</t>
  </si>
  <si>
    <t>3.13-17-7
ТСН-2001.6 ОП п.11 [Доп.46];
ТСН-2001.12 п.п.3.4.30.в;
ТСН-2001.3 Пр.2 п.п.1.</t>
  </si>
  <si>
    <t>Обеспыливание</t>
  </si>
  <si>
    <t xml:space="preserve"> '(0,08)</t>
  </si>
  <si>
    <t>(0,32)</t>
  </si>
  <si>
    <t>(8,49)</t>
  </si>
  <si>
    <t>3.15-165-1
ТСН-2001.6 ОП п.11 [Доп.46];
ТСН-2001.12 п.п.3.4.30.в;
ТСН-2001.3 Пр.2 п.п.1.</t>
  </si>
  <si>
    <t>Обработка поверхностей стен грунтовкой глубокого проникновения внутри помещения</t>
  </si>
  <si>
    <t>0,0268
2,68 / 100</t>
  </si>
  <si>
    <t xml:space="preserve"> '(0,14)</t>
  </si>
  <si>
    <t>(0,01)</t>
  </si>
  <si>
    <t>(0,15)</t>
  </si>
  <si>
    <t>1.1-1-2854</t>
  </si>
  <si>
    <t>Грунтовка акриловая типа «Бетоконтакт», адгезионная для обработки бетонных оснований перед оштукатуриванием</t>
  </si>
  <si>
    <t>6.61-10-5
ТСН-2001.12 п.п.3.4.30.в;
ТСН-2001.6 ОП п.13 Пр.2 п.3.</t>
  </si>
  <si>
    <t>Ремонт штукатурки гладких фасадов по камню и бетону с земли и лесов цементно-известковым раствором при площади до 20 м2 толщиной слоя до 20 мм</t>
  </si>
  <si>
    <t>3.6-28-7
ТСН-2001.6 ОП п.11 [Доп.46];
ТСН-2001.12 п.п.3.4.30.в;
ТСН-2001.3 Пр.2 п.п.1.</t>
  </si>
  <si>
    <t>Приготовление тяжелых кладочных растворов цементно-известковых марки 200</t>
  </si>
  <si>
    <t>100 м3 раствора</t>
  </si>
  <si>
    <t>0,00059
0,05896/100</t>
  </si>
  <si>
    <t xml:space="preserve"> '(574,14)</t>
  </si>
  <si>
    <t>(0,51)</t>
  </si>
  <si>
    <t>(13,41)</t>
  </si>
  <si>
    <t>1.3-2-125</t>
  </si>
  <si>
    <t>Смеси сухие цементные ремонтные для оштукатуривания и ремонта бетонных поверхностей, В15 (М200), F100, крупность заполнителя 0,5 - 1,2 мм</t>
  </si>
  <si>
    <t>0,1062
0,00059*100*1,8</t>
  </si>
  <si>
    <t>3.15-182-1
ТСН-2001.6 ОП п.11 [Доп.46];
ТСН-2001.12 п.п.3.4.30.в;
ТСН-2001.3 Пр.2 п.п.1.</t>
  </si>
  <si>
    <t>Установка направляющих профилей вертикально-горизонтального каркаса из оцинкованной стали для вентилируемых фасадов, с лесов</t>
  </si>
  <si>
    <t xml:space="preserve"> '(5,31)</t>
  </si>
  <si>
    <t>(10,7)</t>
  </si>
  <si>
    <t>(282,46)</t>
  </si>
  <si>
    <t>1.1-1-6505</t>
  </si>
  <si>
    <t>Шурупы-саморезы с полусферической головкой, наконечник сверло, оцинкованные, размер 4,2x19 мм (прим. Саморез 5,5х1,9)</t>
  </si>
  <si>
    <t>10,05
1005 / 100</t>
  </si>
  <si>
    <t>1.1-1-4339</t>
  </si>
  <si>
    <t>Прокладки паронитовые, для навесных вентилируемых фасадов, габаритные размеры 150х90х2 мм</t>
  </si>
  <si>
    <t>2,6
260 / 100</t>
  </si>
  <si>
    <t>Кронштейн несущий усиленный ККУ 150х80х100 (1,2мм)                                         Ц=102,45/1,2/7,4*1,02</t>
  </si>
  <si>
    <t>Профиль несущий вертикальный П-образный 20*22*80 мм. толщ 1,2 мм                                         Ц=762,3/1,2/7,4*1,02</t>
  </si>
  <si>
    <t>Профиль несущий горизонтальный Г-образный 60х40х1,2 мм                                         Ц=633,6/1,2/7,4*1,02</t>
  </si>
  <si>
    <t>3.26-26-1
ТСН-2001.6 ОП п.11 [Доп.46];
ТСН-2001.12 п.п.3.4.30.в;
ТСН-2001.3 Пр.2 п.п.1.</t>
  </si>
  <si>
    <t>Теплоизоляция холодных поверхностей изделиями из волокнистых и зернистых материалов на битуме, плиты минераловатные жесткие, плиты перлитобитумные, асбестовермикулитовые</t>
  </si>
  <si>
    <t>(99,78)</t>
  </si>
  <si>
    <t>(2633,12)</t>
  </si>
  <si>
    <t>1.1-1-888</t>
  </si>
  <si>
    <t>Плиты из минеральной ваты на синтетическом связующем, теплоизоляционные, марка ПМ-50</t>
  </si>
  <si>
    <t>м3</t>
  </si>
  <si>
    <t>3.15-189-13
ТСН-2001.6 ОП п.11 [Доп.46];
ТСН-2001.12 п.п.3.4.30.в;
ТСН-2001.3 Пр.2 п.п.1.</t>
  </si>
  <si>
    <t>Облицовка фасада декоративными кассетными панелями с усиливающей рамкой площадью до 1 м2, с лесов</t>
  </si>
  <si>
    <t xml:space="preserve"> '(0,43)</t>
  </si>
  <si>
    <t>(0,87)</t>
  </si>
  <si>
    <t>(22,87)</t>
  </si>
  <si>
    <t>Металлокасета оцинкованная окрашенная в цвет толщ. 1,2 мм                                         Ц=3000/1,2/7,4*1,02</t>
  </si>
  <si>
    <t>1.1-1-3215</t>
  </si>
  <si>
    <t>Заклепки из нержавеющей стали для навесных вентилируемых фасадов, размер 4,0х8,0 мм (прим. 3,2х8)</t>
  </si>
  <si>
    <t>12
1200 / 100</t>
  </si>
  <si>
    <t>3.15-182-5
ТСН-2001.6 ОП п.11 [Доп.46];
ТСН-2001.12 п.п.3.4.30.в;
ТСН-2001.3 Пр.2 п.п.1.</t>
  </si>
  <si>
    <t>Устройство оконного отлива из оцинкованной стали, с лесов</t>
  </si>
  <si>
    <t>0,159
((106)*0,15) / 100</t>
  </si>
  <si>
    <t>(1,1)</t>
  </si>
  <si>
    <t>(29,08)</t>
  </si>
  <si>
    <t>Откосы и отливы окон и дверей ст.1,2 мм                                         Ц=2730/1,2/7,4*1,02</t>
  </si>
  <si>
    <t>Итого по разделу 6 Стены</t>
  </si>
  <si>
    <t xml:space="preserve">    Итого Поз. 36-59</t>
  </si>
  <si>
    <t xml:space="preserve">    Итого по разделу 6 Стены</t>
  </si>
  <si>
    <t>Итого прямые затраты по смете</t>
  </si>
  <si>
    <t>ВСЕГО по смете</t>
  </si>
  <si>
    <t xml:space="preserve">    Средства на возведение и разборку временных зданий и сооружений 1,5%</t>
  </si>
  <si>
    <t xml:space="preserve">    Резерв средств на непредвиденные работы и затраты 2%</t>
  </si>
  <si>
    <t xml:space="preserve">    Итого с непредвиденными</t>
  </si>
  <si>
    <t xml:space="preserve">    Затраты, связанные с уплатой налога на добавленную стоимость (НДС) 20%</t>
  </si>
  <si>
    <t xml:space="preserve">    ВСЕГО по смете</t>
  </si>
  <si>
    <t>ЛОКАЛЬНЫЙ СМЕТНЫЙ РАСЧЁТ № 02-01-07</t>
  </si>
  <si>
    <t>Ремонт турникетного павильона. Платформа №1. Внутренняя отделка</t>
  </si>
  <si>
    <t>0,3747
37,47 / 100</t>
  </si>
  <si>
    <t>0,218
((10,9+10,9)) / 100</t>
  </si>
  <si>
    <t>(0,03)</t>
  </si>
  <si>
    <t>(0,69)</t>
  </si>
  <si>
    <t>(13,98)</t>
  </si>
  <si>
    <t>(369,04)</t>
  </si>
  <si>
    <t>(17,48)</t>
  </si>
  <si>
    <t>(461,3)</t>
  </si>
  <si>
    <t>38,418
0,3*1,2806*100</t>
  </si>
  <si>
    <t>0,109
10,9 / 100</t>
  </si>
  <si>
    <t>(0,43)</t>
  </si>
  <si>
    <t>4
округл(6,14688/1,5;0)</t>
  </si>
  <si>
    <t>Ремонт пассажирских обустройств, кассовых и турникетных павильонов на платформах диаметральных маршрутов городского железнодорожного сообщения Центрального транспортного узла, о.п. Вешняки</t>
  </si>
  <si>
    <t>ЛОКАЛЬНЫЙ СМЕТНЫЙ РАСЧЁТ № 02-01-06</t>
  </si>
  <si>
    <t>Ремонт турникетного павильона. Платформа №2</t>
  </si>
  <si>
    <t xml:space="preserve">   Раздел 1. Замена входных групп дверей маятниковых турникетного павильона</t>
  </si>
  <si>
    <t xml:space="preserve">   Демонтажные работы. Выход на платформу.</t>
  </si>
  <si>
    <t>3.9-68-1
ТСН-2001.6 ОП п.23.6.;
ТСН-2001.6 ОП п.11 [Доп.46];
ТСН-2001.12 п.п.3.4.30.в;
ТСН-2001.3 Пр.2 п.п.1.</t>
  </si>
  <si>
    <t>Установка алюминиевых дверных блоков в наружных и внутренних проемах в каменных стенах, площадь проема до 3 м2 (прим. Демонтаж)</t>
  </si>
  <si>
    <t>0,0987
(0,75*2,1*4+0,85*2,1*2) / 100</t>
  </si>
  <si>
    <t xml:space="preserve"> '(14,52)</t>
  </si>
  <si>
    <t>(1,29)</t>
  </si>
  <si>
    <t>(34,04)</t>
  </si>
  <si>
    <t>3.10-82-1
ТСН-2001.6 ОП п.23.6.;
ТСН-2001.6 ОП п.11 [Доп.46];
ТСН-2001.12 п.п.3.4.30.в;
ТСН-2001.3 Пр.2 п.п.1.</t>
  </si>
  <si>
    <t>Установка дверного доводчика к металлическим дверям (прим. Демонтаж)</t>
  </si>
  <si>
    <t>6
4+2</t>
  </si>
  <si>
    <t xml:space="preserve"> '(0,03)</t>
  </si>
  <si>
    <t>(0,16)</t>
  </si>
  <si>
    <t>(4,28)</t>
  </si>
  <si>
    <t>3.9-56-1
ТСН-2001.6 ОП п.23.6.;
ТСН-2001.6 ОП п.11 [Доп.46];
ТСН-2001.12 п.п.3.4.30.в;
ТСН-2001.3 Пр.2 п.п.1.</t>
  </si>
  <si>
    <t>Обшивка алюминиевыми листами по металлическому каркасу (прим. Демонтаж декоративной облицовки  проема)</t>
  </si>
  <si>
    <t>0,09812
(2,2*0,1*2*4+2,2*1,83*2*1) / 100</t>
  </si>
  <si>
    <t xml:space="preserve"> '(4,31)</t>
  </si>
  <si>
    <t>(0,38)</t>
  </si>
  <si>
    <t>(10,04)</t>
  </si>
  <si>
    <t xml:space="preserve">   Монтажные работы. Выход на платформу.</t>
  </si>
  <si>
    <t>2,72
27,2*0,1</t>
  </si>
  <si>
    <t>6.69-5-7
ТСН-2001.12 п.п.3.4.30.в;
ТСН-2001.6 ОП п.13 Пр.2 п.3.</t>
  </si>
  <si>
    <t>Пробивка борозд в бетонных конструкциях полов, стен, площадь сечения до 100 см2</t>
  </si>
  <si>
    <t>100 м борозд</t>
  </si>
  <si>
    <t>0,018
(0,3*6) / 100</t>
  </si>
  <si>
    <t xml:space="preserve"> '(360,95)</t>
  </si>
  <si>
    <t>(7,8)</t>
  </si>
  <si>
    <t>(205,75)</t>
  </si>
  <si>
    <t>3.10-82-1
ТСН-2001.6 ОП п.11 [Доп.46];
ТСН-2001.12 п.п.3.4.30.в;
ТСН-2001.3 Пр.2 п.п.1.</t>
  </si>
  <si>
    <t>Установка дверного доводчика к металлическим дверям</t>
  </si>
  <si>
    <t>(5,94)</t>
  </si>
  <si>
    <t>1.8-1-86</t>
  </si>
  <si>
    <t>Доводчик дверной, напольный, в комплекте с крышкой и рычагом, масса двери до 300 кг</t>
  </si>
  <si>
    <t>комплект</t>
  </si>
  <si>
    <t>6.69-8-1
ТСН-2001.12 п.п.3.4.30.в;
ТСН-2001.6 ОП п.13 Пр.2 п.3.</t>
  </si>
  <si>
    <t>Заделка отверстий и гнезд в стенах бетонных, площадь заделки 0,1 м2</t>
  </si>
  <si>
    <t>1 м3 заделки</t>
  </si>
  <si>
    <t>1.3-2-118</t>
  </si>
  <si>
    <t>Смесь сухая для внутренних работ, цементная с комплексом активных химических добавок, ремонтная, гидроизоляционная, инъекционная, для кирпича и натурального камня, механизированного нанесения, насыпная плотность 1000 кг/м3, прочность сцепления с основанием 1,5 МПа</t>
  </si>
  <si>
    <t>14,1
0,006*2,35*1000</t>
  </si>
  <si>
    <t>Установка противопожарных металлических однопольных дверных блоков (прим. Установка дверного блока из нержайвеющей стали AISI304 на кровельные саморезы)</t>
  </si>
  <si>
    <t>0,4
4 / 10</t>
  </si>
  <si>
    <t>(1,64)</t>
  </si>
  <si>
    <t>(43,23)</t>
  </si>
  <si>
    <t>3.9-74-2
ТСН-2001.6 ОП п.11 [Доп.46];
ТСН-2001.12 п.п.3.4.30.в;
ТСН-2001.3 Пр.2 п.п.1.</t>
  </si>
  <si>
    <t>Установка противопожарных металлических двупольных дверных блоков  (прим. Установка дверного блока из нержайвеющей стали AISI304 на кровельные саморезы)</t>
  </si>
  <si>
    <t>0,1
1 / 10</t>
  </si>
  <si>
    <t xml:space="preserve"> '(4,02)</t>
  </si>
  <si>
    <t>(0,6)</t>
  </si>
  <si>
    <t>(15,91)</t>
  </si>
  <si>
    <t>1.7-2-269</t>
  </si>
  <si>
    <t>Блок дверной маятниковый типа «Метро», каркас из нержавеющей стали, со сплошным заполнением светопрозрачным материалом толщиной не менее 8 мм: ударостойкое, безопасное стекло/поликарбонат, номинальный размер 2195x933x55 мм</t>
  </si>
  <si>
    <t>шт.</t>
  </si>
  <si>
    <t>Дверная рама одностворчатая из нержавеющей стали AISI304 шлифованной для Маятниковой двери Типа "Метро"                                         Ц=125000/1,2/7,4*1,02</t>
  </si>
  <si>
    <t>Дверная рама двустворчатая из нержавеющей стали AISI304 шлифованной для Маятниковой двери Типа "Метро"                                         Ц=250000/1,2/7,4*1,02</t>
  </si>
  <si>
    <t>3.9-56-1
ТСН-2001.6 ОП п.11 [Доп.46];
ТСН-2001.12 п.п.3.4.30.в;
ТСН-2001.3 Пр.2 п.п.1.</t>
  </si>
  <si>
    <t>Обшивка алюминиевыми листами по металлическому каркасу</t>
  </si>
  <si>
    <t>0,0264
(2,2*0,1*2*6) / 100</t>
  </si>
  <si>
    <t>(0,17)</t>
  </si>
  <si>
    <t>(4,5)</t>
  </si>
  <si>
    <t>1.1-1-1596</t>
  </si>
  <si>
    <t>Сталь листовая горячекатаная нержавеющая, толщина до 4 мм</t>
  </si>
  <si>
    <t>0,033708
2,64*12/1000*1,064</t>
  </si>
  <si>
    <t xml:space="preserve">   Демонтажные работы. Выход к подземному переходу</t>
  </si>
  <si>
    <t xml:space="preserve">   Монтажные работы. Выход в город</t>
  </si>
  <si>
    <t>(0,27)</t>
  </si>
  <si>
    <t>(7,13)</t>
  </si>
  <si>
    <t>Итого по разделу 1 Замена входных групп дверей маятниковых турникетного павильона</t>
  </si>
  <si>
    <t xml:space="preserve">    Итого Поз. 1-32</t>
  </si>
  <si>
    <t xml:space="preserve">    Итого по разделу 1 Замена входных групп дверей маятниковых турникетного павильона</t>
  </si>
  <si>
    <t xml:space="preserve">   Раздел 2. Прочие работы</t>
  </si>
  <si>
    <t>6.68-13-1
ТСН-2001.12 п.п.3.4.30.в;
ТСН-2001.6 ОП п.13 Пр.2 п.3.</t>
  </si>
  <si>
    <t>Механизированная погрузка строительного мусора в автомобили-самосвалы</t>
  </si>
  <si>
    <t xml:space="preserve"> '(1,48)</t>
  </si>
  <si>
    <t>(1,07)</t>
  </si>
  <si>
    <t>(28,12)</t>
  </si>
  <si>
    <t>Итого по разделу 2 Прочие работы</t>
  </si>
  <si>
    <t xml:space="preserve">    Итого по разделу 2 Прочие работы</t>
  </si>
  <si>
    <t xml:space="preserve">   Раздел 3. Замена окон турникетного павильона (выход на платформу)</t>
  </si>
  <si>
    <t>3.9-35-1
ТСН-2001.6 ОП п.23.6.;
ТСН-2001.6 ОП п.11 [Доп.46];
ТСН-2001.12 п.п.3.4.30.в;
ТСН-2001.3 Пр.2 п.п.1.</t>
  </si>
  <si>
    <t>Монтаж мелких конструкций из стали различного профиля массой до 20 кг (прим. Демонтаж оконного отлива)</t>
  </si>
  <si>
    <t xml:space="preserve"> '(0,23)</t>
  </si>
  <si>
    <t>(0,28)</t>
  </si>
  <si>
    <t>3.9-54-1
ТСН-2001.6 ОП п.23.6.;
ТСН-2001.6 ОП п.11 [Доп.46];
ТСН-2001.12 п.п.3.4.30.в;
ТСН-2001.3 Пр.2 п.п.1.</t>
  </si>
  <si>
    <t>0,225156
(1,53*0,65*4+1,7*1,2*4+0,85*1,2*4+0,82*0,64*12) / 100</t>
  </si>
  <si>
    <t>(8,95)</t>
  </si>
  <si>
    <t>(236,31)</t>
  </si>
  <si>
    <t xml:space="preserve">   Монтаж окон</t>
  </si>
  <si>
    <t>3.10-84-3
ТСН-2001.6 ОП п.11 [Доп.46];
ТСН-2001.12 п.п.3.4.30.в;
ТСН-2001.3 Пр.2 п.п.1.</t>
  </si>
  <si>
    <t>Установка в жилых и общественных зданиях оконных блоков из ПВХ-профилей, поворотные (откидные, поворотно-откидные) одностворчатые площадь проема до 2 м2</t>
  </si>
  <si>
    <t>0,202036
(1,53*0,65*4+1,7*1,2*4+0,85*0,52*4+0,82*0,64*12) / 100</t>
  </si>
  <si>
    <t>(14,27)</t>
  </si>
  <si>
    <t>(376,69)</t>
  </si>
  <si>
    <t>4.37-4-1
ТСН-2001.6 ОП п.11 [Доп.46];
ТСН-2001.12 п.п.3.4.30.в;
ТСН-2001.3 Пр.2 п.п.1.</t>
  </si>
  <si>
    <t>Монтаж оборудования в помещении, масса оборудования 0,03 т (прим. Монтаж рольставни)</t>
  </si>
  <si>
    <t xml:space="preserve"> '(51,66)</t>
  </si>
  <si>
    <t>(309,96)</t>
  </si>
  <si>
    <t>(8179,84)</t>
  </si>
  <si>
    <t>4.11-16-1
ТСН-2001.6 ОП п.11 [Доп.46];
ТСН-2001.12 п.п.3.4.30.в;
ТСН-2001.3 Пр.2 п.п.1.</t>
  </si>
  <si>
    <t>Механизм исполнительный массой до 20 кг(прим. Электропривод)</t>
  </si>
  <si>
    <t xml:space="preserve"> '(5,53)</t>
  </si>
  <si>
    <t>(33,18)</t>
  </si>
  <si>
    <t>(875,62)</t>
  </si>
  <si>
    <t>4.10-76-10
ТСН-2001.6 ОП п.11 [Доп.46];
ТСН-2001.12 п.п.3.4.30.в;
ТСН-2001.3 Пр.2 п.п.1.</t>
  </si>
  <si>
    <t>Ключ или кнопка на панели (прим. кнопка рольставни)</t>
  </si>
  <si>
    <t>Наружная автоматическая рольставня антивандальная с электромеханическим приводом 1200х2600(h) мм                                         Ц=120000/1,2/7,4*1,02</t>
  </si>
  <si>
    <t>Наружная автоматическая рольставня антивандальная с электромеханическим приводом 1530х650(h) мм                                         Ц=65000/1,2/7,4*1,02</t>
  </si>
  <si>
    <t>Итого по разделу 3 Замена окон турникетного павильона (выход на платформу)</t>
  </si>
  <si>
    <t xml:space="preserve">    Итого по разделу 3 Замена окон турникетного павильона (выход на платформу)</t>
  </si>
  <si>
    <t xml:space="preserve">   Раздел 4. Ремонт наружных стен турникетного павильона.</t>
  </si>
  <si>
    <t>3.8-27-1
ТСН-2001.6 ОП п.11 [Доп.46];
ТСН-2001.12 п.п.3.4.30.в;
ТСН-2001.3 Пр.2 п.п.1.</t>
  </si>
  <si>
    <t>Установка и разборка инвентарных лесов наружных высотой до 16 м, трубчатых (без затрат по эксплуатации лесов)</t>
  </si>
  <si>
    <t>1,76
176 / 100</t>
  </si>
  <si>
    <t xml:space="preserve"> '(1,76)</t>
  </si>
  <si>
    <t>(4,65)</t>
  </si>
  <si>
    <t>(122,62)</t>
  </si>
  <si>
    <t>132
75*1,76</t>
  </si>
  <si>
    <t>(1,98)</t>
  </si>
  <si>
    <t>(52,25)</t>
  </si>
  <si>
    <t>3.15-160-1
ТСН-2001.6 ОП п.23.6.;
ТСН-2001.6 ОП п.11 [Доп.46];
ТСН-2001.12 п.п.3.4.30.в;
ТСН-2001.3 Пр.2 п.п.1.</t>
  </si>
  <si>
    <t>1,3352
133,52 / 100</t>
  </si>
  <si>
    <t>(12,32)</t>
  </si>
  <si>
    <t>(325,05)</t>
  </si>
  <si>
    <t>3.26-57-1
ТСН-2001.6 ОП п.23.2.;
ТСН-2001.6 ОП п.11 [Доп.46];
ТСН-2001.12 п.п.3.4.30.в;
ТСН-2001.3 Пр.2 п.п.1.</t>
  </si>
  <si>
    <t>Устройство теплоизоляции фасадов зданий минераловатными плитами толщиной 100 мм на клее с креплением дюбелями с лесов (по кирпичу и бетону)( прим. Демонтаж)</t>
  </si>
  <si>
    <t xml:space="preserve"> '(2,76)</t>
  </si>
  <si>
    <t>(4,42)</t>
  </si>
  <si>
    <t>(116,7)</t>
  </si>
  <si>
    <t>3.15-170-1
ТСН-2001.6 ОП п.23.1.;
ТСН-2001.6 ОП п.11 [Доп.46];
ТСН-2001.12 п.п.3.4.30.в;
ТСН-2001.3 Пр.2 п.п.1.</t>
  </si>
  <si>
    <t>Облицовка стен наружных керамическими крупноразмерными плитами типа керамогранит на клее из сухих смесей толщиной слоя 4-5 мм с затиркой швов фуговочной смесью (прим. Демонтаж)</t>
  </si>
  <si>
    <t>0,0348
3,48 / 100</t>
  </si>
  <si>
    <t xml:space="preserve"> '(43,06)</t>
  </si>
  <si>
    <t>(1,8)</t>
  </si>
  <si>
    <t>(47,45)</t>
  </si>
  <si>
    <t>(1,44)</t>
  </si>
  <si>
    <t>(38)</t>
  </si>
  <si>
    <t>0,12
12 / 100</t>
  </si>
  <si>
    <t>0,00264
(0,264) / 100</t>
  </si>
  <si>
    <t>(2,27)</t>
  </si>
  <si>
    <t>(60)</t>
  </si>
  <si>
    <t>0,4752
0,00264*100*1,8</t>
  </si>
  <si>
    <t>(10,63)</t>
  </si>
  <si>
    <t>(280,65)</t>
  </si>
  <si>
    <t>16,99
1699 / 100</t>
  </si>
  <si>
    <t>4,38
438 / 100</t>
  </si>
  <si>
    <t>3.26-57-1
ТСН-2001.6 ОП п.11 [Доп.46];
ТСН-2001.12 п.п.3.4.30.в;
ТСН-2001.3 Пр.2 п.п.1.</t>
  </si>
  <si>
    <t>Устройство теплоизоляции фасадов зданий минераловатными плитами толщиной 100 мм на клее с креплением дюбелями с лесов (по кирпичу и бетону)</t>
  </si>
  <si>
    <t>(5,53)</t>
  </si>
  <si>
    <t>(145,88)</t>
  </si>
  <si>
    <t>1.1-1-890</t>
  </si>
  <si>
    <t>Плиты из минеральной ваты на синтетическом связующем, теплоизоляционные, марка ПЖ-100</t>
  </si>
  <si>
    <t>(0,86)</t>
  </si>
  <si>
    <t>(22,73)</t>
  </si>
  <si>
    <t>19,18
1918 / 100</t>
  </si>
  <si>
    <t>0,2595
((131+42)*0,15) / 100</t>
  </si>
  <si>
    <t>(47,46)</t>
  </si>
  <si>
    <t>Отлив парапета ст.1,2 мм                                         Ц=2960/1,2/7,4*1,02</t>
  </si>
  <si>
    <t xml:space="preserve">   Утилизация</t>
  </si>
  <si>
    <t>6.66-86-1
ТСН-2001.12 п.п.3.4.30.в;
ТСН-2001.6 ОП п.13 Пр.2 п.3.</t>
  </si>
  <si>
    <t>Погрузка вручную строительного мусора в самосвал</t>
  </si>
  <si>
    <t xml:space="preserve"> '(4,89)</t>
  </si>
  <si>
    <t>(15,75)</t>
  </si>
  <si>
    <t>(415,73)</t>
  </si>
  <si>
    <t>Итого по разделу 4 Ремонт наружных стен турникетного павильона.</t>
  </si>
  <si>
    <t xml:space="preserve">    Итого Поз. 43-69</t>
  </si>
  <si>
    <t xml:space="preserve">    Итого по разделу 4 Ремонт наружных стен турникетного павильона.</t>
  </si>
  <si>
    <t xml:space="preserve">   Раздел 5. Замена кабины контролера в помещении турникетного павильона</t>
  </si>
  <si>
    <t>3.9-52-1
ТСН-2001.6 ОП п.23.6.;
ТСН-2001.6 ОП п.11 [Доп.46];
ТСН-2001.12 п.п.3.4.30.в;
ТСН-2001.3 Пр.2 п.п.1.</t>
  </si>
  <si>
    <t>Монтаж перегородок из алюминиевых сплавов сборно-разборных с остеклением (прим. Демонтаж кабины контролера)</t>
  </si>
  <si>
    <t>0,1536
((1,6+1,6)*2*2,4) / 100</t>
  </si>
  <si>
    <t xml:space="preserve"> '(37)</t>
  </si>
  <si>
    <t>(5,11)</t>
  </si>
  <si>
    <t>(134,98)</t>
  </si>
  <si>
    <t>6.67-7-5
ТСН-2001.12 п.п.3.4.30.в;
ТСН-2001.6 ОП п.13 Пр.2 п.3.</t>
  </si>
  <si>
    <t>Демонтаж осветительных приборов, светильник для люминесцентных ламп</t>
  </si>
  <si>
    <t>0,01
1 / 100</t>
  </si>
  <si>
    <t>4.8-240-5
ТСН-2001.4 п.п.6.1.1.3.;
ТСН-2001.6 ОП п.11 [Доп.46];
ТСН-2001.12 п.п.3.4.30.в;
ТСН-2001.3 Пр.2 п.п.1.</t>
  </si>
  <si>
    <t>Пульты и шкафы управления, шкаф (пульт) управления навесной, высота, ширина, глубина до 900х600х500 мм (прим. Демонтаж и отключение электрических распеделительных щитов (боксов) насетнных размерами до 620*320*120)</t>
  </si>
  <si>
    <t>0,3*1,15*1,1*1,2</t>
  </si>
  <si>
    <t>0,3*1,25*1,2</t>
  </si>
  <si>
    <t xml:space="preserve"> '(13,41)</t>
  </si>
  <si>
    <t>(6,03)</t>
  </si>
  <si>
    <t>(159,25)</t>
  </si>
  <si>
    <t>0,3*1,25*0,1*1,2</t>
  </si>
  <si>
    <t>4.8-240-4
ТСН-2001.4 п.п.6.1.1.3.;
ТСН-2001.6 ОП п.11 [Доп.46];
ТСН-2001.12 п.п.3.4.30.в;
ТСН-2001.3 Пр.2 п.п.1.</t>
  </si>
  <si>
    <t>Пульты и шкафы управления, шкаф (пульт) управления навесной, высота, ширина, глубина до 600х600х350 мм (прим. Демонтаж и отключение распределительного щита 350*250*120 мм)</t>
  </si>
  <si>
    <t>(4,46)</t>
  </si>
  <si>
    <t>(117,57)</t>
  </si>
  <si>
    <t>4.8-76-2
ТСН-2001.4 п.п.6.1.1.3.;
ТСН-2001.6 ОП п.11 [Доп.46];
ТСН-2001.12 п.п.3.4.30.в;
ТСН-2001.3 Пр.2 п.п.1.</t>
  </si>
  <si>
    <t>Присоединение к зажимам жил проводов или кабелей, провод или кабель, сечение до 6 мм2 (прим.Отключение кабеля 3х6 мм)</t>
  </si>
  <si>
    <t>0,03
3 / 100</t>
  </si>
  <si>
    <t>4.8-218-1
ТСН-2001.4 п.п.6.1.1.3.;
ТСН-2001.6 ОП п.11 [Доп.46];
ТСН-2001.12 п.п.3.4.30.в;
ТСН-2001.3 Пр.2 п.п.1.</t>
  </si>
  <si>
    <t>Выключатели установочные автоматические (автоматы) или неавтоматические, автомат одно-,двух-,трехполюсный, устанавливаемый на конструкции на стене или колонне на ток до 25 А (прим. Демонтаж)</t>
  </si>
  <si>
    <t>14
9+5</t>
  </si>
  <si>
    <t xml:space="preserve"> '(0,33)</t>
  </si>
  <si>
    <t>(2,08)</t>
  </si>
  <si>
    <t>(54,86)</t>
  </si>
  <si>
    <t>4.8-76-1
ТСН-2001.4 п.п.6.1.1.3.;
ТСН-2001.6 ОП п.11 [Доп.46];
ТСН-2001.12 п.п.3.4.30.в;
ТСН-2001.3 Пр.2 п.п.1.</t>
  </si>
  <si>
    <t>Присоединение к зажимам жил проводов или кабелей, провод или кабель, сечение до 2,5 мм2 (прим.Отключение проводов )</t>
  </si>
  <si>
    <t>0,28
((9+5)*2) / 100</t>
  </si>
  <si>
    <t>4.8-222-4
ТСН-2001.4 п.п.6.1.1.3.;
ТСН-2001.6 ОП п.11 [Доп.46];
ТСН-2001.12 п.п.3.4.30.в;
ТСН-2001.3 Пр.2 п.п.1.</t>
  </si>
  <si>
    <t>Пускатель магнитный общего назначения отдельностоящий, устанавливаемый на конструкции на стене или колонне на ток до 40 А (прим. Демонтаж)</t>
  </si>
  <si>
    <t xml:space="preserve"> '(0,39)</t>
  </si>
  <si>
    <t>(0,18)</t>
  </si>
  <si>
    <t>(4,63)</t>
  </si>
  <si>
    <t>Присоединение к зажимам жил проводов или кабелей, провод или кабель, сечение до 2,5 мм2 (прим. Отключение прводов)</t>
  </si>
  <si>
    <t>0,08
(4*2) / 100</t>
  </si>
  <si>
    <t>6.67-7-1
ТСН-2001.12 п.п.3.4.30.в;
ТСН-2001.6 ОП п.13 Пр.2 п.3.</t>
  </si>
  <si>
    <t>Демонтаж осветительных приборов, выключатели, розетки</t>
  </si>
  <si>
    <t>0,04
4 / 100</t>
  </si>
  <si>
    <t>Присоединение к зажимам жил проводов или кабелей, провод или кабель, сечение до 2,5 мм2 (прим. Отключение кабеля)</t>
  </si>
  <si>
    <t>0,06
(3*2) / 100</t>
  </si>
  <si>
    <t>4.10-115-12
ТСН-2001.4 п.п.6.1.1.3.;
ТСН-2001.6 ОП п.11 [Доп.46];
ТСН-2001.12 п.п.3.4.30.в;
ТСН-2001.3 Пр.2 п.п.1.</t>
  </si>
  <si>
    <t>Коробка распределительная настенная на кабеле с пластмассовой оболочкой (прим. Демонтаж)</t>
  </si>
  <si>
    <t>1 коробка</t>
  </si>
  <si>
    <t xml:space="preserve"> '(7,39)</t>
  </si>
  <si>
    <t>(6,65)</t>
  </si>
  <si>
    <t>(175,52)</t>
  </si>
  <si>
    <t>4.10-81-2
ТСН-2001.4 п.п.6.1.1.3.;
ТСН-2001.6 ОП п.11 [Доп.46];
ТСН-2001.12 п.п.3.4.30.в;
ТСН-2001.3 Пр.2 п.п.1.</t>
  </si>
  <si>
    <t>Извещатели ПС автоматические, дымовой, фотоэлектрический, радиоизотопный, световой в нормальном исполнении (прим. Демонтаж)</t>
  </si>
  <si>
    <t>(0,12)</t>
  </si>
  <si>
    <t>4.8-280-1
ТСН-2001.4 п.п.6.1.1.3.;
ТСН-2001.6 ОП п.11 [Доп.46];
ТСН-2001.12 п.п.3.4.30.в;
ТСН-2001.3 Пр.2 п.п.1.</t>
  </si>
  <si>
    <t>Прокладка пластикового кабель-канала по кирпичному основанию (прим. Демонтаж)</t>
  </si>
  <si>
    <t>0,08
8 / 100</t>
  </si>
  <si>
    <t xml:space="preserve"> '(3,66)</t>
  </si>
  <si>
    <t>(0,13)</t>
  </si>
  <si>
    <t>(3,48)</t>
  </si>
  <si>
    <t>6.67-6-1
ТСН-2001.12 п.п.3.4.30.в;
ТСН-2001.6 ОП п.13 Пр.2 п.3.</t>
  </si>
  <si>
    <t>Демонтаж кабеля</t>
  </si>
  <si>
    <t>0,09
9 / 100</t>
  </si>
  <si>
    <t>6.57-2-5
ТСН-2001.12 п.п.3.4.30.в;
ТСН-2001.6 ОП п.13 Пр.2 п.3.</t>
  </si>
  <si>
    <t>Разборка покрытий из линолеума и релина</t>
  </si>
  <si>
    <t>0,0241
2,41 / 100</t>
  </si>
  <si>
    <t>3.11-45-1
ТСН-2001.6 ОП п.23.2.;
ТСН-2001.6 ОП п.11 [Доп.46];
ТСН-2001.12 п.п.3.4.30.в;
ТСН-2001.3 Пр.2 п.п.1.</t>
  </si>
  <si>
    <t>Устройство тепло - и звукоизоляции пола из фанеры (прим. Демонтаж)</t>
  </si>
  <si>
    <t xml:space="preserve"> '(5,13)</t>
  </si>
  <si>
    <t>(3,92)</t>
  </si>
  <si>
    <t>(23,39)</t>
  </si>
  <si>
    <t xml:space="preserve">   Монтажные работы.</t>
  </si>
  <si>
    <t>3.9-52-1
ТСН-2001.6 ОП п.11 [Доп.46];
ТСН-2001.12 п.п.3.4.30.в;
ТСН-2001.3 Пр.2 п.п.1.</t>
  </si>
  <si>
    <t>Монтаж перегородок из алюминиевых сплавов сборно-разборных с остеклением (прим. Монтаж кабинок)</t>
  </si>
  <si>
    <t>0,13728
((1,43+1,43)*2*2,4) / 100</t>
  </si>
  <si>
    <t>(7,62)</t>
  </si>
  <si>
    <t>(201,07)</t>
  </si>
  <si>
    <t>Кабинка контролёра 1430х1430х2400                                         Ц=1700000/1,2/7,4*1,02</t>
  </si>
  <si>
    <t>1.0-4-21</t>
  </si>
  <si>
    <t>Строительные грузы 2 класса, перевозимые автомобилями-фургонами</t>
  </si>
  <si>
    <t>3.33-25-2
ТСН-2001.6 ОП п.11 [Доп.46];
ТСН-2001.12 п.п.3.4.30.в;
ТСН-2001.3 Пр.2 п.п.1.</t>
  </si>
  <si>
    <t>Установка светильников с лампами люминесцентными</t>
  </si>
  <si>
    <t>1 светильник</t>
  </si>
  <si>
    <t xml:space="preserve"> '(14,53)</t>
  </si>
  <si>
    <t>(21,8)</t>
  </si>
  <si>
    <t>(575,17)</t>
  </si>
  <si>
    <t>4.8-218-1
ТСН-2001.6 ОП п.11 [Доп.46];
ТСН-2001.12 п.п.3.4.30.в;
ТСН-2001.3 Пр.2 п.п.1.</t>
  </si>
  <si>
    <t>Выключатели установочные автоматические (автоматы) или неавтоматические, автомат одно-,двух-,трехполюсный, устанавливаемый на конструкции на стене или колонне на ток до 25 А</t>
  </si>
  <si>
    <t>10
3+2+5</t>
  </si>
  <si>
    <t>(4,95)</t>
  </si>
  <si>
    <t>(130,63)</t>
  </si>
  <si>
    <t>4.8-218-2
ТСН-2001.6 ОП п.11 [Доп.46];
ТСН-2001.12 п.п.3.4.30.в;
ТСН-2001.3 Пр.2 п.п.1.</t>
  </si>
  <si>
    <t>Выключатели установочные автоматические (автоматы) или неавтоматические, автомат одно-,двух-,трехполюсный, устанавливаемый на конструкции на стене или колонне на ток до 100 А</t>
  </si>
  <si>
    <t>(1,17)</t>
  </si>
  <si>
    <t>(30,88)</t>
  </si>
  <si>
    <t>4.8-222-4
ТСН-2001.6 ОП п.11 [Доп.46];
ТСН-2001.12 п.п.3.4.30.в;
ТСН-2001.3 Пр.2 п.п.1.</t>
  </si>
  <si>
    <t>Пускатель магнитный общего назначения отдельностоящий, устанавливаемый на конструкции на стене или колонне на ток до 40 А</t>
  </si>
  <si>
    <t>(15,44)</t>
  </si>
  <si>
    <t>4.8-243-8
ТСН-2001.6 ОП п.11 [Доп.46];
ТСН-2001.12 п.п.3.4.30.в;
ТСН-2001.3 Пр.2 п.п.1.</t>
  </si>
  <si>
    <t>Розетка штепсельная неутопленного типа при открытой проводке</t>
  </si>
  <si>
    <t xml:space="preserve"> '(1,18)</t>
  </si>
  <si>
    <t>(3,54)</t>
  </si>
  <si>
    <t>(93,42)</t>
  </si>
  <si>
    <t>4.8-280-1
ТСН-2001.6 ОП п.11 [Доп.46];
ТСН-2001.12 п.п.3.4.30.в;
ТСН-2001.3 Пр.2 п.п.1.</t>
  </si>
  <si>
    <t>Прокладка пластикового кабель-канала по кирпичному основанию</t>
  </si>
  <si>
    <t>(11,59)</t>
  </si>
  <si>
    <t>4.8-80-1
ТСН-2001.6 ОП п.11 [Доп.46];
ТСН-2001.12 п.п.3.4.30.в;
ТСН-2001.3 Пр.2 п.п.1.</t>
  </si>
  <si>
    <t>Кабели до 35 кВ в проложенных трубах, блоках и коробах, кабель, масса 1 м, до 1 кг</t>
  </si>
  <si>
    <t>100 м кабеля</t>
  </si>
  <si>
    <t xml:space="preserve"> '(7,11)</t>
  </si>
  <si>
    <t>(0,96)</t>
  </si>
  <si>
    <t>(25,33)</t>
  </si>
  <si>
    <t>1.23-8-87</t>
  </si>
  <si>
    <t>Кабели силовые с медными жилами, напряжение 660 В, марка ВВГнг(А), число жил и сечение 3х1,5 мм2</t>
  </si>
  <si>
    <t>км</t>
  </si>
  <si>
    <t>0,00918
0,09/10*1,02</t>
  </si>
  <si>
    <t>3.10-85-3
ТСН-2001.6 ОП п.11 [Доп.46];
ТСН-2001.12 п.п.3.4.30.в;
ТСН-2001.3 Пр.2 п.п.1.</t>
  </si>
  <si>
    <t>Установка подоконных досок из ПВХ в панельных стенах</t>
  </si>
  <si>
    <t>0,025
(1,25*2) / 100</t>
  </si>
  <si>
    <t xml:space="preserve"> '(2,44)</t>
  </si>
  <si>
    <t>(0,09)</t>
  </si>
  <si>
    <t>(2,41)</t>
  </si>
  <si>
    <t>3.9-76-1
ТСН-2001.6 ОП п.11 [Доп.46];
ТСН-2001.12 п.п.3.4.30.в;
ТСН-2001.3 Пр.2 п.п.1.</t>
  </si>
  <si>
    <t>Монтаж съемных металлических полов стальных штампованных, размер плит 500х500 мм (прим. Монтаж алюминиевого листа 2 мм на вытяжные заклепки)</t>
  </si>
  <si>
    <t>0,0256
2,56 / 100</t>
  </si>
  <si>
    <t xml:space="preserve"> '(20,77)</t>
  </si>
  <si>
    <t>(0,8)</t>
  </si>
  <si>
    <t>(21,05)</t>
  </si>
  <si>
    <t>3.26-27-1
ТСН-2001.6 ОП п.11 [Доп.46];
ТСН-2001.12 п.п.3.4.30.в;
ТСН-2001.3 Пр.2 п.п.1.</t>
  </si>
  <si>
    <t>Теплоизоляция покрытий и перекрытий изделиями из волокнистых и зернистых материалов насухо</t>
  </si>
  <si>
    <t>0,0768
2,56*0,03</t>
  </si>
  <si>
    <t xml:space="preserve"> '(7,91)</t>
  </si>
  <si>
    <t>(0,91)</t>
  </si>
  <si>
    <t>(24,05)</t>
  </si>
  <si>
    <t>Итого по разделу 5 Замена кабины контролера в помещении турникетного павильона</t>
  </si>
  <si>
    <t xml:space="preserve">    Итого по разделу 5 Замена кабины контролера в помещении турникетного павильона</t>
  </si>
  <si>
    <t xml:space="preserve">   Раздел 6. Замена кассовых дверей в здании кассы (на платформе).</t>
  </si>
  <si>
    <t>3.9-74-1
ТСН-2001.6 ОП п.23.6.;
ТСН-2001.6 ОП п.11 [Доп.46];
ТСН-2001.12 п.п.3.4.30.в;
ТСН-2001.3 Пр.2 п.п.1.</t>
  </si>
  <si>
    <t>(0,25)</t>
  </si>
  <si>
    <t>(0,41)</t>
  </si>
  <si>
    <t>(10,81)</t>
  </si>
  <si>
    <t>Дверной блок, утепленное класс защиты Бр-1 по пулестойкости и I класс взломоустойчивости, проем из уголка размер между уголками 1050*2120 h мм, открывание левое, ручка нажимная. Два замка,(к\в.,к\к), глазок. Дверь решетка, размер по раме 1050*2120 h мм, открывание левое d16 мм, ячея 150*150 мм. Один замок.  Порошковая окраска RAL7031 (шт.)                                         Ц=250000/1,2/7,4*1,02</t>
  </si>
  <si>
    <t>Итого по разделу 6 Замена кассовых дверей в здании кассы (на платформе).</t>
  </si>
  <si>
    <t xml:space="preserve">    Итого Поз. 102-105</t>
  </si>
  <si>
    <t xml:space="preserve">    Итого по разделу 6 Замена кассовых дверей в здании кассы (на платформе).</t>
  </si>
  <si>
    <t xml:space="preserve">   Раздел 7. Замена окон в здании кассы (на платформе).</t>
  </si>
  <si>
    <t xml:space="preserve">   Демонтажные работы.(выход на платформу)</t>
  </si>
  <si>
    <t>0,007325
(1,05*0,37+0,8*0,43) / 100</t>
  </si>
  <si>
    <t>(0,29)</t>
  </si>
  <si>
    <t>(7,69)</t>
  </si>
  <si>
    <t xml:space="preserve">   Монтаж окон.(выход на платформу)</t>
  </si>
  <si>
    <t>(0,52)</t>
  </si>
  <si>
    <t>(13,66)</t>
  </si>
  <si>
    <t>(77,49)</t>
  </si>
  <si>
    <t>(2044,96)</t>
  </si>
  <si>
    <t>(8,3)</t>
  </si>
  <si>
    <t>(218,91)</t>
  </si>
  <si>
    <t>Наружная автоматическая рольставня антивандальная с электромеханическим приводом 1050х370(h)                                         Ц=35000/1,2/7,4*1,02</t>
  </si>
  <si>
    <t>Итого по разделу 7 Замена окон в здании кассы (на платформе).</t>
  </si>
  <si>
    <t xml:space="preserve">    Итого по разделу 7 Замена окон в здании кассы (на платформе).</t>
  </si>
  <si>
    <t xml:space="preserve">   Раздел 8. Замена кассовых окон билетной кассы</t>
  </si>
  <si>
    <t>6.56-1-1
ТСН-2001.12 п.п.3.4.30.в;
ТСН-2001.6 ОП п.13 Пр.2 п.3.</t>
  </si>
  <si>
    <t>Демонтаж оконных коробок в каменных стенах с отбивкой штукатурки в откосах (прим. Демонтаж пластикового окна)</t>
  </si>
  <si>
    <t>0,02
2 / 100</t>
  </si>
  <si>
    <t>6.56-15-2
ТСН-2001.12 п.п.3.4.30.в;
ТСН-2001.6 ОП п.13 Пр.2 п.3.</t>
  </si>
  <si>
    <t>Снятие дверных (оконных) приборов накладных (прим. Демонтаж внутренней ролл-шторы)</t>
  </si>
  <si>
    <t>4.37-4-1
ТСН-2001.4 п.п.6.1.1.1.;
ТСН-2001.6 ОП п.11 [Доп.46];
ТСН-2001.12 п.п.3.4.30.в;
ТСН-2001.3 Пр.2 п.п.1.</t>
  </si>
  <si>
    <t>Монтаж оборудования в помещении, масса оборудования 0,03 т (прим. Демонтаж передаточного лотка)</t>
  </si>
  <si>
    <t>0,5*1,15*1,1*1,2</t>
  </si>
  <si>
    <t>0,5*1,25*1,2</t>
  </si>
  <si>
    <t>(38,75)</t>
  </si>
  <si>
    <t>(1022,48)</t>
  </si>
  <si>
    <t>0,5*1,25*0,1*1,2</t>
  </si>
  <si>
    <t>3.15-145-3
ТСН-2001.6 ОП п.23.2.;
ТСН-2001.6 ОП п.11 [Доп.46];
ТСН-2001.12 п.п.3.4.30.в;
ТСН-2001.3 Пр.2 п.п.1.</t>
  </si>
  <si>
    <t>Облицовка пластиком или листами из синтетических материалов оконных и дверных откосов (прим. Демонтаж наружных и внутренних откосов)</t>
  </si>
  <si>
    <t>100 м2 облицовки</t>
  </si>
  <si>
    <t>0,0139
1.39 / 100</t>
  </si>
  <si>
    <t xml:space="preserve"> '(8,8)</t>
  </si>
  <si>
    <t>(3,87)</t>
  </si>
  <si>
    <t>3.10-75-1
ТСН-2001.6 ОП п.11 [Доп.46];
ТСН-2001.12 п.п.3.4.30.в;
ТСН-2001.3 Пр.2 п.п.1.</t>
  </si>
  <si>
    <t>Заполнение оконных проемов в железобетонных стенах теплошумозащитными оконными блоками типа "Евростандарт" со стеклопакетами</t>
  </si>
  <si>
    <t>1,2198
1,14*1,07</t>
  </si>
  <si>
    <t>Оконно-кассовый блок OKM-G1 заводского изготовления(Рама-стеклопакет двухкамерный класс защиты Р4А(60мм),  металлическая столешница из нержавеющей стали). Размер 1140х1070                                         Ц=220000/1,2/7,4*1,02</t>
  </si>
  <si>
    <t>4.10-20-2
ТСН-2001.6 ОП п.11 [Доп.46];
ТСН-2001.12 п.п.3.4.30.в;
ТСН-2001.3 Пр.2 п.п.1.</t>
  </si>
  <si>
    <t>Устройства телефонные (прим. Переговорное устройство)</t>
  </si>
  <si>
    <t>Переговорное устройство (клиент-кассир)                                         Ц=25000/1,2/7,4*1,02</t>
  </si>
  <si>
    <t>1.0-4-31</t>
  </si>
  <si>
    <t>Строительные грузы 3 класса, перевозимые автомобилями-фургонами</t>
  </si>
  <si>
    <t>4.37-2-2
ТСН-2001.6 ОП п.11 [Доп.46];
ТСН-2001.12 п.п.3.4.30.в;
ТСН-2001.3 Пр.2 п.п.1.</t>
  </si>
  <si>
    <t>Монтаж оборудования в помещении, масса оборудования 0,05 т( прим. Монтаж кассового лотка)</t>
  </si>
  <si>
    <t xml:space="preserve"> '(2,46)</t>
  </si>
  <si>
    <t>(3,69)</t>
  </si>
  <si>
    <t>(97,38)</t>
  </si>
  <si>
    <t>Передаточный кассовый лоток. Лоток двухуровневый Бр-1 по пулестойкости из нержавеющей стали на 2 БУ со шторкой.  Столешница нержавеющая зеркальная сталь  RAL7040 (серый) толщиной 1 мм. 600*300 с закруглениями R 100 мм (шт)                                         Ц=100000/1,2/7,4*1,02</t>
  </si>
  <si>
    <t>3.10-123-1
ТСН-2001.6 ОП п.11 [Доп.46];
ТСН-2001.12 п.п.3.4.30.в;
ТСН-2001.3 Пр.2 п.п.1.</t>
  </si>
  <si>
    <t>Установка противомоскитных сеток (прим. Монтаж внутренней ролл-шторы)</t>
  </si>
  <si>
    <t xml:space="preserve"> '(4,88)</t>
  </si>
  <si>
    <t>(0,07)</t>
  </si>
  <si>
    <t>(1,93)</t>
  </si>
  <si>
    <t>13.3-2-60</t>
  </si>
  <si>
    <t>Штора роликовая в кассете с направляющими</t>
  </si>
  <si>
    <t>Монтаж оборудования в помещении, масса оборудования 0,03 т(прим. Устройство наружней автоматической рольставни)</t>
  </si>
  <si>
    <t>Наружная автоматическая рольставня антивандальная с электромеханическим приводом 1140х1070(h)                                         Ц=55000/1,2/7,4*1,02</t>
  </si>
  <si>
    <t xml:space="preserve">       оборудование</t>
  </si>
  <si>
    <t>Итого по разделу 8 Замена кассовых окон билетной кассы</t>
  </si>
  <si>
    <t xml:space="preserve">    Итого Оборудование</t>
  </si>
  <si>
    <t xml:space="preserve">    Итого по разделу 8 Замена кассовых окон билетной кассы</t>
  </si>
  <si>
    <t xml:space="preserve">   Раздел 9. Ремонт наружных стен кассы.</t>
  </si>
  <si>
    <t>0,93
93 / 100</t>
  </si>
  <si>
    <t>(2,46)</t>
  </si>
  <si>
    <t>(64,79)</t>
  </si>
  <si>
    <t>69,75
75*0,93</t>
  </si>
  <si>
    <t>(1,05)</t>
  </si>
  <si>
    <t>(27,61)</t>
  </si>
  <si>
    <t>3.20-56-1
ТСН-2001.6 ОП п.23.5.;
ТСН-2001.6 ОП п.11 [Доп.46];
ТСН-2001.12 п.п.3.4.30.в;
ТСН-2001.3 Пр.2 п.п.1.</t>
  </si>
  <si>
    <t>Установка наружного блока сплит-системы весом до 30 кг (прим. Демонтаж)</t>
  </si>
  <si>
    <t xml:space="preserve"> '(0,18)</t>
  </si>
  <si>
    <t>4.8-149-5
ТСН-2001.4 п.п.6.1.1.1.;
ТСН-2001.6 ОП п.11 [Доп.46];
ТСН-2001.12 п.п.3.4.30.в;
ТСН-2001.3 Пр.2 п.п.1.</t>
  </si>
  <si>
    <t>Светильники светодиодные, устанавливаемые вне здания, с установкой комплекта клеммников внутри опоры через ревизионный лючок (прим. Демонтаж)</t>
  </si>
  <si>
    <t xml:space="preserve"> '(0,17)</t>
  </si>
  <si>
    <t>(0,26)</t>
  </si>
  <si>
    <t>(6,73)</t>
  </si>
  <si>
    <t>0,8857
88,57 / 100</t>
  </si>
  <si>
    <t>(8,17)</t>
  </si>
  <si>
    <t>(215,62)</t>
  </si>
  <si>
    <t>(2,93)</t>
  </si>
  <si>
    <t>(77,41)</t>
  </si>
  <si>
    <t>0,0408
4,08 / 100</t>
  </si>
  <si>
    <t>(2,11)</t>
  </si>
  <si>
    <t>(55,64)</t>
  </si>
  <si>
    <t>(1,08)</t>
  </si>
  <si>
    <t>(28,5)</t>
  </si>
  <si>
    <t>(0,5)</t>
  </si>
  <si>
    <t>(170,52)</t>
  </si>
  <si>
    <t>(4500,01)</t>
  </si>
  <si>
    <t>35,64
0,198*100*1,8</t>
  </si>
  <si>
    <t>(7,05)</t>
  </si>
  <si>
    <t>(186,17)</t>
  </si>
  <si>
    <t>10,91
1091 / 100</t>
  </si>
  <si>
    <t>2,82
282 / 100</t>
  </si>
  <si>
    <t>(3,67)</t>
  </si>
  <si>
    <t>(96,77)</t>
  </si>
  <si>
    <t>(0,57)</t>
  </si>
  <si>
    <t>(15,08)</t>
  </si>
  <si>
    <t>12,32
1232 / 100</t>
  </si>
  <si>
    <t>0,081
((21+33)*0,15) / 100</t>
  </si>
  <si>
    <t>(0,56)</t>
  </si>
  <si>
    <t>(14,81)</t>
  </si>
  <si>
    <t>Итого по разделу 9 Ремонт наружных стен кассы.</t>
  </si>
  <si>
    <t xml:space="preserve">    Итого по разделу 9 Ремонт наружных стен кассы.</t>
  </si>
  <si>
    <t xml:space="preserve">    Итого СМР для расчета лимитированных затрат</t>
  </si>
  <si>
    <t xml:space="preserve">    Итого с оборудованием (880,44)</t>
  </si>
  <si>
    <t xml:space="preserve">    Итого с оборудованием (3 160,78)</t>
  </si>
  <si>
    <t>ЛОКАЛЬНЫЙ СМЕТНЫЙ РАСЧЁТ № 02-01-05</t>
  </si>
  <si>
    <t>Ремонт турникетного павильона. Платформа №1</t>
  </si>
  <si>
    <t>0,099386
(0,89*2,17*3+0,955*2,17*2) / 100</t>
  </si>
  <si>
    <t>(1,3)</t>
  </si>
  <si>
    <t>(34,27)</t>
  </si>
  <si>
    <t>5
3+2</t>
  </si>
  <si>
    <t>(0,14)</t>
  </si>
  <si>
    <t>(3,56)</t>
  </si>
  <si>
    <t>0,09812
(2,2*0,1*2*3+2,2*1,93*2*1) / 100</t>
  </si>
  <si>
    <t>2,225
22,25*0,1</t>
  </si>
  <si>
    <t>0,015
(0,3*5) / 100</t>
  </si>
  <si>
    <t>(6,5)</t>
  </si>
  <si>
    <t>(171,46)</t>
  </si>
  <si>
    <t>11,75
0,005*2,35*1000</t>
  </si>
  <si>
    <t>0,022
(2,2*0,1*2*5) / 100</t>
  </si>
  <si>
    <t>(3,75)</t>
  </si>
  <si>
    <t>0,02809
2,2*12/1000*1,064</t>
  </si>
  <si>
    <t xml:space="preserve">   Демонтажные работы. Выход в город</t>
  </si>
  <si>
    <t>0,124775
(0,89*2,17*1+0,95*2,17*1+0,955*2,17*2+1*2,17*2) / 100</t>
  </si>
  <si>
    <t>(1,63)</t>
  </si>
  <si>
    <t>(43,03)</t>
  </si>
  <si>
    <t>6
2+2+2</t>
  </si>
  <si>
    <t>0,18392
(2,2*0,1*2*2+2,2*1,9*2+2,2*2,08*2) / 100</t>
  </si>
  <si>
    <t>(0,71)</t>
  </si>
  <si>
    <t>(18,83)</t>
  </si>
  <si>
    <t>2,356
23,56*0,1</t>
  </si>
  <si>
    <t>0,2
2 / 10</t>
  </si>
  <si>
    <t>(0,82)</t>
  </si>
  <si>
    <t>(21,61)</t>
  </si>
  <si>
    <t>(1,21)</t>
  </si>
  <si>
    <t>(31,83)</t>
  </si>
  <si>
    <t>6
2+4</t>
  </si>
  <si>
    <t>0,064015
(0,95*2,17*1+1*2,17*2) / 100</t>
  </si>
  <si>
    <t>(0,84)</t>
  </si>
  <si>
    <t>(22,08)</t>
  </si>
  <si>
    <t>4
2+2</t>
  </si>
  <si>
    <t>(0,11)</t>
  </si>
  <si>
    <t>(2,85)</t>
  </si>
  <si>
    <t>0,10032
(2,2*0,1*2*2+2,2*2,08*2*1) / 100</t>
  </si>
  <si>
    <t>(0,39)</t>
  </si>
  <si>
    <t>(10,27)</t>
  </si>
  <si>
    <t xml:space="preserve">   Монтажные работы. Выход к подземному переходу</t>
  </si>
  <si>
    <t>1,178
11,78*0,1</t>
  </si>
  <si>
    <t>0,009
(0,3*3) / 100</t>
  </si>
  <si>
    <t>(3,9)</t>
  </si>
  <si>
    <t>(102,88)</t>
  </si>
  <si>
    <t>7,05
0,003*2,35*1000</t>
  </si>
  <si>
    <t>3
1+2</t>
  </si>
  <si>
    <t>0,0132
(2,2*0,1*2*3) / 100</t>
  </si>
  <si>
    <t>(2,25)</t>
  </si>
  <si>
    <t>0,016854
1,32*12/1000*1,064</t>
  </si>
  <si>
    <t xml:space="preserve">    Итого Поз. 1-48</t>
  </si>
  <si>
    <t>(1,24)</t>
  </si>
  <si>
    <t>(32,81)</t>
  </si>
  <si>
    <t xml:space="preserve">    Итого Поз. 49</t>
  </si>
  <si>
    <t xml:space="preserve">   Раздел 3. Замена кассовых дверей турникетного павильона (выход на платформу)</t>
  </si>
  <si>
    <t>Дверной блок, утепленное класс защиты Бр-1 по пулестойкости и I класс взломоустойчивости, проем из уголка размер между уголками 1040*2100 h мм, открывание левое, ручка нажимная. Два замка,(к\в.,к\к), глазок. Дверь решетка, размер по раме 1040*2100 h мм, открывание левое d16 мм, ячея 150*150 мм. Один замок.  Порошковая окраска RAL7031 (шт.)                                         Ц=250000/1,2/7,4*1,02</t>
  </si>
  <si>
    <t>Итого по разделу 3 Замена кассовых дверей турникетного павильона (выход на платформу)</t>
  </si>
  <si>
    <t xml:space="preserve">    Итого Поз. 50-53</t>
  </si>
  <si>
    <t xml:space="preserve">    Итого по разделу 3 Замена кассовых дверей турникетного павильона (выход на платформу)</t>
  </si>
  <si>
    <t xml:space="preserve">   Раздел 4. Замена окон турникетного павильона (выход на платформу)</t>
  </si>
  <si>
    <t>3.9-79-1
ТСН-2001.6 ОП п.23.6.;
ТСН-2001.6 ОП п.11 [Доп.46];
ТСН-2001.12 п.п.3.4.30.в;
ТСН-2001.3 Пр.2 п.п.1.</t>
  </si>
  <si>
    <t>Установка решеток на окна массой до 25 кг/м2 (прим. Демонтаж)</t>
  </si>
  <si>
    <t>0,438
0,008+0,43</t>
  </si>
  <si>
    <t xml:space="preserve"> '(9,65)</t>
  </si>
  <si>
    <t>(3,8)</t>
  </si>
  <si>
    <t>(100,39)</t>
  </si>
  <si>
    <t>6.56-3-2
ТСН-2001.12 п.п.3.4.30.в;
ТСН-2001.6 ОП п.13 Пр.2 п.3.</t>
  </si>
  <si>
    <t>Снятие деревянных подоконных досок в каменных зданиях</t>
  </si>
  <si>
    <t>0,0039
(1,3*0,3) / 100</t>
  </si>
  <si>
    <t>(0,06)</t>
  </si>
  <si>
    <t>0,045343
(1,3*1,8+0,85*1,15+1,56*0,39*2) / 100</t>
  </si>
  <si>
    <t>(47,59)</t>
  </si>
  <si>
    <t>0,035983
(1,3*1,08+0,85*1,15+1,56*0,39*2) / 100</t>
  </si>
  <si>
    <t>(2,54)</t>
  </si>
  <si>
    <t>(67,09)</t>
  </si>
  <si>
    <t>Наружная автоматическая рольставня антивандальная с электромеханическим приводом 1400х1180(h)                                         Ц=75000/1,2/7,4*1,02</t>
  </si>
  <si>
    <t>Наружная автоматическая рольставня антивандальная с электромеханическим приводом 950х1250(h)                                         Ц=65000/1,2/7,4*1,02</t>
  </si>
  <si>
    <t>Наружная автоматическая рольставня антивандальная с электромеханическим приводом 1650х490(h)                                         Ц=50000/1,2/7,4*1,02</t>
  </si>
  <si>
    <t xml:space="preserve">   Демонтажные работы (выход в город)</t>
  </si>
  <si>
    <t>(0,1)</t>
  </si>
  <si>
    <t>0,081576
(1*1,32*4+1,09*1,32*2) / 100</t>
  </si>
  <si>
    <t>(3,24)</t>
  </si>
  <si>
    <t>(85,62)</t>
  </si>
  <si>
    <t xml:space="preserve">   Монтаж окон (выход в город)</t>
  </si>
  <si>
    <t>3.10-84-1
ТСН-2001.6 ОП п.11 [Доп.46];
ТСН-2001.12 п.п.3.4.30.в;
ТСН-2001.3 Пр.2 п.п.1.</t>
  </si>
  <si>
    <t>Установка в жилых и общественных зданиях оконных блоков из ПВХ-профилей, глухие, площадь проема до 2 м2</t>
  </si>
  <si>
    <t>0,055176
(1*1,32*2+1,09*1,32*2) / 100</t>
  </si>
  <si>
    <t>(102,87)</t>
  </si>
  <si>
    <t>3.10-84-5
ТСН-2001.6 ОП п.11 [Доп.46];
ТСН-2001.12 п.п.3.4.30.в;
ТСН-2001.3 Пр.2 п.п.1.</t>
  </si>
  <si>
    <t>Установка в жилых и общественных зданиях оконных блоков из ПВХ-профилей, поворотные (откидные, поворотно-откидные) двух- и трехстворчатые площадью проема до 2 м2</t>
  </si>
  <si>
    <t>0,0264
(1*1,32*2) / 100</t>
  </si>
  <si>
    <t>(1,87)</t>
  </si>
  <si>
    <t>(49,22)</t>
  </si>
  <si>
    <t>8,1576
5,5176+2,64</t>
  </si>
  <si>
    <t>(4,82)</t>
  </si>
  <si>
    <t>(127,32)</t>
  </si>
  <si>
    <t>Итого по разделу 4 Замена окон турникетного павильона (выход на платформу)</t>
  </si>
  <si>
    <t xml:space="preserve">    Итого по разделу 4 Замена окон турникетного павильона (выход на платформу)</t>
  </si>
  <si>
    <t xml:space="preserve">   Раздел 5. Ремонт козырька входа в турникетный павильон (выход на платформу)</t>
  </si>
  <si>
    <t>3.15-169-2
ТСН-2001.6 ОП п.23.2.;
ТСН-2001.6 ОП п.11 [Доп.46];
ТСН-2001.12 п.п.3.4.30.в;
ТСН-2001.3 Пр.2 п.п.1.</t>
  </si>
  <si>
    <t>Облицовка поликарбонатом металлических конструкций с креплением через соединительные профили, поверхность горизонтальная (прим. Демонтаж)</t>
  </si>
  <si>
    <t>0,1854
18,54 / 100</t>
  </si>
  <si>
    <t xml:space="preserve"> '(3,76)</t>
  </si>
  <si>
    <t>(0,49)</t>
  </si>
  <si>
    <t>(12,92)</t>
  </si>
  <si>
    <t>13,905
75*0,1854</t>
  </si>
  <si>
    <t>(0,21)</t>
  </si>
  <si>
    <t>(5,5)</t>
  </si>
  <si>
    <t>0,241
24,1 / 100</t>
  </si>
  <si>
    <t>(3,91)</t>
  </si>
  <si>
    <t>(0,2)</t>
  </si>
  <si>
    <t>(5,15)</t>
  </si>
  <si>
    <t>3.15-169-2
ТСН-2001.6 ОП п.11 [Доп.46];
ТСН-2001.12 п.п.3.4.30.в;
ТСН-2001.3 Пр.2 п.п.1.</t>
  </si>
  <si>
    <t>Облицовка поликарбонатом металлических конструкций с креплением через соединительные профили, поверхность горизонтальная</t>
  </si>
  <si>
    <t>(27,59)</t>
  </si>
  <si>
    <t>1.1-1-2106</t>
  </si>
  <si>
    <t>Пластик поликарбонатный ячеистый для остекления, толщина 10 мм</t>
  </si>
  <si>
    <t>1.7-1-216</t>
  </si>
  <si>
    <t>Профиль H-образный из алюминия, для навесных вентилируемых фасадов, сечение 120x79 мм</t>
  </si>
  <si>
    <t>1.1-1-3800</t>
  </si>
  <si>
    <t>Профили поликарбонатные торцевые для сотового поликарбоната толщиной 10 мм</t>
  </si>
  <si>
    <t>(1,35)</t>
  </si>
  <si>
    <t>(35,62)</t>
  </si>
  <si>
    <t>Итого по разделу 5 Ремонт козырька входа в турникетный павильон (выход на платформу)</t>
  </si>
  <si>
    <t xml:space="preserve">    Итого Поз. 72-83</t>
  </si>
  <si>
    <t xml:space="preserve">    Итого по разделу 5 Ремонт козырька входа в турникетный павильон (выход на платформу)</t>
  </si>
  <si>
    <t xml:space="preserve">   Раздел 6. Ремонт козырька входа в турникетный павильон (выход в город)</t>
  </si>
  <si>
    <t>0,3783
37,83 / 100</t>
  </si>
  <si>
    <t>(1,71)</t>
  </si>
  <si>
    <t>(45,04)</t>
  </si>
  <si>
    <t>(1)</t>
  </si>
  <si>
    <t>(26,36)</t>
  </si>
  <si>
    <t>28,3725
75*0,3783</t>
  </si>
  <si>
    <t>(11,23)</t>
  </si>
  <si>
    <t>0,4248
42,48 / 100</t>
  </si>
  <si>
    <t>(6,89)</t>
  </si>
  <si>
    <t>0,003823
0,0038232</t>
  </si>
  <si>
    <t>(0,34)</t>
  </si>
  <si>
    <t>(9,08)</t>
  </si>
  <si>
    <t>(2,13)</t>
  </si>
  <si>
    <t>(56,31)</t>
  </si>
  <si>
    <t>(2,82)</t>
  </si>
  <si>
    <t>(74,33)</t>
  </si>
  <si>
    <t>Итого по разделу 6 Ремонт козырька входа в турникетный павильон (выход в город)</t>
  </si>
  <si>
    <t xml:space="preserve">    Итого Поз. 84-95</t>
  </si>
  <si>
    <t xml:space="preserve">    Итого по разделу 6 Ремонт козырька входа в турникетный павильон (выход в город)</t>
  </si>
  <si>
    <t xml:space="preserve">   Раздел 7. Ремонт наружных стен турникетного павильона.</t>
  </si>
  <si>
    <t>3,69
369 / 100</t>
  </si>
  <si>
    <t>(9,74)</t>
  </si>
  <si>
    <t>(257,08)</t>
  </si>
  <si>
    <t>276,75
75*3,69</t>
  </si>
  <si>
    <t>(4,15)</t>
  </si>
  <si>
    <t>(109,55)</t>
  </si>
  <si>
    <t>(12,83)</t>
  </si>
  <si>
    <t>(1,02)</t>
  </si>
  <si>
    <t>(26,92)</t>
  </si>
  <si>
    <t>2,7084
270,84 / 100</t>
  </si>
  <si>
    <t>(24,98)</t>
  </si>
  <si>
    <t>(659,35)</t>
  </si>
  <si>
    <t>(8,97)</t>
  </si>
  <si>
    <t>(236,72)</t>
  </si>
  <si>
    <t>Наружная облицовка поверхности стен по металлическому каркасу (с его устройством) металлосайдингом, фасадными панелями из оцинкованной стали с полимерным покрытием без пароизоляционного слоя (прим. Демонтаж облицовки карниза)</t>
  </si>
  <si>
    <t>0,3475
34,75 / 100</t>
  </si>
  <si>
    <t>(3,21)</t>
  </si>
  <si>
    <t>(84,6)</t>
  </si>
  <si>
    <t>(1,15)</t>
  </si>
  <si>
    <t>(30,37)</t>
  </si>
  <si>
    <t>0,2348
23,48 / 100</t>
  </si>
  <si>
    <t>(12,13)</t>
  </si>
  <si>
    <t>(320,18)</t>
  </si>
  <si>
    <t>Наружная облицовка поверхности стен по металлическому каркасу (с его устройством) металлосайдингом, фасадными панелями из оцинкованной стали с полимерным покрытием без пароизоляционного слоя (прим. Демонтаж облицовки цоколя, из профилированнолго стального листа толщ. 1,2 мм)</t>
  </si>
  <si>
    <t>0,2532
25,32 / 100</t>
  </si>
  <si>
    <t>(2,34)</t>
  </si>
  <si>
    <t>(61,64)</t>
  </si>
  <si>
    <t>(4,2)</t>
  </si>
  <si>
    <t>(110,84)</t>
  </si>
  <si>
    <t>0,35
35 / 100</t>
  </si>
  <si>
    <t>(1,94)</t>
  </si>
  <si>
    <t>0,0077
(0,77) / 100</t>
  </si>
  <si>
    <t>(6,63)</t>
  </si>
  <si>
    <t>(175)</t>
  </si>
  <si>
    <t>1,386
0,0077*100*1,8</t>
  </si>
  <si>
    <t>(21,57)</t>
  </si>
  <si>
    <t>(569,3)</t>
  </si>
  <si>
    <t>33,73
3373 / 100</t>
  </si>
  <si>
    <t>8,7
870 / 100</t>
  </si>
  <si>
    <t>(11,21)</t>
  </si>
  <si>
    <t>(295,91)</t>
  </si>
  <si>
    <t>(1,75)</t>
  </si>
  <si>
    <t>(46,1)</t>
  </si>
  <si>
    <t>38,08
3808 / 100</t>
  </si>
  <si>
    <t>0,312
((124+84)*0,15) / 100</t>
  </si>
  <si>
    <t>(2,16)</t>
  </si>
  <si>
    <t>(57,06)</t>
  </si>
  <si>
    <t>(2,77)</t>
  </si>
  <si>
    <t>(73,04)</t>
  </si>
  <si>
    <t>4,34
434 / 100</t>
  </si>
  <si>
    <t>1,12
112 / 100</t>
  </si>
  <si>
    <t>(37,97)</t>
  </si>
  <si>
    <t>(0,22)</t>
  </si>
  <si>
    <t>(5,91)</t>
  </si>
  <si>
    <t>4,9
490 / 100</t>
  </si>
  <si>
    <t>(41,93)</t>
  </si>
  <si>
    <t>(1106,42)</t>
  </si>
  <si>
    <t>Итого по разделу 7 Ремонт наружных стен турникетного павильона.</t>
  </si>
  <si>
    <t xml:space="preserve">    Итого по разделу 7 Ремонт наружных стен турникетного павильона.</t>
  </si>
  <si>
    <t xml:space="preserve">   Раздел 8. Ремонт схода и пандуса ММГН</t>
  </si>
  <si>
    <t xml:space="preserve">   Демонтаж существующего ограждения пандуса и сходов из оцинкованного металла с полимерной окраской с сохранением</t>
  </si>
  <si>
    <t>3.9-39-1
ТСН-2001.6 ОП п.23.6.;
ТСН-2001.6 ОП п.11 [Доп.46];
ТСН-2001.12 п.п.3.4.30.в;
ТСН-2001.3 Пр.2 п.п.1.</t>
  </si>
  <si>
    <t>Монтаж защитных ограждений оборудования из листовой стали (прим. Демонтаж)</t>
  </si>
  <si>
    <t>1 т конструкций</t>
  </si>
  <si>
    <t xml:space="preserve"> '(8,9)</t>
  </si>
  <si>
    <t>(6,55)</t>
  </si>
  <si>
    <t>(172,91)</t>
  </si>
  <si>
    <t xml:space="preserve">   Ремонт облицовки стен схода, пандуса турникетного павильона</t>
  </si>
  <si>
    <t>0,3363
33,63 / 100</t>
  </si>
  <si>
    <t>(17,38)</t>
  </si>
  <si>
    <t>(458,59)</t>
  </si>
  <si>
    <t>(4,04)</t>
  </si>
  <si>
    <t>(106,5)</t>
  </si>
  <si>
    <t>(1,86)</t>
  </si>
  <si>
    <t>0,007399
(0,73986) / 100</t>
  </si>
  <si>
    <t>(6,37)</t>
  </si>
  <si>
    <t>(168,16)</t>
  </si>
  <si>
    <t>1,33182
0,007399*100*1,8</t>
  </si>
  <si>
    <t>3.15-170-1
ТСН-2001.6 ОП п.11 [Доп.46];
ТСН-2001.12 п.п.3.4.30.в;
ТСН-2001.3 Пр.2 п.п.1.</t>
  </si>
  <si>
    <t>Облицовка стен наружных керамическими крупноразмерными плитами типа керамогранит на клее из сухих смесей толщиной слоя 4-5 мм с затиркой швов фуговочной смесью</t>
  </si>
  <si>
    <t>(21,72)</t>
  </si>
  <si>
    <t>(573,23)</t>
  </si>
  <si>
    <t>0,18362
0,1836198</t>
  </si>
  <si>
    <t>13,452
0,4*0,3363*100</t>
  </si>
  <si>
    <t>(13,34)</t>
  </si>
  <si>
    <t>(352,05)</t>
  </si>
  <si>
    <t xml:space="preserve">   Ремонт покрытия схода, пандуса турникетного павильона</t>
  </si>
  <si>
    <t>0,3156
31,56 / 100</t>
  </si>
  <si>
    <t>(3,45)</t>
  </si>
  <si>
    <t>(90,95)</t>
  </si>
  <si>
    <t>Монтаж мелких конструкций из стали различного профиля массой до 20 кг (прим. Демонтаж обрамляющего уголка)</t>
  </si>
  <si>
    <t>0,117025
4,47*26,18/1000</t>
  </si>
  <si>
    <t>(0,64)</t>
  </si>
  <si>
    <t>3.27-49-1
ТСН-2001.6 ОП п.23.1.;
ТСН-2001.6 ОП п.11 [Доп.46];
ТСН-2001.12 п.п.3.4.30.в;
ТСН-2001.3 Пр.2 п.п.1.</t>
  </si>
  <si>
    <t>Устройство плитных тротуаров из гладких бетонных плит с заполнением швов цементным раствором (прим. Демонтаж)</t>
  </si>
  <si>
    <t>100 м2 тротуара</t>
  </si>
  <si>
    <t>0,104
10,4 / 100</t>
  </si>
  <si>
    <t xml:space="preserve"> '(14,22)</t>
  </si>
  <si>
    <t>(1,77)</t>
  </si>
  <si>
    <t>(46,83)</t>
  </si>
  <si>
    <t>6.69-24-3
ТСН-2001.12 п.п.3.4.30.в;
ТСН-2001.6 ОП п.13 Пр.2 п.3.</t>
  </si>
  <si>
    <t>Сверление сквозных отверстий в железобетонных стенах и полах электроперфоратором, диаметр отверстия до 20 мм, глубина сверления 100 мм</t>
  </si>
  <si>
    <t>100 отверстий</t>
  </si>
  <si>
    <t>0,56
56 / 100</t>
  </si>
  <si>
    <t xml:space="preserve"> '(0,77)</t>
  </si>
  <si>
    <t>1.7-3-2</t>
  </si>
  <si>
    <t>Сверло с алмазным покрытием, диаметр 20 мм</t>
  </si>
  <si>
    <t>6.69-24-4
ТСН-2001.12 п.п.3.4.30.в;
ТСН-2001.6 ОП п.13 Пр.2 п.3.</t>
  </si>
  <si>
    <t>Добавлять на каждые 50 мм глубины сверления сверх 100 мм к позиции 6.69-24-3 (до 300 мм)</t>
  </si>
  <si>
    <t>3*1,1*1,2</t>
  </si>
  <si>
    <t>3*1,2</t>
  </si>
  <si>
    <t>(0,46)</t>
  </si>
  <si>
    <t>(12,24)</t>
  </si>
  <si>
    <t>3*0,1*1,2</t>
  </si>
  <si>
    <t>6.57-2-9
ТСН-2001.12 п.п.3.4.30.в;
ТСН-2001.6 ОП п.13 Пр.2 п.3.</t>
  </si>
  <si>
    <t>Разборка асфальтобетонных покрытий</t>
  </si>
  <si>
    <t>0,1876
18,76 / 100</t>
  </si>
  <si>
    <t xml:space="preserve"> '(97,56)</t>
  </si>
  <si>
    <t>(21,96)</t>
  </si>
  <si>
    <t>(579,6)</t>
  </si>
  <si>
    <t>6.69-65-5
ТСН-2001.12 п.п.3.4.30.в;
ТСН-2001.6 ОП п.13 Пр.2 п.3.</t>
  </si>
  <si>
    <t>Разборка бетонных конструкций объемом более 1 м3 при помощи отбойных молотков из бетона марки 300</t>
  </si>
  <si>
    <t>1 м3</t>
  </si>
  <si>
    <t xml:space="preserve"> '(292,9)</t>
  </si>
  <si>
    <t>(2133,48)</t>
  </si>
  <si>
    <t>(56302,63)</t>
  </si>
  <si>
    <t>3.6-15-5
ТСН-2001.6 ОП п.11 [Доп.46];
ТСН-2001.12 п.п.3.4.30.в;
ТСН-2001.3 Пр.2 п.п.1.</t>
  </si>
  <si>
    <t>Устройство перекрытий ребристых на высоте от опорной площади до 6 м</t>
  </si>
  <si>
    <t>100 м3 в деле</t>
  </si>
  <si>
    <t>0,0607
6,07 / 100</t>
  </si>
  <si>
    <t xml:space="preserve"> '(52,03)</t>
  </si>
  <si>
    <t>(4,74)</t>
  </si>
  <si>
    <t>(125,02)</t>
  </si>
  <si>
    <t>1.3-4-104</t>
  </si>
  <si>
    <t>Каркасы и сетки арматурные пространственные собранные и сваренные (связанные) в арматурные изделия, класс А-III, диаметр 12 мм</t>
  </si>
  <si>
    <t>1.1-1-955</t>
  </si>
  <si>
    <t>Проволока стальная вязальная</t>
  </si>
  <si>
    <t>1.3-1-173</t>
  </si>
  <si>
    <t>Смеси бетонные, БСГ, тяжелого бетона на гравийном щебне, фракция 5-20, класс прочности В22,5 (М300); П4, F100, W4</t>
  </si>
  <si>
    <t>Устройство полов из керамических крупноразмерных плиток типа керамогранит на клее из сухих смесей толщиной слоя 4 мм с затиркой швов (прим. Устройство поверхности схода (площадка, ступени, пандус) клинкерной плиткой 300х300х40/18 мм на клей из сухих смесей с затиркой швов</t>
  </si>
  <si>
    <t>0,6072
60,72 / 100</t>
  </si>
  <si>
    <t>(8,29)</t>
  </si>
  <si>
    <t>(218,73)</t>
  </si>
  <si>
    <t>24,288
0,4*0,6072*100</t>
  </si>
  <si>
    <t>Клинкерная плитка 300х300х40/18                                         Ц=6250/1,2/7,4*1,02</t>
  </si>
  <si>
    <t>(129,94)</t>
  </si>
  <si>
    <t>(3429,18)</t>
  </si>
  <si>
    <t>Итого по разделу 8 Ремонт схода и пандуса ММГН</t>
  </si>
  <si>
    <t xml:space="preserve">    Итого Поз. 139-170</t>
  </si>
  <si>
    <t xml:space="preserve">    Итого по разделу 8 Ремонт схода и пандуса ММГН</t>
  </si>
  <si>
    <t xml:space="preserve">   Раздел 9. Устройство низкого ограждения  (h)900х1500мм: (сходы, пандус)</t>
  </si>
  <si>
    <t>1
100 / 100</t>
  </si>
  <si>
    <t>(24,38)</t>
  </si>
  <si>
    <t>Добавлять на каждые 50 мм глубины сверления сверх 100 мм к позиции 6.69-24-3 (до 150 мм)</t>
  </si>
  <si>
    <t>(7,28)</t>
  </si>
  <si>
    <t>3.9-44-2
ТСН-2001.6 ОП п.11 [Доп.46];
ТСН-2001.12 п.п.3.4.30.в;
ТСН-2001.3 Пр.2 п.п.1.</t>
  </si>
  <si>
    <t>Постановка болтов высокопрочных</t>
  </si>
  <si>
    <t>100 шт. болтов</t>
  </si>
  <si>
    <t xml:space="preserve"> '(1,2)</t>
  </si>
  <si>
    <t>(47,5)</t>
  </si>
  <si>
    <t>1.7-5-147</t>
  </si>
  <si>
    <t>Анкер распорный забивной для высоких нагрузок, из оцинкованной стали, болт с шестигранной головкой, диаметр 16 мм, длина 188 мм, толщина прикрепляемой детали 50 мм (прим.  анкер болт М14х150)</t>
  </si>
  <si>
    <t>1.6-1-284</t>
  </si>
  <si>
    <t>Отдельные конструктивные элементы с преобладанием толстолистовой стали, средняя масса сборочной единицы до 0,05 т (прим.кронштейн Н= 105мм (труба квадратная 70х70х5 мм L=100 мм, пластина металлическая 250х250х5мм))</t>
  </si>
  <si>
    <t>3.47-67-2
ТСН-2001.6 ОП п.11 [Доп.46];
ТСН-2001.12 п.п.3.4.30.в;
ТСН-2001.3 Пр.2 п.п.1.</t>
  </si>
  <si>
    <t>Установка металлических оград высотой 2-2,5 м на металлических стойках, при количестве стоек 38 шт./100 м</t>
  </si>
  <si>
    <t>0,218
(22*0,9+0,08*(25)) / 100</t>
  </si>
  <si>
    <t xml:space="preserve"> '(276,13)</t>
  </si>
  <si>
    <t>(90,29)</t>
  </si>
  <si>
    <t>(2382,87)</t>
  </si>
  <si>
    <t>3.47-67-5
ТСН-2001.6 ОП п.11 [Доп.46];
ТСН-2001.12 п.п.3.4.30.в;
ТСН-2001.3 Пр.2 п.п.1.</t>
  </si>
  <si>
    <t>Установка металлических оград высотой 2-2,5 м на металлических стойках, добавляется или исключается при изменении количества стоек</t>
  </si>
  <si>
    <t>0,14
(ОКР(22-38*0,218;0)) / 100</t>
  </si>
  <si>
    <t xml:space="preserve"> '(360,28)</t>
  </si>
  <si>
    <t>(75,66)</t>
  </si>
  <si>
    <t>(1996,64)</t>
  </si>
  <si>
    <t>Стойки Н=1,25 м окрашенной порошковой краской  RAL9004 матовый в заводских условиях  - Ц9хр/пп горячее цинкование (труба квадратная 80х80х5 мм заглушка-пластина 80х80х5 мм) (вес стойки 13.5кг) (в том числе  стойки Н=1100 мм изготовленных из стандартных стоек Н=1,25)                                         Ц=17000/1,2/7,4*1,02</t>
  </si>
  <si>
    <t>Секции  H 0,9 х 1,5 м окрашенной в заводских условиях  - Ц9хр/пп горячее цинкование с последующим нанесением порошкового покрытия RAL9004 матовый вес 44.01кг\шт                                         Ц=45000/1,2/7,4*1,02</t>
  </si>
  <si>
    <t>1.0-3-16</t>
  </si>
  <si>
    <t>Строительные грузы 1 класса, перевозимые бортовыми автомобилями: прочие</t>
  </si>
  <si>
    <t>1,306
0,338+0,968</t>
  </si>
  <si>
    <t>3.9-44-1
ТСН-2001.6 ОП п.11 [Доп.46];
ТСН-2001.12 п.п.3.4.30.в;
ТСН-2001.3 Пр.2 п.п.1.</t>
  </si>
  <si>
    <t>Постановка болтов нормальной точности</t>
  </si>
  <si>
    <t>0,5
50 / 100</t>
  </si>
  <si>
    <t xml:space="preserve"> '(0,4)</t>
  </si>
  <si>
    <t>(0,3)</t>
  </si>
  <si>
    <t>(7,92)</t>
  </si>
  <si>
    <t>1.1-1-2837</t>
  </si>
  <si>
    <t>Болты для монтажа стальных конструкций (в комплекте с гайками и шайбами), оцинкованные диаметр 10-12 мм, длина 30-50 мм</t>
  </si>
  <si>
    <t>0,007096
(0,112*50+0,01567*50+0,00712*100)/1000</t>
  </si>
  <si>
    <t>Итого по разделу 9 Устройство низкого ограждения  (h)900х1500мм: (сходы, пандус)</t>
  </si>
  <si>
    <t xml:space="preserve">    Итого Поз. 171-183</t>
  </si>
  <si>
    <t xml:space="preserve">    Итого по разделу 9 Устройство низкого ограждения  (h)900х1500мм: (сходы, пандус)</t>
  </si>
  <si>
    <t xml:space="preserve">   Раздел 10. Монтаж МАФ</t>
  </si>
  <si>
    <t>(1,95)</t>
  </si>
  <si>
    <t>(0,58)</t>
  </si>
  <si>
    <t>Постановка болтов высокопрочных (прим. Монтаж урн)</t>
  </si>
  <si>
    <t>Урна, изготовленная в заводских условиях и окрашенная (RAL 9004), массой 40,63 кг                                         Ц=46573/1,2/7,4*1,02</t>
  </si>
  <si>
    <t>1.7-5-142</t>
  </si>
  <si>
    <t>Анкер распорный забивной для высоких нагрузок, из оцинкованной стали, болт с шестигранной головкой, диаметр 10 мм, длина 195 мм, толщина прикрепляемой детали 100 мм (прим. Анкер болт М10х150)</t>
  </si>
  <si>
    <t>0,08126
2*40,63/1000</t>
  </si>
  <si>
    <t>Итого по разделу 10 Монтаж МАФ</t>
  </si>
  <si>
    <t xml:space="preserve">    Итого Поз. 184-190</t>
  </si>
  <si>
    <t xml:space="preserve">    Итого по разделу 10 Монтаж МАФ</t>
  </si>
  <si>
    <t xml:space="preserve">   Раздел 11. Замена кассовых окон билетной кассы</t>
  </si>
  <si>
    <t>4.10-20-2
ТСН-2001.4 п.п.6.1.1.1.;
ТСН-2001.6 ОП п.11 [Доп.46];
ТСН-2001.12 п.п.3.4.30.в;
ТСН-2001.3 Пр.2 п.п.1.</t>
  </si>
  <si>
    <t>Устройства телефонные (прим. Демонтаж переговорного устройства)</t>
  </si>
  <si>
    <t>2,65495
1,025*1,535+1,045*1,035</t>
  </si>
  <si>
    <t>Оконно-кассовый блок OKM-G1 заводского изготовления(Рама-стеклопакет двухкамерный класс защиты Р4А(60мм), металлическая столешница из нержавеющей стали). Размер 1025х1535                                         Ц=300000/1,2/7,4*1,02</t>
  </si>
  <si>
    <t>Оконно-кассовый блок OKM-G1 заводского изготовления(Рама-стеклопакет двухкамерный класс защиты Р4А(60мм),  металлическая столешница из нержавеющей стали). Размер 1045х1035                                         Ц=210000/1,2/7,4*1,02</t>
  </si>
  <si>
    <t>(7,38)</t>
  </si>
  <si>
    <t>(194,76)</t>
  </si>
  <si>
    <t>0,126
0,063*2</t>
  </si>
  <si>
    <t>(3,86)</t>
  </si>
  <si>
    <t>(154,98)</t>
  </si>
  <si>
    <t>(4089,92)</t>
  </si>
  <si>
    <t>(16,59)</t>
  </si>
  <si>
    <t>(437,81)</t>
  </si>
  <si>
    <t>Наружная автоматическая рольставня антивандальная с электромеханическим приводом 1025х1535(h)                                         Ц=75000/1,2/7,4*1,02</t>
  </si>
  <si>
    <t>Наружная автоматическая рольставня антивандальная с электромеханическим приводом 1045х1035(h)                                         Ц=50000/1,2/7,4*1,02</t>
  </si>
  <si>
    <t>Итого по разделу 11 Замена кассовых окон билетной кассы</t>
  </si>
  <si>
    <t xml:space="preserve">    Итого по разделу 11 Замена кассовых окон билетной кассы</t>
  </si>
  <si>
    <t xml:space="preserve">   Раздел 12. Покраска существующего высокого ограждения из ПВЛ в полосе отвода у здания турникетного павильона.</t>
  </si>
  <si>
    <t>3.13-18-1
ТСН-2001.6 ОП п.11 [Доп.46];
ТСН-2001.12 п.п.3.4.30.в;
ТСН-2001.3 Пр.2 п.п.1.</t>
  </si>
  <si>
    <t>Обезжиривание металлической поверхности оборудования и труб диаметром до 500 мм уайт-спиритом (прим. Обезжиривание)</t>
  </si>
  <si>
    <t>1,6452
164,52 / 100</t>
  </si>
  <si>
    <t xml:space="preserve"> '(0,35)</t>
  </si>
  <si>
    <t>(22,79)</t>
  </si>
  <si>
    <t>(1,01)</t>
  </si>
  <si>
    <t>(26,7)</t>
  </si>
  <si>
    <t>0,014807
0,0148068</t>
  </si>
  <si>
    <t>(1,33)</t>
  </si>
  <si>
    <t>(35,17)</t>
  </si>
  <si>
    <t>Итого по разделу 12 Покраска существующего высокого ограждения из ПВЛ в полосе отвода у здания турникетного павильона.</t>
  </si>
  <si>
    <t xml:space="preserve">    Итого Поз. 212-216</t>
  </si>
  <si>
    <t xml:space="preserve">    Итого по разделу 12 Покраска существующего высокого ограждения из ПВЛ в полосе отвода у здания турникетного павильона.</t>
  </si>
  <si>
    <t xml:space="preserve">   Раздел 13. Обшивка с поля платформы из панелей "кликфальц"</t>
  </si>
  <si>
    <t>6.69-24-1
ТСН-2001.12 п.п.3.4.30.в;
ТСН-2001.6 ОП п.13 Пр.2 п.3.</t>
  </si>
  <si>
    <t>Сверление сквозных отверстий в бетонных стенах и полах электроперфоратором, диаметр отверстия до 20 мм, глубина сверления 100 мм</t>
  </si>
  <si>
    <t>0,48
48 / 100</t>
  </si>
  <si>
    <t>3.9-35-1
ТСН-2001.6 ОП п.11 [Доп.46];
ТСН-2001.12 п.п.3.4.30.в;
ТСН-2001.3 Пр.2 п.п.1.</t>
  </si>
  <si>
    <t>Монтаж мелких конструкций из стали различного профиля массой до 20 кг (прим. монтаж каркаса)</t>
  </si>
  <si>
    <t>0,544285
48,98*9,05/1000+33,12*3,05/1000</t>
  </si>
  <si>
    <t>(4,96)</t>
  </si>
  <si>
    <t>1.1-1-1118</t>
  </si>
  <si>
    <t>Уголок равнополочный, ширина полки более 70 мм, из стали углеродистой обыкновенного качества, спокойной</t>
  </si>
  <si>
    <t>0,443269
48,98*9,05/1000</t>
  </si>
  <si>
    <t>1.1-1-2304</t>
  </si>
  <si>
    <t>Профили стальные электросварные прямоугольного сечения трубчатые, размер 20х40 мм, толщина стенки 2,2 мм (прим.  труба прямоугольная 40х20х4 мм)</t>
  </si>
  <si>
    <t>0,101016
33,12*3,05/1000</t>
  </si>
  <si>
    <t>3.15-162-1
ТСН-2001.6 ОП п.11 [Доп.46];
ТСН-2001.12 п.п.3.4.30.в;
ТСН-2001.3 Пр.2 п.п.1.</t>
  </si>
  <si>
    <t>Установка бордюрных и фризовых керамических плиток при облицовке стен по кирпичу и бетону на растворе</t>
  </si>
  <si>
    <t xml:space="preserve"> '(0,76)</t>
  </si>
  <si>
    <t>0,3181
31,81 / 100</t>
  </si>
  <si>
    <t>(2,06)</t>
  </si>
  <si>
    <t>(54,27)</t>
  </si>
  <si>
    <t>Металлические панели "кликфальц" RAL 7031                                         Ц=3000/7,4*1,02</t>
  </si>
  <si>
    <t>3.9-42-1
ТСН-2001.6 ОП п.11 [Доп.46];
ТСН-2001.12 п.п.3.4.30.в;
ТСН-2001.3 Пр.2 п.п.1.</t>
  </si>
  <si>
    <t>Резка стального профилированного настила (прим. рез  металлических панелей "кликфальц" толщ.  мм вручную УШМ )</t>
  </si>
  <si>
    <t>1 м реза</t>
  </si>
  <si>
    <t>0,1867
18,67 / 100</t>
  </si>
  <si>
    <t>(3,03)</t>
  </si>
  <si>
    <t>0,00168
0,0016803</t>
  </si>
  <si>
    <t>(3,99)</t>
  </si>
  <si>
    <t>Итого по разделу 13 Обшивка с поля платформы из панелей "кликфальц"</t>
  </si>
  <si>
    <t xml:space="preserve">    Итого Поз. 217-221, 223-228</t>
  </si>
  <si>
    <t xml:space="preserve">    Итого по разделу 13 Обшивка с поля платформы из панелей "кликфальц"</t>
  </si>
  <si>
    <t xml:space="preserve">    Итого с оборудованием (1 916,32)</t>
  </si>
  <si>
    <t xml:space="preserve">    Итого с оборудованием (6 879,58)</t>
  </si>
  <si>
    <t>ЛОКАЛЬНЫЙ СМЕТНЫЙ РАСЧЁТ № 02-01-04</t>
  </si>
  <si>
    <t>Монтажные работы. Платформа №2</t>
  </si>
  <si>
    <t xml:space="preserve">   Раздел 1. Монтаж новых фундаментных блоков автомобильным краном, с приготовлением  пескобетона в построечных условиях из сухой смеси</t>
  </si>
  <si>
    <t>3.7-1-2
ТСН-2001.6 ОП п.11 [Доп.46];
ТСН-2001.12 п.п.3.4.30.в;
ТСН-2001.3 Пр.2 п.п.1.</t>
  </si>
  <si>
    <t xml:space="preserve">Укладка блоков и плит ленточных фундаментов при глубине котлована до 4 м, масса конструкций до 1,5 т </t>
  </si>
  <si>
    <t>1,22
(80+23+19) / 100</t>
  </si>
  <si>
    <t xml:space="preserve"> '(87,82)</t>
  </si>
  <si>
    <t>(160,71)</t>
  </si>
  <si>
    <t>(4241,15)</t>
  </si>
  <si>
    <t>3.7-1-3
ТСН-2001.6 ОП п.11 [Доп.46];
ТСН-2001.12 п.п.3.4.30.в;
ТСН-2001.3 Пр.2 п.п.1.</t>
  </si>
  <si>
    <t xml:space="preserve">Укладка блоков и плит ленточных фундаментов при глубине котлована до 4 м, масса конструкций до 3,5 т </t>
  </si>
  <si>
    <t>0,74
74 / 100</t>
  </si>
  <si>
    <t xml:space="preserve"> '(183,03)</t>
  </si>
  <si>
    <t>(203,16)</t>
  </si>
  <si>
    <t>(5361,48)</t>
  </si>
  <si>
    <t>ФБС  (B40/F200/W6)                                         Ц=36815,2/1,2/7,4*1,02</t>
  </si>
  <si>
    <t>3.6-1-1
ТСН-2001.6 ОП п.11 [Доп.46];
ТСН-2001.12 п.п.3.4.30.в;
ТСН-2001.3 Пр.2 п.п.1.</t>
  </si>
  <si>
    <t>Устройство бетонной подготовки</t>
  </si>
  <si>
    <t>0,0535
5,35 / 100</t>
  </si>
  <si>
    <t xml:space="preserve"> '(1,85)</t>
  </si>
  <si>
    <t>3.6-28-14
ТСН-2001.6 ОП п.11 [Доп.46];
ТСН-2001.12 п.п.3.4.30.в;
ТСН-2001.3 Пр.2 п.п.1.</t>
  </si>
  <si>
    <t>Приготовление раствора, используемого при монтаже сборных железобетонных конструкций из сухой смеси</t>
  </si>
  <si>
    <t>0,05457
(5,457) / 100</t>
  </si>
  <si>
    <t xml:space="preserve"> '(566,29)</t>
  </si>
  <si>
    <t>(46,35)</t>
  </si>
  <si>
    <t>(1223,27)</t>
  </si>
  <si>
    <t>1.3-2-22</t>
  </si>
  <si>
    <t>Смеси сухие монтажно-кладочные специализированные (пескобетоны), В22,5 (М300), F200, W2 -W4, крупность заполнителя не более 3 мм</t>
  </si>
  <si>
    <t>9,54975
0,05457*100*1,75</t>
  </si>
  <si>
    <t>6.51-2-2
ТСН-2001.12 п.п.3.4.30.в;
ТСН-2001.6 ОП п.13 Пр.2 п.3.</t>
  </si>
  <si>
    <t>Разработка грунта при подводке, смене или усилении фундаментов наружные стены, глубина до 2 м</t>
  </si>
  <si>
    <t>100 м3 грунта</t>
  </si>
  <si>
    <t>1,1616
116,16 / 100</t>
  </si>
  <si>
    <t>(9,93)</t>
  </si>
  <si>
    <t>Итого по разделу 1 Монтаж новых фундаментных блоков автомобильным краном, с приготовлением  пескобетона в построечных условиях из сухой смеси</t>
  </si>
  <si>
    <t xml:space="preserve">    Итого Поз. 1-8</t>
  </si>
  <si>
    <t xml:space="preserve">    Итого по разделу 1 Монтаж новых фундаментных блоков автомобильным краном, с приготовлением  пескобетона в построечных условиях из сухой смеси</t>
  </si>
  <si>
    <t xml:space="preserve">   Раздел 2. Ремонт фундаментных блоков</t>
  </si>
  <si>
    <t>6.52-1-2
ТСН-2001.12 п.п.3.4.30.в;
ТСН-2001.6 ОП п.13 Пр.2 п.3.</t>
  </si>
  <si>
    <t>Разборка фундаментов бетонных</t>
  </si>
  <si>
    <t xml:space="preserve"> '(26,07)</t>
  </si>
  <si>
    <t>(47,24)</t>
  </si>
  <si>
    <t>(1246,63)</t>
  </si>
  <si>
    <t>3,48
348 / 100</t>
  </si>
  <si>
    <t>6.69-24-2
ТСН-2001.12 п.п.3.4.30.в;
ТСН-2001.6 ОП п.13 Пр.2 п.3.</t>
  </si>
  <si>
    <t>Добавлять на каждые 50 мм глубины сверления сверх 100 мм к позиции 6.69-24-1 (до 150 мм)</t>
  </si>
  <si>
    <t>6.52-5-1
ТСН-2001.12 п.п.3.4.30.в;
ТСН-2001.6 ОП п.13 Пр.2 п.3.</t>
  </si>
  <si>
    <t>Усиление фундаментов монолитными железобетонными обоймами</t>
  </si>
  <si>
    <t xml:space="preserve"> '(17,04)</t>
  </si>
  <si>
    <t>(256,21)</t>
  </si>
  <si>
    <t>(6761,47)</t>
  </si>
  <si>
    <t>1.3-1-172</t>
  </si>
  <si>
    <t>Смеси бетонные, БСГ, тяжелого бетона на гравийном щебне, фракция 5-20, класс прочности В22,5 (М300); П3, F100, W4</t>
  </si>
  <si>
    <t>1.3-4-22</t>
  </si>
  <si>
    <t>Арматурные заготовки (стержни, хомуты и т.п.), не собранные в каркасы или сетки, арматурная сталь периодического профиля, класс А-III, диаметр 12-14 мм</t>
  </si>
  <si>
    <t>1,6
0,084+1,516</t>
  </si>
  <si>
    <t>3.8-48-2
ТСН-2001.6 ОП п.11 [Доп.46];
ТСН-2001.12 п.п.3.4.30.в;
ТСН-2001.3 Пр.2 п.п.1.</t>
  </si>
  <si>
    <t>Обмазочная боковая гидроизоляция стен, фундаментов полимерной мастикой на основе бутилкаучука в один слой</t>
  </si>
  <si>
    <t>8,232
823,2 / 100</t>
  </si>
  <si>
    <t xml:space="preserve"> '(0,72)</t>
  </si>
  <si>
    <t>(8,89)</t>
  </si>
  <si>
    <t>(234,62)</t>
  </si>
  <si>
    <t>1.1-1-610</t>
  </si>
  <si>
    <t>Мастика битумнополимерная кровельная гидроизоляционная, холодная, нетвердеющая, условное удлинение при разрыве не менее 100%, условная прочность при растяжении не менее 0,1 Мпа, прочность сцепления не менее 0,1МПа, водопоглощение не более 2%, гибкость на брусе - 15°С, для гидроизоляции, противокоррозионной защиты конструкций, выполнения основного гидроизоляционного слоя безрулонных кровель</t>
  </si>
  <si>
    <t>0,8232
1*8,232*100/1000</t>
  </si>
  <si>
    <t>Итого по разделу 2 Ремонт фундаментных блоков</t>
  </si>
  <si>
    <t xml:space="preserve">    Итого Поз. 9-17</t>
  </si>
  <si>
    <t xml:space="preserve">    Итого по разделу 2 Ремонт фундаментных блоков</t>
  </si>
  <si>
    <t xml:space="preserve">   Раздел 3. Устройство подпорных конструкций</t>
  </si>
  <si>
    <t>0,0396
3,96 / 100</t>
  </si>
  <si>
    <t>3.9-61-1
ТСН-2001.6 ОП п.11 [Доп.46];
ТСН-2001.12 п.п.3.4.30.в;
ТСН-2001.3 Пр.2 п.п.1.</t>
  </si>
  <si>
    <t>Изготовление решетчатых конструкций (стойки, опоры, фермы и прочие)(прим. изготовление подпорной металлоконструкции)</t>
  </si>
  <si>
    <t>3,05472
(38,4*16,3+132*18,4)/1000</t>
  </si>
  <si>
    <t xml:space="preserve"> '(18,95)</t>
  </si>
  <si>
    <t>(86,83)</t>
  </si>
  <si>
    <t>(2291,45)</t>
  </si>
  <si>
    <t>1.1-1-1145</t>
  </si>
  <si>
    <t>Швеллер №№ 12-40, из стали углеродистой обыкновенного качества, спокойной</t>
  </si>
  <si>
    <t>3,152471
3,05472*1,032</t>
  </si>
  <si>
    <t>0,9218
(19,58+72,6) / 100</t>
  </si>
  <si>
    <t>(14,96)</t>
  </si>
  <si>
    <t>0,008296
0,0082962</t>
  </si>
  <si>
    <t>(0,75)</t>
  </si>
  <si>
    <t>(19,7)</t>
  </si>
  <si>
    <t>3.9-2-3
3.9 ТЧ прил.2 п.2;
ТСН-2001.6 ОП п.11 [Доп.46];
ТСН-2001.12 п.п.3.4.30.в;
ТСН-2001.3 Пр.2 п.п.1.</t>
  </si>
  <si>
    <t>Монтаж каркасов зданий рамных коробчатого сечения типа "КАНСК" (прим. Монтаж подпорной металлоконструкции)</t>
  </si>
  <si>
    <t>3,055
0,626+2,429</t>
  </si>
  <si>
    <t>1,1*1,15*1,1*1,2</t>
  </si>
  <si>
    <t xml:space="preserve"> '(7,85)</t>
  </si>
  <si>
    <t>(35,97)</t>
  </si>
  <si>
    <t>(949,32)</t>
  </si>
  <si>
    <t>Итого по разделу 3 Устройство подпорных конструкций</t>
  </si>
  <si>
    <t xml:space="preserve">    Итого Поз. 18-24</t>
  </si>
  <si>
    <t xml:space="preserve">    Итого по разделу 3 Устройство подпорных конструкций</t>
  </si>
  <si>
    <t xml:space="preserve">   Раздел 4. Устройство монолитных участков (5,95х1,2м - 16 шт., 6,0х1,2м - 4 шт.)</t>
  </si>
  <si>
    <t>Изготовление решетчатых конструкций (стойки, опоры, фермы и прочие)</t>
  </si>
  <si>
    <t>7,712
5,086+2,186+0,44</t>
  </si>
  <si>
    <t>(219,21)</t>
  </si>
  <si>
    <t>(5785,05)</t>
  </si>
  <si>
    <t>5,248752
(5,086)*1,032</t>
  </si>
  <si>
    <t>1.1-1-1121</t>
  </si>
  <si>
    <t>Уголок равнополочный, для строительных стальных конструкций, ширина полки более 70 мм, сталь С235, С245</t>
  </si>
  <si>
    <t>2,255952
2,186*1,032</t>
  </si>
  <si>
    <t>0,45408
0,44*1,032</t>
  </si>
  <si>
    <t>2,472
(199,68+47,52) / 100</t>
  </si>
  <si>
    <t>(1,52)</t>
  </si>
  <si>
    <t>(40,12)</t>
  </si>
  <si>
    <t>(2)</t>
  </si>
  <si>
    <t>(52,84)</t>
  </si>
  <si>
    <t>1.1-1-3242</t>
  </si>
  <si>
    <t>Профили стальные оцинкованные листовые гнутые для сталебетонных перекрытий, марка СКН90Z-1000, толщина 0,9 мм</t>
  </si>
  <si>
    <t>141,7248
133,2*1,064</t>
  </si>
  <si>
    <t>Монтаж каркасов зданий рамных коробчатого сечения типа "КАНСК" (прим. Монтаж опалубки из металлоконструкций)</t>
  </si>
  <si>
    <t>(90,81)</t>
  </si>
  <si>
    <t>(2396,44)</t>
  </si>
  <si>
    <t>1,332
133,2 / 100</t>
  </si>
  <si>
    <t>(8,61)</t>
  </si>
  <si>
    <t>(227,25)</t>
  </si>
  <si>
    <t>0,2575
25,75 / 100</t>
  </si>
  <si>
    <t>(20,1)</t>
  </si>
  <si>
    <t>(530,35)</t>
  </si>
  <si>
    <t>1,576
0,77+0,806</t>
  </si>
  <si>
    <t>Итого по разделу 4 Устройство монолитных участков (5,95х1,2м - 16 шт., 6,0х1,2м - 4 шт.)</t>
  </si>
  <si>
    <t xml:space="preserve">    Итого Поз. 25-38</t>
  </si>
  <si>
    <t xml:space="preserve">    Итого по разделу 4 Устройство монолитных участков (5,95х1,2м - 16 шт., 6,0х1,2м - 4 шт.)</t>
  </si>
  <si>
    <t xml:space="preserve">   Раздел 5. Монтаж новых железобетонных плит покрытия ж.д. краном, с приготовлением пескобетона в построечных условиях из сухой смеси</t>
  </si>
  <si>
    <t>3.7-13-1
ТСН-2001.6 ОП п.11 [Доп.46];
ТСН-2001.12 п.п.3.4.30.в;
ТСН-2001.3 Пр.2 п.п.1.</t>
  </si>
  <si>
    <t>Укладка плит покрытий одноэтажных зданий и сооружений длиной до 6 м площадью до 10 м2 при массе стропильных и подстропильных конструкций до 10 т и высоте зданий до 25 м</t>
  </si>
  <si>
    <t>100 сборных конструкций</t>
  </si>
  <si>
    <t>2,17
217 / 100</t>
  </si>
  <si>
    <t xml:space="preserve"> '(15,38)</t>
  </si>
  <si>
    <t>(50,06)</t>
  </si>
  <si>
    <t>(1321,13)</t>
  </si>
  <si>
    <t>1.1-1-338</t>
  </si>
  <si>
    <t>Проволока (катанка) стальная общего назначения, из стали углеродистой обыкновенного качества, кипящей и полуспокойной, диаметр 5,5-6,5 мм</t>
  </si>
  <si>
    <t>Плита ПБ  (B40/F200/W6)                                         Ц=70000/1,2/7,4*1,02</t>
  </si>
  <si>
    <t>6.53-22-1
ТСН-2001.12 п.п.3.4.30.в;
ТСН-2001.6 ОП п.13 Пр.2 п.3.</t>
  </si>
  <si>
    <t>Кладка отдельных участков наружных кирпичных стен простых</t>
  </si>
  <si>
    <t>100 м3 кладки</t>
  </si>
  <si>
    <t>0,062
6,2 / 100</t>
  </si>
  <si>
    <t>1.1-1-351</t>
  </si>
  <si>
    <t>Кирпич керамический обыкновенный, размер 250х120х65 мм, марка 100</t>
  </si>
  <si>
    <t>1000 шт.</t>
  </si>
  <si>
    <t>0,01488
(1,488) / 100</t>
  </si>
  <si>
    <t>(12,64)</t>
  </si>
  <si>
    <t>(333,56)</t>
  </si>
  <si>
    <t>2,604
0,01488*100*1,75</t>
  </si>
  <si>
    <t>3.29-1546-1
ТСН-2001.6 ОП п.11 [Доп.46];
ТСН-2001.12 п.п.3.4.30.в;
ТСН-2001.3 Пр.2 п.п.1.</t>
  </si>
  <si>
    <t>Установка металлических закладных деталей массой до 4 кг</t>
  </si>
  <si>
    <t>1 т закладных деталей</t>
  </si>
  <si>
    <t>0,007623
1,21*6,3/1000</t>
  </si>
  <si>
    <t xml:space="preserve"> '(3,39)</t>
  </si>
  <si>
    <t>(0,04)</t>
  </si>
  <si>
    <t>Монтаж мелких конструкций из стали различного профиля массой до 20 кг (прим. Монтаж металлического листа для закрытия продольных межплитных швов)</t>
  </si>
  <si>
    <t>0,629118
12,6*49,93/1000</t>
  </si>
  <si>
    <t>(5,73)</t>
  </si>
  <si>
    <t>Отдельные конструктивные элементы с преобладанием толстолистовой стали, средняя масса сборочной единицы до 0,05 т</t>
  </si>
  <si>
    <t>3.6-26-12
ТСН-2001.6 ОП п.11 [Доп.46];
ТСН-2001.12 п.п.3.4.30.в;
ТСН-2001.3 Пр.2 п.п.1.</t>
  </si>
  <si>
    <t>Приготовление тяжелого бетона на щебне класса В25</t>
  </si>
  <si>
    <t>100 м3 бетона</t>
  </si>
  <si>
    <t>0,0339
3,39 / 100</t>
  </si>
  <si>
    <t xml:space="preserve"> '(463,63)</t>
  </si>
  <si>
    <t>(23,58)</t>
  </si>
  <si>
    <t>(622,16)</t>
  </si>
  <si>
    <t>1.1-1-1528</t>
  </si>
  <si>
    <t>Щебень из естественного камня для строительных работ, марка 1200-800, фракция 5-10 мм</t>
  </si>
  <si>
    <t>4,083255
1,5933*1,75+1,29498</t>
  </si>
  <si>
    <t>3.6-4-1
ТСН-2001.6 ОП п.11 [Доп.46];
ТСН-2001.12 п.п.3.4.30.в;
ТСН-2001.3 Пр.2 п.п.1.</t>
  </si>
  <si>
    <t>Устройство подливки толщиной 20 мм (прим. Устройство растворной постели толщиной 20 мм для укладки плит перекрытия</t>
  </si>
  <si>
    <t>100 м2 подливки под оборудование</t>
  </si>
  <si>
    <t>1,565
(3,13/0,02) / 100</t>
  </si>
  <si>
    <t xml:space="preserve"> '(6,4)</t>
  </si>
  <si>
    <t>(15,02)</t>
  </si>
  <si>
    <t>(396,48)</t>
  </si>
  <si>
    <t>0,031926
(3,1926) / 100</t>
  </si>
  <si>
    <t>(27,12)</t>
  </si>
  <si>
    <t>(715,67)</t>
  </si>
  <si>
    <t>5,58705
0,031926*100*1,75</t>
  </si>
  <si>
    <t>3.15-176-3
ТСН-2001.6 ОП п.11 [Доп.46];
ТСН-2001.12 п.п.3.4.30.в;
ТСН-2001.3 Пр.2 п.п.1.</t>
  </si>
  <si>
    <t>Окраска водно-дисперсионными акриловыми и латексными составами, улучшенная, по сборным конструкциям стен, подготовленным под окраску</t>
  </si>
  <si>
    <t>1,3263
132,63 / 100</t>
  </si>
  <si>
    <t xml:space="preserve"> '(1,44)</t>
  </si>
  <si>
    <t>(2,86)</t>
  </si>
  <si>
    <t>(75,6)</t>
  </si>
  <si>
    <t>1.1-1-1592</t>
  </si>
  <si>
    <t>Краска водно-дисперсионная, на основе эмульсии акрилового сополимера, с молотым кварцем, матовая с бархатистой текстурой, для наружных и внутренних работ</t>
  </si>
  <si>
    <t>Устройство подливки толщиной 20 мм</t>
  </si>
  <si>
    <t>0,846
84,6 / 100</t>
  </si>
  <si>
    <t>(8,12)</t>
  </si>
  <si>
    <t>(214,33)</t>
  </si>
  <si>
    <t>3.6-4-2
ТСН-2001.6 ОП п.11 [Доп.46];
ТСН-2001.12 п.п.3.4.30.в;
ТСН-2001.3 Пр.2 п.п.1.</t>
  </si>
  <si>
    <t>На каждые 10 мм изменения толщины добавлять или исключать к позиции 3.6-4-1 (до 30 мм)</t>
  </si>
  <si>
    <t xml:space="preserve"> '(2,38)</t>
  </si>
  <si>
    <t>(3,02)</t>
  </si>
  <si>
    <t>(79,7)</t>
  </si>
  <si>
    <t>0,025888
(1,72584+0,86292) / 100</t>
  </si>
  <si>
    <t>(21,99)</t>
  </si>
  <si>
    <t>(580,32)</t>
  </si>
  <si>
    <t>4,5304
0,025888*100*1,75</t>
  </si>
  <si>
    <t>3.8-2-2
ТСН-2001.6 ОП п.11 [Доп.46];
ТСН-2001.12 п.п.3.4.30.в;
ТСН-2001.3 Пр.2 п.п.1.</t>
  </si>
  <si>
    <t>Оклеечная горизонтальная гидроизоляция стен, фундаментов в 1 слой</t>
  </si>
  <si>
    <t>100 м2 изолируемой поверхности</t>
  </si>
  <si>
    <t>17,7019
1770,19 / 100</t>
  </si>
  <si>
    <t xml:space="preserve"> '(12,99)</t>
  </si>
  <si>
    <t>(344,92)</t>
  </si>
  <si>
    <t>(9102,48)</t>
  </si>
  <si>
    <t>1.1-1-1794</t>
  </si>
  <si>
    <t>Материал рулонный кровельный и гидроизоляционный, битумно-полимерный, СБС-модифицированный, на основе полиэстерового полотна, наплавляемый, с пленкой с верхней и с нижней стороны, теплостойкость до +100°С, гибкость до -25°С, разрывная сила в продольном/поперечном направлении не менее 600/400 Н, толщина 4,0 мм, для гидроизоляции строительных конструкций, для нижних слоев кровельного ковра</t>
  </si>
  <si>
    <t>Итого по разделу 5 Монтаж новых железобетонных плит покрытия ж.д. краном, с приготовлением пескобетона в построечных условиях из сухой смеси</t>
  </si>
  <si>
    <t xml:space="preserve">    Итого Поз. 39-66</t>
  </si>
  <si>
    <t xml:space="preserve">    Итого по разделу 5 Монтаж новых железобетонных плит покрытия ж.д. краном, с приготовлением пескобетона в построечных условиях из сухой смеси</t>
  </si>
  <si>
    <t xml:space="preserve">   Раздел 6. Временные деревянные настилы</t>
  </si>
  <si>
    <t>3.10-45-7
ТСН-2001.6 ОП п.11 [Доп.46];
ТСН-2001.12 п.п.3.4.30.в;
ТСН-2001.3 Пр.2 п.п.1.</t>
  </si>
  <si>
    <t>Устройство по фермам настила рабочего толщиной 50 мм сплошного</t>
  </si>
  <si>
    <t>1,68
168 / 100</t>
  </si>
  <si>
    <t xml:space="preserve"> '(29,77)</t>
  </si>
  <si>
    <t>(75,02)</t>
  </si>
  <si>
    <t>(1979,79)</t>
  </si>
  <si>
    <t>1.1-1-217</t>
  </si>
  <si>
    <t>Доски хвойных пород, обрезные, длина 2-6,5 м, сорт I, толщина 40-60 мм</t>
  </si>
  <si>
    <t>1.1-1-76</t>
  </si>
  <si>
    <t>Бруски хвойных пород обрезные, длина 2-6,5 м, сорт I, толщина 70-120 мм</t>
  </si>
  <si>
    <t>3.10-48-3
ТСН-2001.6 ОП п.11 [Доп.46];
ТСН-2001.12 п.п.3.4.30.в;
ТСН-2001.3 Пр.2 п.п.1.</t>
  </si>
  <si>
    <t>Антисептирование водными растворами покрытий по фермам</t>
  </si>
  <si>
    <t>100 м2 стен и перегородок за вычетом проемов, покрытия по фермам</t>
  </si>
  <si>
    <t>9,6432
964,32 / 100</t>
  </si>
  <si>
    <t xml:space="preserve"> '(0,58)</t>
  </si>
  <si>
    <t>(8,39)</t>
  </si>
  <si>
    <t>(221,4)</t>
  </si>
  <si>
    <t>1.1-1-2000</t>
  </si>
  <si>
    <t>Составы на основе алкидных растворителей, пропиточные для антисептирования древесины, глубокого проникновения, декоративные</t>
  </si>
  <si>
    <t>л</t>
  </si>
  <si>
    <t>578,592
0,6*964,32</t>
  </si>
  <si>
    <t>Устройство по фермам настила рабочего толщиной 50 мм сплошного (прим. Перестановка 5 раз)</t>
  </si>
  <si>
    <t>5*1,15*1,1*1,2</t>
  </si>
  <si>
    <t>5*1,25*1,2</t>
  </si>
  <si>
    <t>(375,1)</t>
  </si>
  <si>
    <t>(9898,94)</t>
  </si>
  <si>
    <t>5*1,25*0,1*1,2</t>
  </si>
  <si>
    <t>3.10-45-7
ТСН-2001.6 ОП п.23.2.;
ТСН-2001.6 ОП п.11 [Доп.46];
ТСН-2001.12 п.п.3.4.30.в;
ТСН-2001.3 Пр.2 п.п.1.</t>
  </si>
  <si>
    <t>Устройство по фермам настила рабочего толщиной 50 мм сплошного (прим. разборка)</t>
  </si>
  <si>
    <t>(60,02)</t>
  </si>
  <si>
    <t>(1583,83)</t>
  </si>
  <si>
    <t>Итого по разделу 6 Временные деревянные настилы</t>
  </si>
  <si>
    <t xml:space="preserve">    Итого Поз. 67-73</t>
  </si>
  <si>
    <t xml:space="preserve">    Итого по разделу 6 Временные деревянные настилы</t>
  </si>
  <si>
    <t xml:space="preserve">   Раздел 7. Устройство деформационных швов</t>
  </si>
  <si>
    <t>1,99
199 / 100</t>
  </si>
  <si>
    <t>1.7-3-3</t>
  </si>
  <si>
    <t>Сверло с алмазным покрытием, диаметр 6 мм</t>
  </si>
  <si>
    <t>3.9-64-1
ТСН-2001.6 ОП п.11 [Доп.46];
ТСН-2001.12 п.п.3.4.30.в;
ТСН-2001.3 Пр.2 п.п.1.</t>
  </si>
  <si>
    <t>Изготовление мелких индивидуальных листовых конструкций массой до 0,5 т (бачки, течки, воронки, желоба, лотки и прочие) (прим. Изготовление конструкций компенсаторов)</t>
  </si>
  <si>
    <t xml:space="preserve"> '(64,9)</t>
  </si>
  <si>
    <t>(5,74)</t>
  </si>
  <si>
    <t>(151,57)</t>
  </si>
  <si>
    <t>1.1-1-1079</t>
  </si>
  <si>
    <t>Сталь листовая, оцинкованная, толщина 0,5 мм</t>
  </si>
  <si>
    <t>3.9-35-1
3.9 ТЧ прил.2 п.2;
ТСН-2001.6 ОП п.11 [Доп.46];
ТСН-2001.12 п.п.3.4.30.в;
ТСН-2001.3 Пр.2 п.п.1.</t>
  </si>
  <si>
    <t>Монтаж мелких конструкций из стали различного профиля массой до 20 кг (прим. Монтаж компенсаторов)</t>
  </si>
  <si>
    <t>(0,54)</t>
  </si>
  <si>
    <t>1.1-1-3383</t>
  </si>
  <si>
    <t>Дюбель-гвоздь стальной, диаметр 6 мм, длина 40 мм</t>
  </si>
  <si>
    <t>1,18
118 / 100</t>
  </si>
  <si>
    <t>Добавлять на каждые 50 мм глубины сверления сверх 100 мм к позиции 6.69-24-3</t>
  </si>
  <si>
    <t>3.9-64-2
ТСН-2001.6 ОП п.11 [Доп.46];
ТСН-2001.12 п.п.3.4.30.в;
ТСН-2001.3 Пр.2 п.п.1.</t>
  </si>
  <si>
    <t>Изготовление мелких индивидуальных конструкций (стремянок, связей, кронштейнов, тормозных конструкций и прочие) (прим. Изготовление конструкций пластин)</t>
  </si>
  <si>
    <t xml:space="preserve"> '(18,81)</t>
  </si>
  <si>
    <t>(5,14)</t>
  </si>
  <si>
    <t>(135,52)</t>
  </si>
  <si>
    <t>1.1-1-1106</t>
  </si>
  <si>
    <t>Прокат листовой для строительных стальных конструкций, толщина более 3 мм, сталь С255</t>
  </si>
  <si>
    <t>Монтаж мелких конструкций из стали различного профиля массой до 20 кг (прим. Монтаж пластин)</t>
  </si>
  <si>
    <t>(1,66)</t>
  </si>
  <si>
    <t>1.7-5-234</t>
  </si>
  <si>
    <t>Анкер-болт забивной распорный с шайбой, оцинкованный M12х110</t>
  </si>
  <si>
    <t>Изготовление мелких индивидуальных конструкций (стремянок, связей, кронштейнов, тормозных конструкций и прочие) (прим. Изготовление конструкций спаренного уголка)</t>
  </si>
  <si>
    <t>(20,68)</t>
  </si>
  <si>
    <t>(545,79)</t>
  </si>
  <si>
    <t>1.1-1-1124</t>
  </si>
  <si>
    <t>Уголок равнополочный, для строительных стальных конструкций, ширина полки более 70 мм, сталь С255</t>
  </si>
  <si>
    <t>Монтаж мелких конструкций из стали различного профиля массой до 20 кг (прим. Монтаж спаренного уголка)</t>
  </si>
  <si>
    <t>(6,67)</t>
  </si>
  <si>
    <t>0,2797
27,97 / 100</t>
  </si>
  <si>
    <t>(4,54)</t>
  </si>
  <si>
    <t>0,002517
0,0025173</t>
  </si>
  <si>
    <t>(5,98)</t>
  </si>
  <si>
    <t>6.69-58-4
ТСН-2001.12 п.п.3.4.30.в;
ТСН-2001.6 ОП п.13 Пр.2 п.3.</t>
  </si>
  <si>
    <t>Герметизация деформационных (температурных) швов в железобетонных конструкциях с использованием инъекционных одно- и двухкомпонентных полиуретановых составов, устройство гидропломбы</t>
  </si>
  <si>
    <t>0,299
29,9 / 100</t>
  </si>
  <si>
    <t xml:space="preserve"> '(3,3)</t>
  </si>
  <si>
    <t>(1,18)</t>
  </si>
  <si>
    <t>(31,25)</t>
  </si>
  <si>
    <t>1.3-2-191</t>
  </si>
  <si>
    <t>Состав эластичный двухкомпонентный из сухой смеси (компонент А) и полимеров в водной дисперсии (компонент Б) (А : Б = 3 : 1) для защиты и гидроизоляции бетона</t>
  </si>
  <si>
    <t>-39,357699
-39,3576989</t>
  </si>
  <si>
    <t>1.1-1-977</t>
  </si>
  <si>
    <t>Прокладки резиновые пористые уплотняющие (гернит)</t>
  </si>
  <si>
    <t>1.1-1-613</t>
  </si>
  <si>
    <t>Мастика битумно-масляная клеящая, гидроизоляционная, герметизирующая, морозостойкая, горячего применения, диапазон температур применения от -25 до +40°С, для изоляции кабелей, защиты_x000D_
конструкций от блуждающих токов, заливки соединительных, осветительных и концевых муфт, защиты от коррозии подземных_x000D_
металлических коммуникаций</t>
  </si>
  <si>
    <t>Итого по разделу 7 Устройство деформационных швов</t>
  </si>
  <si>
    <t xml:space="preserve">    Итого Поз. 74-96</t>
  </si>
  <si>
    <t xml:space="preserve">    Итого по разделу 7 Устройство деформационных швов</t>
  </si>
  <si>
    <t xml:space="preserve">   Раздел 8. Устройство обрамляющего уголка</t>
  </si>
  <si>
    <t>10,94
1094 / 100</t>
  </si>
  <si>
    <t>(47,54)</t>
  </si>
  <si>
    <t>(1254,64)</t>
  </si>
  <si>
    <t>(15,34)</t>
  </si>
  <si>
    <t>10,94
(547*2) / 100</t>
  </si>
  <si>
    <t>Изготовление мелких индивидуальных конструкций (стремянок, связей, кронштейнов, тормозных конструкций и прочие) (прим. Изготовление конструкций обрамляющего уголка)</t>
  </si>
  <si>
    <t>(189,27)</t>
  </si>
  <si>
    <t>(4994,74)</t>
  </si>
  <si>
    <t>(2,31)</t>
  </si>
  <si>
    <t>(61,07)</t>
  </si>
  <si>
    <t>2,6961
269,61 / 100</t>
  </si>
  <si>
    <t>(43,76)</t>
  </si>
  <si>
    <t>0,024265
0,0242649</t>
  </si>
  <si>
    <t>2,6991
269,91 / 100</t>
  </si>
  <si>
    <t>(2,19)</t>
  </si>
  <si>
    <t>(57,7)</t>
  </si>
  <si>
    <t>Итого по разделу 8 Устройство обрамляющего уголка</t>
  </si>
  <si>
    <t xml:space="preserve">    Итого Поз. 97-109</t>
  </si>
  <si>
    <t xml:space="preserve">    Итого по разделу 8 Устройство обрамляющего уголка</t>
  </si>
  <si>
    <t xml:space="preserve">   Раздел 9. Устройство покрытия платформы</t>
  </si>
  <si>
    <t>3.47-69-1
ТСН-2001.6 ОП п.11 [Доп.46];
ТСН-2001.12 п.п.3.4.30.в;
ТСН-2001.3 Пр.2 п.п.1.</t>
  </si>
  <si>
    <t>Устройство покрытий тротуаров из бетонной плитки типа "Брусчатка" рядовым или паркетным мощением</t>
  </si>
  <si>
    <t>0,2572
25,72 / 100</t>
  </si>
  <si>
    <t xml:space="preserve"> '(26,33)</t>
  </si>
  <si>
    <t>(10,16)</t>
  </si>
  <si>
    <t>(268,07)</t>
  </si>
  <si>
    <t>1.1-1-766</t>
  </si>
  <si>
    <t>Песок для строительных работ, рядовой</t>
  </si>
  <si>
    <t>1.7-3-1</t>
  </si>
  <si>
    <t>Диск отрезной сегментированный с алмазным покрытием, для резки бетона, кирпича и минеральных материалов, диаметр 230 мм</t>
  </si>
  <si>
    <t>2,29551
25,72*0,05*1,75*1,02</t>
  </si>
  <si>
    <t>1.5-3-516</t>
  </si>
  <si>
    <t>Плитка из полимербетона, размеры 330х660х70 мм (прим. шуцлиниия (бетонная М800) b-100мм, L-630мм, h-50мм (цвет- желтый))</t>
  </si>
  <si>
    <t>26,2344
25,72*1,02</t>
  </si>
  <si>
    <t>6.68-46-1
ТСН-2001.12 п.п.3.4.30.в;
ТСН-2001.6 ОП п.13 Пр.2 п.3.</t>
  </si>
  <si>
    <t>Ремонт покрытия из брусчатки с основанием</t>
  </si>
  <si>
    <t xml:space="preserve"> '(4,87)</t>
  </si>
  <si>
    <t>(8528,38)</t>
  </si>
  <si>
    <t>(225064,03)</t>
  </si>
  <si>
    <t>2,8514
(1744,48-1459,34) / 100</t>
  </si>
  <si>
    <t>(112,62)</t>
  </si>
  <si>
    <t>(2971,94)</t>
  </si>
  <si>
    <t>124,555872
1744,48*0,04*1,75*1,02</t>
  </si>
  <si>
    <t>1.5-3-418</t>
  </si>
  <si>
    <t>Брусчатка бетонная прямая, марка 1ПБ 20.10.7, цвет светло-серый</t>
  </si>
  <si>
    <t>290,8428
2,8514*100*1,02</t>
  </si>
  <si>
    <t>Итого по разделу 9 Устройство покрытия платформы</t>
  </si>
  <si>
    <t xml:space="preserve">    Итого Поз. 110-120</t>
  </si>
  <si>
    <t xml:space="preserve">    Итого по разделу 9 Устройство покрытия платформы</t>
  </si>
  <si>
    <t xml:space="preserve">   Раздел 10. Монтаж ограждения платформы.Устройство высокого ограждения 1994х2740(h)мм: (платформа)</t>
  </si>
  <si>
    <t>5
(332+168) / 100</t>
  </si>
  <si>
    <t>Добавлять на каждые 50 мм глубины сверления сверх 100 мм к позиции 6.69-24-3 (до 220 мм)</t>
  </si>
  <si>
    <t>3,32
332 / 100</t>
  </si>
  <si>
    <t>2,4*1,1*1,2</t>
  </si>
  <si>
    <t>2,4*1,2</t>
  </si>
  <si>
    <t>3.9-39-1
3.9 ТЧ прил.2 п.2;
3.9 ТЧ прил.2 п.4;
ТСН-2001.6 ОП п.11 [Доп.46];
ТСН-2001.12 п.п.3.4.30.в;
ТСН-2001.3 Пр.2 п.п.1.</t>
  </si>
  <si>
    <t>Монтаж защитных ограждений оборудования из листовой стали</t>
  </si>
  <si>
    <t>20,514
7,04+13,474</t>
  </si>
  <si>
    <t>1,1*1,03*1,15*1,1*1,2</t>
  </si>
  <si>
    <t>(273,86)</t>
  </si>
  <si>
    <t>(7227,22)</t>
  </si>
  <si>
    <t>Стойка ограждения из профильной трубы 120х60х4 мм, L=3,0 м с заглушкой стальной/пластиковой (заводского изготовления в соответствии с утвержденным проектом, с горячим цинкованием и порошковой окраской в цвет RAL 9004 матовый муар) (вес 1 стойки - 56,32 кг)                                         Ц=60000/1,2/7,4*1,02</t>
  </si>
  <si>
    <t>Секция ограждения 1994х2740 мм из сварного прессованного настила (заводского изготовления с горячим цинкованием и порошковой окраской в цвет RAL 9006) (вес 1 секции - 110,44 кг)                                         Ц=120000/1,2/7,4*1,02</t>
  </si>
  <si>
    <t>131
122+9</t>
  </si>
  <si>
    <t>1.7-5-221</t>
  </si>
  <si>
    <t>Шпилька резьбовая, стальная, оцинкованная, с заостренным концом, в комплекте с шайбой и гайкой, М20x300 мм (прим. шпилька ОЦ М18, L=330 мм)</t>
  </si>
  <si>
    <t>Анкер распорный забивной для высоких нагрузок, из оцинкованной стали, болт с шестигранной головкой, диаметр 16 мм, длина 188 мм, толщина прикрепляемой детали 50 мм (прим.  анкер болт М18х180)</t>
  </si>
  <si>
    <t>1.1-1-3547</t>
  </si>
  <si>
    <t>Гайки оцинкованные М20 (прим.М18)</t>
  </si>
  <si>
    <t>996
1328-332</t>
  </si>
  <si>
    <t>1.1-1-3565</t>
  </si>
  <si>
    <t>Шайбы оцинкованные М20 (прим. М18)</t>
  </si>
  <si>
    <t>668
1000-332</t>
  </si>
  <si>
    <t>Отдельные конструктивные элементы с преобладанием толстолистовой стали, средняя масса сборочной единицы до 0,05 т (прим. прижимная пластина 100х100х10мм из стального листа с отверстием Ø 20 мм)</t>
  </si>
  <si>
    <t>0,26062
78,5*0,1*0,1*332/1000</t>
  </si>
  <si>
    <t>6.53-34-3
ТСН-2001.12 п.п.3.4.30.в;
ТСН-2001.6 ОП п.13 Пр.2 п.3.</t>
  </si>
  <si>
    <t>Восстановление поверхности строительных конструкций цементно-песчаным составом проникающего действия, восстановление разрушенной части бетона толщиной слоя 10 мм бетонных и железобетонных конструкций</t>
  </si>
  <si>
    <t xml:space="preserve"> '(0,2)</t>
  </si>
  <si>
    <t>(10,32)</t>
  </si>
  <si>
    <t>6.53-34-4
ТСН-2001.12 п.п.3.4.30.в;
ТСН-2001.6 ОП п.13 Пр.2 п.3.</t>
  </si>
  <si>
    <t>Восстановление поверхности строительных конструкций цементно-песчаным составом проникающего действия, добавлять или исключать на каждые 5 мм изменения толщины к позиции 6.53-34-3 (до 30 мм)</t>
  </si>
  <si>
    <t>4*1,1*1,2</t>
  </si>
  <si>
    <t>4*1,2</t>
  </si>
  <si>
    <t>113,1057
39,1689+73,9368</t>
  </si>
  <si>
    <t>0,068977
(1464*0,03436+1564*0,01194)/1000</t>
  </si>
  <si>
    <t>Отдельные конструктивные элементы с преобладанием толстолистовой стали, средняя масса сборочной единицы до 0,05 т (прим. пластина крепления 150х25х5мм из стального листа с двумя отверстиями Ø 12 мм - 6 шт. на секцию)</t>
  </si>
  <si>
    <t>Итого по разделу 10 Монтаж ограждения платформы.Устройство высокого ограждения 1994х2740(h)мм: (платформа)</t>
  </si>
  <si>
    <t xml:space="preserve">    Итого Поз. 121-138</t>
  </si>
  <si>
    <t xml:space="preserve">    Итого по разделу 10 Монтаж ограждения платформы.Устройство высокого ограждения 1994х2740(h)мм: (платформа)</t>
  </si>
  <si>
    <t xml:space="preserve">   Раздел 11. Покраска металлического навеса</t>
  </si>
  <si>
    <t>2,27
227 / 100</t>
  </si>
  <si>
    <t>(5,99)</t>
  </si>
  <si>
    <t>(158,15)</t>
  </si>
  <si>
    <t>170,25
75*227/100</t>
  </si>
  <si>
    <t>(2,55)</t>
  </si>
  <si>
    <t>(67,39)</t>
  </si>
  <si>
    <t>2,5843
258,43 / 100</t>
  </si>
  <si>
    <t>(1,59)</t>
  </si>
  <si>
    <t>(41,94)</t>
  </si>
  <si>
    <t>0,023259
0,0232587</t>
  </si>
  <si>
    <t>(2,09)</t>
  </si>
  <si>
    <t>(55,24)</t>
  </si>
  <si>
    <t>Итого по разделу 11 Покраска металлического навеса</t>
  </si>
  <si>
    <t xml:space="preserve">    Итого Поз. 139-144</t>
  </si>
  <si>
    <t xml:space="preserve">    Итого по разделу 11 Покраска металлического навеса</t>
  </si>
  <si>
    <t xml:space="preserve">   Раздел 12. Устройство подплатформенного ограждения</t>
  </si>
  <si>
    <t>Добавлять на каждые 50 мм глубины сверления сверх 100 мм к позиции 6.69-24-3 (до 250 мм)</t>
  </si>
  <si>
    <t>3.9-72-1
ТСН-2001.6 ОП п.11 [Доп.46];
ТСН-2001.12 п.п.3.4.30.в;
ТСН-2001.3 Пр.2 п.п.1.</t>
  </si>
  <si>
    <t>Установка химических анкеров в готовые отверстия</t>
  </si>
  <si>
    <t>100 компл.</t>
  </si>
  <si>
    <t xml:space="preserve"> '(0,65)</t>
  </si>
  <si>
    <t>(1,72)</t>
  </si>
  <si>
    <t>(45,29)</t>
  </si>
  <si>
    <t>1.3-4-36</t>
  </si>
  <si>
    <t>Арматурные заготовки (стержни, хомуты и т.п.), не собранные в каркасы или сетки, анкерные детали простые</t>
  </si>
  <si>
    <t>0,088
2*0,25*176/1000</t>
  </si>
  <si>
    <t>1.7-5-214</t>
  </si>
  <si>
    <t>Капсула стеклянная с двухкомпонентным эпоксиакрилатным клеевым составом для анкеров химических, для установки в бетон без трещин, диаметр капсулы 17 мм, длина 95 мм</t>
  </si>
  <si>
    <t>Монтаж защитных ограждений оборудования из листовой стали( прим. монтаж подплатформенного ограждения)</t>
  </si>
  <si>
    <t>13,071125
(2939,04+2909,66+644,867+3527,374+1136,784+382,2+1531,2)/1000</t>
  </si>
  <si>
    <t>(174,5)</t>
  </si>
  <si>
    <t>(4605,04)</t>
  </si>
  <si>
    <t>1.1-1-57</t>
  </si>
  <si>
    <t>Болты строительные черные с гайками и шайбами (10х100 мм)</t>
  </si>
  <si>
    <t>1.6-1-275</t>
  </si>
  <si>
    <t>Отдельные конструктивные элементы с преобладанием гнутых профилей, средняя масса сборочной единицы до 0,05 т (прим. конструкции из металлического уголка, швеллера, пластины)</t>
  </si>
  <si>
    <t>Г-образная стойка  h=1,4-2,0 м подплатформенного ограждения, окрашенная в заводских условиях порошковой окраской RAL7040 с антивандальным усилением, с повышенной защитой от вибрации ж/д транспорта                                         Ц=1654,65/1,2/7,4*1,02</t>
  </si>
  <si>
    <t>Лист толщиной 1,5 мм шириной 1250 мм из оцинкованной стали (плотность цинкования 220 гр/м2) с полимерной окраской (полиэфирная атмосферостойкая) толщиной слоя 80 мкм (индивидуального изготовления)                                         Ц=2000/1,2/7,4*1,02</t>
  </si>
  <si>
    <t>Угловой фасонный элемент   из плоского листа толщиной 2,0 мм  из оцинкованной стали (плотность цинкования 220 гр/м2) с полимерной окраской (полиэфирная атмосферостойкая) толщиной слоя 80 мкм (индивидуального изготовления)                                         Ц=7500/1,2/7,4*1,02</t>
  </si>
  <si>
    <t>6.69-29-1
ТСН-2001.12 п.п.3.4.30.в;
ТСН-2001.6 ОП п.13 Пр.2 п.3.</t>
  </si>
  <si>
    <t>Сверление электроперфоратором сквозных отверстий в кирпичных стенах толщиной в 0,5 кирпича, диаметр отверстий, мм, до 20 (прим. Сверление отверстий Ø 5,2 в каркасе из профильной трубы для крепления обшивки из оцинкованной стали)</t>
  </si>
  <si>
    <t>31,2
3120 / 100</t>
  </si>
  <si>
    <t>1.1-1-1614</t>
  </si>
  <si>
    <t>Винты самонарезающие, оцинкованные, с шестигранной головкой с цилиндрическим буртом, наконечник сверло, в комплекте с шайбой и резиновой прокладкой, для металла (прим. саморезы оцинкованные Ø 5,5х25 мм )</t>
  </si>
  <si>
    <t>Резка стального профилированного настила</t>
  </si>
  <si>
    <t>3,369256
(37,4+219,9056+79,62) / 100</t>
  </si>
  <si>
    <t>(2,07)</t>
  </si>
  <si>
    <t>(54,68)</t>
  </si>
  <si>
    <t>0,030323
0,030323304</t>
  </si>
  <si>
    <t>1,369256
(37,4+19,9056+79,62) / 100</t>
  </si>
  <si>
    <t>(1,11)</t>
  </si>
  <si>
    <t>(29,27)</t>
  </si>
  <si>
    <t>Итого по разделу 12 Устройство подплатформенного ограждения</t>
  </si>
  <si>
    <t xml:space="preserve">    Итого Поз. 145-163</t>
  </si>
  <si>
    <t xml:space="preserve">    Итого по разделу 12 Устройство подплатформенного ограждения</t>
  </si>
  <si>
    <t xml:space="preserve">   Раздел 13. Монтаж МАФ</t>
  </si>
  <si>
    <t>0,44
44 / 100</t>
  </si>
  <si>
    <t>Добавлять на каждые 50 мм глубины сверления сверх 100 мм к позиции 6.69-24-3 (до 330 мм)</t>
  </si>
  <si>
    <t>4,6*1,1*1,2</t>
  </si>
  <si>
    <t>4,6*1,2</t>
  </si>
  <si>
    <t>(0,79)</t>
  </si>
  <si>
    <t>(20,9)</t>
  </si>
  <si>
    <t>1.1-1-3930</t>
  </si>
  <si>
    <t>Шпильки резьбовые оцинкованные, диаметр 8-16 мм</t>
  </si>
  <si>
    <t>8,0256
0,456*0,4*44</t>
  </si>
  <si>
    <t>1.7-5-282</t>
  </si>
  <si>
    <t>Гайка шестигранная стальная, оцинкованная, класс прочности 8, М10</t>
  </si>
  <si>
    <t>0,88
88 / 100</t>
  </si>
  <si>
    <t>1.1-1-4478</t>
  </si>
  <si>
    <t>Шайбы из оцинкованной стали М12</t>
  </si>
  <si>
    <t>0,00037
4,2/1000*88/1000</t>
  </si>
  <si>
    <t>Отдельные конструктивные элементы с преобладанием толстолистовой стали, средняя масса сборочной единицы до 0,05 т (прим. обратная пластина 50х50х3мм заводского изготовления  с отверстием d-12мм  )</t>
  </si>
  <si>
    <t>0,002591
23,55*0,05*0,05*44/1000</t>
  </si>
  <si>
    <t>0,44693
11*40,63/1000</t>
  </si>
  <si>
    <t>Итого по разделу 13 Монтаж МАФ</t>
  </si>
  <si>
    <t xml:space="preserve">    Итого Поз. 164-173</t>
  </si>
  <si>
    <t xml:space="preserve">    Итого по разделу 13 Монтаж МАФ</t>
  </si>
  <si>
    <t xml:space="preserve">   Раздел 14. Монтаж скамеек</t>
  </si>
  <si>
    <t>0,4
40 / 100</t>
  </si>
  <si>
    <t>3.47-60-13
ТСН-2001.6 ОП п.11 [Доп.46];
ТСН-2001.12 п.п.3.4.30.в;
ТСН-2001.3 Пр.2 п.п.1.</t>
  </si>
  <si>
    <t>Монтаж скамейки на готовое основание</t>
  </si>
  <si>
    <t xml:space="preserve"> '(1,75)</t>
  </si>
  <si>
    <t>(26,25)</t>
  </si>
  <si>
    <t>(692,74)</t>
  </si>
  <si>
    <t>0,000336
0,0042*80/1000</t>
  </si>
  <si>
    <t>0,8
80 / 100</t>
  </si>
  <si>
    <t>7,296
0,456*0,4*40</t>
  </si>
  <si>
    <t>Отдельные конструктивные элементы с преобладанием толстолистовой стали, средняя масса сборочной единицы до 0,05 т (прим. обратная пластина 50х50х3мм заводского изготовления  с отверстием d-10мм )</t>
  </si>
  <si>
    <t>0,002355
23,55*0,05*0,05*40/1000</t>
  </si>
  <si>
    <t>Скамья, изготовленная в заводских условиях и окрашенная (RAL 9004), массой 93,13кг                                         Ц=105000/1,2/7,4*1,02</t>
  </si>
  <si>
    <t>0,9313
10*93,13/1000</t>
  </si>
  <si>
    <t>Итого по разделу 14 Монтаж скамеек</t>
  </si>
  <si>
    <t xml:space="preserve">    Итого Поз. 174-183</t>
  </si>
  <si>
    <t xml:space="preserve">    Итого по разделу 14 Монтаж скамеек</t>
  </si>
  <si>
    <t xml:space="preserve">   Раздел 15. Монтаж торцевых призм</t>
  </si>
  <si>
    <t>3.9-39-1
ТСН-2001.6 ОП п.11 [Доп.46];
ТСН-2001.12 п.п.3.4.30.в;
ТСН-2001.3 Пр.2 п.п.1.</t>
  </si>
  <si>
    <t>Монтаж защитных ограждений оборудования из листовой стали (прим. Монтаж призм )</t>
  </si>
  <si>
    <t>1,247
0,296+0,375+0,256+0,320</t>
  </si>
  <si>
    <t>(16,65)</t>
  </si>
  <si>
    <t>(439,33)</t>
  </si>
  <si>
    <t>Призма торцевая                                         Ц=500000/1,2/7,4*1,02</t>
  </si>
  <si>
    <t>0,3833
38,33 / 100</t>
  </si>
  <si>
    <t>(6,22)</t>
  </si>
  <si>
    <t>0,00345
0,0034497</t>
  </si>
  <si>
    <t>(0,31)</t>
  </si>
  <si>
    <t>(8,19)</t>
  </si>
  <si>
    <t>Итого по разделу 15 Монтаж торцевых призм</t>
  </si>
  <si>
    <t xml:space="preserve">    Итого Поз. 184-192</t>
  </si>
  <si>
    <t xml:space="preserve">    Итого по разделу 15 Монтаж торцевых призм</t>
  </si>
  <si>
    <t xml:space="preserve">   Раздел 16. Монтаж системы видеонаблюдения платформы</t>
  </si>
  <si>
    <t>0,28
28 / 100</t>
  </si>
  <si>
    <t>4.11-1-7
ТСН-2001.6 ОП п.11 [Доп.46];
ТСН-2001.12 п.п.3.4.30.в;
ТСН-2001.3 Пр.2 п.п.1.</t>
  </si>
  <si>
    <t>Конструкции для установки приборов и средств автоматизации массой до 40 кг (прим. Монтаж стоек)</t>
  </si>
  <si>
    <t xml:space="preserve"> '(10,58)</t>
  </si>
  <si>
    <t>(111,09)</t>
  </si>
  <si>
    <t>(2931,67)</t>
  </si>
  <si>
    <t>4.8-64-3
ТСН-2001.6 ОП п.11 [Доп.46];
ТСН-2001.12 п.п.3.4.30.в;
ТСН-2001.3 Пр.2 п.п.1.</t>
  </si>
  <si>
    <t>Конструкции металлические под оборудование, конструкция металлическая (прим. Монтаж металлических плит нижнего основания опор))</t>
  </si>
  <si>
    <t xml:space="preserve"> '(66,48)</t>
  </si>
  <si>
    <t>(360,53)</t>
  </si>
  <si>
    <t>84
112-28</t>
  </si>
  <si>
    <t>28
56-28</t>
  </si>
  <si>
    <t>4.10-174-2
ТСН-2001.6 ОП п.11 [Доп.46];
ТСН-2001.12 п.п.3.4.30.в;
ТСН-2001.3 Пр.2 п.п.1.</t>
  </si>
  <si>
    <t>Камеры видеонаблюдения, наружная</t>
  </si>
  <si>
    <t>0,7
7 / 10</t>
  </si>
  <si>
    <t>(0,37)</t>
  </si>
  <si>
    <t>(9,7)</t>
  </si>
  <si>
    <t>4.8-174-2
ТСН-2001.6 ОП п.11 [Доп.46];
ТСН-2001.12 п.п.3.4.30.в;
ТСН-2001.3 Пр.2 п.п.1.</t>
  </si>
  <si>
    <t>Рукава металлические и вводы гибкие, рукав, наружный диаметр до 60 мм</t>
  </si>
  <si>
    <t>7,26
(670+56) / 100</t>
  </si>
  <si>
    <t xml:space="preserve"> '(47,53)</t>
  </si>
  <si>
    <t>(517,6)</t>
  </si>
  <si>
    <t>(13659,51)</t>
  </si>
  <si>
    <t>4.10-115-12
ТСН-2001.6 ОП п.11 [Доп.46];
ТСН-2001.12 п.п.3.4.30.в;
ТСН-2001.3 Пр.2 п.п.1.</t>
  </si>
  <si>
    <t>Коробка распределительная настенная на кабеле с пластмассовой оболочкой</t>
  </si>
  <si>
    <t>(77,6)</t>
  </si>
  <si>
    <t>(2047,73)</t>
  </si>
  <si>
    <t>4.10-120-1
ТСН-2001.6 ОП п.11 [Доп.46];
ТСН-2001.12 п.п.3.4.30.в;
ТСН-2001.3 Пр.2 п.п.1.</t>
  </si>
  <si>
    <t>Протягивание оптического кабеля ГТС по свободному каналу трубопровода</t>
  </si>
  <si>
    <t>7,3
730 / 100</t>
  </si>
  <si>
    <t xml:space="preserve"> '(51,45)</t>
  </si>
  <si>
    <t>(563,38)</t>
  </si>
  <si>
    <t>(14867,53)</t>
  </si>
  <si>
    <t>4.10-123-33
ТСН-2001.6 ОП п.11 [Доп.46];
ТСН-2001.12 п.п.3.4.30.в;
ТСН-2001.3 Пр.2 п.п.1.</t>
  </si>
  <si>
    <t>Измерение на смонтированном участке в одном направлении волоконно-оптического кабеля ГТС с числом волокон 32</t>
  </si>
  <si>
    <t>1 измерение</t>
  </si>
  <si>
    <t xml:space="preserve"> '(107,2)</t>
  </si>
  <si>
    <t>(8361,6)</t>
  </si>
  <si>
    <t>(220662,62)</t>
  </si>
  <si>
    <t>4.10-123-35
ТСН-2001.6 ОП п.11 [Доп.46];
ТСН-2001.12 п.п.3.4.30.в;
ТСН-2001.3 Пр.2 п.п.1.</t>
  </si>
  <si>
    <t>Измерение на смонтированном участке волоконно-оптического кабеля ГТС (зонового) в одном направлении. Добавлять (уменьшать) на каждые 4 волокна</t>
  </si>
  <si>
    <t>6*1,15*1,1*1,2</t>
  </si>
  <si>
    <t>6*1,25*1,2</t>
  </si>
  <si>
    <t xml:space="preserve"> '(12,55)</t>
  </si>
  <si>
    <t>(-5873,4)</t>
  </si>
  <si>
    <t>(-154999,03)</t>
  </si>
  <si>
    <t>6*1,25*0,1*1,2</t>
  </si>
  <si>
    <t>1.23-4-235</t>
  </si>
  <si>
    <t>Кабели волоконно-оптические, одномодовые, типа ОМЗКГМ-10-01-0,22-8 ПБТПЛ (центральносиловой модуль - стеклопластиковый пруток)</t>
  </si>
  <si>
    <t>0,7446
7,3*1,02/10</t>
  </si>
  <si>
    <t>12,28
(320+156+120+512+120) / 100</t>
  </si>
  <si>
    <t>(130,97)</t>
  </si>
  <si>
    <t>(3456,2)</t>
  </si>
  <si>
    <t>4.8-83-13
ТСН-2001.6 ОП п.11 [Доп.46];
ТСН-2001.12 п.п.3.4.30.в;
ТСН-2001.3 Пр.2 п.п.1.</t>
  </si>
  <si>
    <t>Конструкции металлические кабельные, конструкция из профильной стали для крепления кабельных закладных подвесок, масса до 1 кг(Монтаж металлических планок для крепления труб)</t>
  </si>
  <si>
    <t>0,37
37 / 100</t>
  </si>
  <si>
    <t xml:space="preserve"> '(20,55)</t>
  </si>
  <si>
    <t>(11,41)</t>
  </si>
  <si>
    <t>(300,98)</t>
  </si>
  <si>
    <t>6.69-24-9
ТСН-2001.12 п.п.3.4.30.в;
ТСН-2001.6 ОП п.13 Пр.2 п.3.</t>
  </si>
  <si>
    <t>Сверление сквозных отверстий в бетонных стенах и полах электроперфоратором, диаметр отверстия до 30 мм, глубина сверления 100 мм</t>
  </si>
  <si>
    <t>0,76
76 / 100</t>
  </si>
  <si>
    <t>(0,74)</t>
  </si>
  <si>
    <t>(19,55)</t>
  </si>
  <si>
    <t>0,000638
0,0042*152/1000</t>
  </si>
  <si>
    <t>1,52
152 / 100</t>
  </si>
  <si>
    <t>11,43648
0,456*0,33*76</t>
  </si>
  <si>
    <t>1,206
120,6 / 100</t>
  </si>
  <si>
    <t>(19,57)</t>
  </si>
  <si>
    <t>(0,98)</t>
  </si>
  <si>
    <t>(25,78)</t>
  </si>
  <si>
    <t>Итого по разделу 16 Монтаж системы видеонаблюдения платформы</t>
  </si>
  <si>
    <t xml:space="preserve">    Итого по разделу 16 Монтаж системы видеонаблюдения платформы</t>
  </si>
  <si>
    <t xml:space="preserve">   Раздел 17. Монтаж конструкций электроосвещения платформы</t>
  </si>
  <si>
    <t>4.8-248-7
ТСН-2001.6 ОП п.11 [Доп.46];
ТСН-2001.12 п.п.3.4.30.в;
ТСН-2001.3 Пр.2 п.п.1.</t>
  </si>
  <si>
    <t>Прожектор, отдельно устанавливаемый на стальной мачте с лампой, мощностью 500 Вт</t>
  </si>
  <si>
    <t xml:space="preserve"> '(3552,79)</t>
  </si>
  <si>
    <t>(1492,17)</t>
  </si>
  <si>
    <t>(39378,41)</t>
  </si>
  <si>
    <t>3.33-39-1
ТСН-2001.6 ОП п.11 [Доп.46];
ТСН-2001.12 п.п.3.4.30.в;
ТСН-2001.3 Пр.2 п.п.1.</t>
  </si>
  <si>
    <t>Установка композитных фланцевых опор наружного освещения</t>
  </si>
  <si>
    <t xml:space="preserve"> '(14,45)</t>
  </si>
  <si>
    <t>(303,45)</t>
  </si>
  <si>
    <t>(8008,05)</t>
  </si>
  <si>
    <t>168
224-56</t>
  </si>
  <si>
    <t>56
112-56</t>
  </si>
  <si>
    <t>4.8-277-1
ТСН-2001.6 ОП п.11 [Доп.46];
ТСН-2001.12 п.п.3.4.30.в;
ТСН-2001.3 Пр.2 п.п.1.</t>
  </si>
  <si>
    <t>Монтаж самонесущих изолированных проводов (СИП)</t>
  </si>
  <si>
    <t>1 км</t>
  </si>
  <si>
    <t>0,2424
242,4/1000</t>
  </si>
  <si>
    <t xml:space="preserve"> '(832,97)</t>
  </si>
  <si>
    <t>(302,87)</t>
  </si>
  <si>
    <t>(7992,68)</t>
  </si>
  <si>
    <t>4.8-278-1
ТСН-2001.6 ОП п.11 [Доп.46];
ТСН-2001.12 п.п.3.4.30.в;
ТСН-2001.3 Пр.2 п.п.1.</t>
  </si>
  <si>
    <t>Установка ответвительных зажимов для СИП</t>
  </si>
  <si>
    <t xml:space="preserve"> '(5,29)</t>
  </si>
  <si>
    <t>Итого по разделу 17 Монтаж конструкций электроосвещения платформы</t>
  </si>
  <si>
    <t xml:space="preserve">    Итого по разделу 17 Монтаж конструкций электроосвещения платформы</t>
  </si>
  <si>
    <t xml:space="preserve">   Раздел 18. Устройство линии заземления на рельсовую цепь от сохранения</t>
  </si>
  <si>
    <t>4.8-111-3
ТСН-2001.6 ОП п.11 [Доп.46];
ТСН-2001.12 п.п.3.4.30.в;
ТСН-2001.3 Пр.2 п.п.1.</t>
  </si>
  <si>
    <t>Анкеровка несущих тросов и контактных проводов, анкеровка односторонняя несущего троса и контактного провода совмещенная (прим. Vонтаж искрового промежутка)</t>
  </si>
  <si>
    <t xml:space="preserve"> '(81,4)</t>
  </si>
  <si>
    <t>(244,2)</t>
  </si>
  <si>
    <t>(6444,44)</t>
  </si>
  <si>
    <t>4.8-13-2
ТСН-2001.6 ОП п.11 [Доп.46];
ТСН-2001.12 п.п.3.4.30.в;
ТСН-2001.3 Пр.2 п.п.1.</t>
  </si>
  <si>
    <t>Заземлитель однополюсный, напряжение 330 кВ (Монтаж диодного заземлителя)</t>
  </si>
  <si>
    <t>1 комплект (3 полюса)</t>
  </si>
  <si>
    <t xml:space="preserve"> '(153,78)</t>
  </si>
  <si>
    <t>(230,67)</t>
  </si>
  <si>
    <t>(6087,38)</t>
  </si>
  <si>
    <t>4.8-59-1
ТСН-2001.6 ОП п.11 [Доп.46];
ТСН-2001.12 п.п.3.4.30.в;
ТСН-2001.3 Пр.2 п.п.1.</t>
  </si>
  <si>
    <t>Зажимы наборные, зажим без кожуха (прим. Монтаж соединителя и зажима)</t>
  </si>
  <si>
    <t>0,05
(1+4) / 100</t>
  </si>
  <si>
    <t xml:space="preserve"> '(2,39)</t>
  </si>
  <si>
    <t>(4,73)</t>
  </si>
  <si>
    <t>4.8-288-1
ТСН-2001.6 ОП п.11 [Доп.46];
ТСН-2001.12 п.п.3.4.30.в;
ТСН-2001.3 Пр.2 п.п.1.</t>
  </si>
  <si>
    <t>Трубы гофрированные поливинилхлоридные наружным диаметром 16 мм открыто по стенам и потолкам с установкой соединительных коробок</t>
  </si>
  <si>
    <t>0,122
12,2 / 100</t>
  </si>
  <si>
    <t xml:space="preserve"> '(5,46)</t>
  </si>
  <si>
    <t>(26,37)</t>
  </si>
  <si>
    <t>4.8-83-3
ТСН-2001.6 ОП п.11 [Доп.46];
ТСН-2001.12 п.п.3.4.30.в;
ТСН-2001.3 Пр.2 п.п.1.</t>
  </si>
  <si>
    <t>Конструкции металлические кабельные, конструкция сварная (прим. Монтаж металлического прутка)</t>
  </si>
  <si>
    <t>0,010834
0,888*12,2/1000</t>
  </si>
  <si>
    <t xml:space="preserve"> '(72,14)</t>
  </si>
  <si>
    <t>(30,94)</t>
  </si>
  <si>
    <t>Итого по разделу 18 Устройство линии заземления на рельсовую цепь от сохранения</t>
  </si>
  <si>
    <t xml:space="preserve">    Итого Поз. 230-234</t>
  </si>
  <si>
    <t xml:space="preserve">    Итого по разделу 18 Устройство линии заземления на рельсовую цепь от сохранения</t>
  </si>
  <si>
    <t xml:space="preserve">   Раздел 19. Услуги ж/д крана</t>
  </si>
  <si>
    <t>Аренда-Эксплуатация  железнодорожной техники-железнодорожный кран КЖДЭ-16 с двумя платформами прикрытия, локомотивом и локомотивной бригадой                                         Ц=30000/1,2/7,4</t>
  </si>
  <si>
    <t>маш/час</t>
  </si>
  <si>
    <t>Итого по разделу 19 Услуги ж/д крана</t>
  </si>
  <si>
    <t xml:space="preserve">    Итого Поз. 235</t>
  </si>
  <si>
    <t xml:space="preserve">    Итого по разделу 19 Услуги ж/д крана</t>
  </si>
  <si>
    <t xml:space="preserve">   Раздел 20. Работа дополнительных сигналистов</t>
  </si>
  <si>
    <t>Итого по разделу 20 Работа дополнительных сигналистов</t>
  </si>
  <si>
    <t xml:space="preserve">    Итого по разделу 20 Работа дополнительных сигналистов</t>
  </si>
  <si>
    <t>ЛОКАЛЬНЫЙ СМЕТНЫЙ РАСЧЁТ № 02-01-03</t>
  </si>
  <si>
    <t>Монтажные работы. Платформы №1</t>
  </si>
  <si>
    <t>1,64
(48+36+80) / 100</t>
  </si>
  <si>
    <t>(216,04)</t>
  </si>
  <si>
    <t>(5701,22)</t>
  </si>
  <si>
    <t>0,6
60 / 100</t>
  </si>
  <si>
    <t>(164,73)</t>
  </si>
  <si>
    <t>(4347,15)</t>
  </si>
  <si>
    <t>0,0317
3,17 / 100</t>
  </si>
  <si>
    <t>(2,32)</t>
  </si>
  <si>
    <t>0,032334
(3,2334) / 100</t>
  </si>
  <si>
    <t>(27,47)</t>
  </si>
  <si>
    <t>(724,82)</t>
  </si>
  <si>
    <t>5,65845
0,032334*100*1,75</t>
  </si>
  <si>
    <t>0,4594
45,94 / 100</t>
  </si>
  <si>
    <t>(3,93)</t>
  </si>
  <si>
    <t>5,2464
524,64 / 100</t>
  </si>
  <si>
    <t>(5,67)</t>
  </si>
  <si>
    <t>(149,53)</t>
  </si>
  <si>
    <t>0,52464
1*5,2464*100/1000</t>
  </si>
  <si>
    <t xml:space="preserve">    Итого Поз. 1-10</t>
  </si>
  <si>
    <t>3,55
355 / 100</t>
  </si>
  <si>
    <t>(154,18)</t>
  </si>
  <si>
    <t>(4068,76)</t>
  </si>
  <si>
    <t>0,928
0,086+0,842</t>
  </si>
  <si>
    <t xml:space="preserve">    Итого Поз. 11-16</t>
  </si>
  <si>
    <t xml:space="preserve">   Раздел 3. Устройство монолитных участков (5,9х1,5м - 3 шт., 5,9х1,0м - 2 шт., 4,2х1,0м -2 шт., 5,9х1,2 - 9шт.)</t>
  </si>
  <si>
    <t>5,592
3,596+1,278+0,718</t>
  </si>
  <si>
    <t>(158,95)</t>
  </si>
  <si>
    <t>(4194,76)</t>
  </si>
  <si>
    <t>3,711072
(3,596)*1,032</t>
  </si>
  <si>
    <t>1,318896
1,278*1,032</t>
  </si>
  <si>
    <t>0,741389
0,7184*1,032</t>
  </si>
  <si>
    <t>1,6897
(141,18+27,79) / 100</t>
  </si>
  <si>
    <t>(1,04)</t>
  </si>
  <si>
    <t>(27,42)</t>
  </si>
  <si>
    <t>0,015207
0,0152073</t>
  </si>
  <si>
    <t>(36,12)</t>
  </si>
  <si>
    <t>49,742
46,75*1,064</t>
  </si>
  <si>
    <t>(65,85)</t>
  </si>
  <si>
    <t>(1737,67)</t>
  </si>
  <si>
    <t>0,4675
46,75 / 100</t>
  </si>
  <si>
    <t>(79,76)</t>
  </si>
  <si>
    <t>0,198846
((5,9*1,5*3+5,9*1*2+4,2*1*2+5,9*1,2*9)*0,18) / 100</t>
  </si>
  <si>
    <t>(15,52)</t>
  </si>
  <si>
    <t>(409,54)</t>
  </si>
  <si>
    <t>1,336
0,668+0,668</t>
  </si>
  <si>
    <t>Итого по разделу 3 Устройство монолитных участков (5,9х1,5м - 3 шт., 5,9х1,0м - 2 шт., 4,2х1,0м -2 шт., 5,9х1,2 - 9шт.)</t>
  </si>
  <si>
    <t xml:space="preserve">    Итого Поз. 17-31</t>
  </si>
  <si>
    <t xml:space="preserve">    Итого по разделу 3 Устройство монолитных участков (5,9х1,5м - 3 шт., 5,9х1,0м - 2 шт., 4,2х1,0м -2 шт., 5,9х1,2 - 9шт.)</t>
  </si>
  <si>
    <t xml:space="preserve">   Раздел 4. Устройство монолитной плиты (41,4х6,54м.)</t>
  </si>
  <si>
    <t>3.1-51-1
ТСН-2001.6 ОП п.11 [Доп.46];
ТСН-2001.12 п.п.3.4.30.в;
ТСН-2001.3 Пр.2 п.п.1.</t>
  </si>
  <si>
    <t>Разработка грунта вручную в траншеях глубиной до 2 м без креплений с откосами группа грунтов 1-3</t>
  </si>
  <si>
    <t>0,2552
25,52 / 100</t>
  </si>
  <si>
    <t>3.1-29-1
ТСН-2001.6 ОП п.11 [Доп.46];
ТСН-2001.12 п.п.3.4.30.в;
ТСН-2001.3 Пр.2 п.п.1.</t>
  </si>
  <si>
    <t>Уплотнение грунта пневматическими трамбовками группа грунтов 1,2</t>
  </si>
  <si>
    <t>100 м3 уплотненного грунта</t>
  </si>
  <si>
    <t>0,40614
(270,76*0,15) / 100</t>
  </si>
  <si>
    <t xml:space="preserve"> '(133,24)</t>
  </si>
  <si>
    <t>(81,17)</t>
  </si>
  <si>
    <t>(2142,11)</t>
  </si>
  <si>
    <t>3.8-1-1
ТСН-2001.6 ОП п.11 [Доп.46];
ТСН-2001.12 п.п.3.4.30.в;
ТСН-2001.3 Пр.2 п.п.1.</t>
  </si>
  <si>
    <t>Устройство песчаного основания под фундаменты</t>
  </si>
  <si>
    <t>1 м3 основания</t>
  </si>
  <si>
    <t xml:space="preserve"> '(3,32)</t>
  </si>
  <si>
    <t>(67,43)</t>
  </si>
  <si>
    <t>(1779,46)</t>
  </si>
  <si>
    <t>3.8-1-2
ТСН-2001.6 ОП п.11 [Доп.46];
ТСН-2001.12 п.п.3.4.30.в;
ТСН-2001.3 Пр.2 п.п.1.</t>
  </si>
  <si>
    <t>Устройство щебеночного основания под фундаменты</t>
  </si>
  <si>
    <t xml:space="preserve"> '(3,57)</t>
  </si>
  <si>
    <t>(145,01)</t>
  </si>
  <si>
    <t>(3826,9)</t>
  </si>
  <si>
    <t>1.1-1-1542</t>
  </si>
  <si>
    <t>Щебень из естественного камня, декоративный, фракционированный известняковый</t>
  </si>
  <si>
    <t>3.8-2-9
ТСН-2001.6 ОП п.11 [Доп.46];
ТСН-2001.12 п.п.3.4.30.в;
ТСН-2001.3 Пр.2 п.п.1.</t>
  </si>
  <si>
    <t>Устройство гидроизоляции стен, фундаментов с применением рулонных гидроизоляционных битумно-полимерных СБС-модифицированных материалов в один слой, устройство горизонтальной изоляции методом свободной укладки</t>
  </si>
  <si>
    <t>2,7076
270,76 / 100</t>
  </si>
  <si>
    <t xml:space="preserve"> '(3,26)</t>
  </si>
  <si>
    <t>(13,24)</t>
  </si>
  <si>
    <t>(349,41)</t>
  </si>
  <si>
    <t>1.1-1-4381</t>
  </si>
  <si>
    <t>Мембрана гидроизоляционная защитная, профилированная, из полиэтилена высокой плотности с двойным механическим замком с нанесенным герметиком, толщина 0,65 мм (прим. Профилированная мембрана PLANTER Standart Технониколь)</t>
  </si>
  <si>
    <t>(18,4)</t>
  </si>
  <si>
    <t>(485,69)</t>
  </si>
  <si>
    <t>0,6136
61,36 / 100</t>
  </si>
  <si>
    <t>(9,96)</t>
  </si>
  <si>
    <t>0,005522
0,0055224</t>
  </si>
  <si>
    <t>(13,12)</t>
  </si>
  <si>
    <t>3.6-1-15
ТСН-2001.6 ОП п.11 [Доп.46];
ТСН-2001.12 п.п.3.4.30.в;
ТСН-2001.3 Пр.2 п.п.1.</t>
  </si>
  <si>
    <t>Устройство фундаментных плит железобетонных плоских</t>
  </si>
  <si>
    <t>0,487361
(41,4*6,54*0,18) / 100</t>
  </si>
  <si>
    <t xml:space="preserve"> '(41,92)</t>
  </si>
  <si>
    <t>(30,65)</t>
  </si>
  <si>
    <t>(808,73)</t>
  </si>
  <si>
    <t>2,825
1,638+1,187</t>
  </si>
  <si>
    <t>49,467142
49,4671415</t>
  </si>
  <si>
    <t>Итого по разделу 4 Устройство монолитной плиты (41,4х6,54м.)</t>
  </si>
  <si>
    <t xml:space="preserve">    Итого Поз. 32-48</t>
  </si>
  <si>
    <t xml:space="preserve">    Итого по разделу 4 Устройство монолитной плиты (41,4х6,54м.)</t>
  </si>
  <si>
    <t>1,45
145 / 100</t>
  </si>
  <si>
    <t>(33,45)</t>
  </si>
  <si>
    <t>(882,79)</t>
  </si>
  <si>
    <t>0,031
3,1 / 100</t>
  </si>
  <si>
    <t>0,00744
(0,744) / 100</t>
  </si>
  <si>
    <t>(6,32)</t>
  </si>
  <si>
    <t>(166,78)</t>
  </si>
  <si>
    <t>1,302
0,00744*100*1,75</t>
  </si>
  <si>
    <t>0,002178
1,21*1,8/1000</t>
  </si>
  <si>
    <t>Монтаж мелких конструкций из стали различного профиля массой до 20 кг</t>
  </si>
  <si>
    <t>0,179748
3,6*49,93/1000</t>
  </si>
  <si>
    <t>0,04554
4,554 / 100</t>
  </si>
  <si>
    <t>(31,67)</t>
  </si>
  <si>
    <t>(835,79)</t>
  </si>
  <si>
    <t>5,485293
2,14038*1,75+1,739628</t>
  </si>
  <si>
    <t>0,925
(1,85/0,02) / 100</t>
  </si>
  <si>
    <t>(8,88)</t>
  </si>
  <si>
    <t>(234,34)</t>
  </si>
  <si>
    <t>0,01887
(1,887) / 100</t>
  </si>
  <si>
    <t>(16,03)</t>
  </si>
  <si>
    <t>(423)</t>
  </si>
  <si>
    <t>3,30225
0,01887*100*1,75</t>
  </si>
  <si>
    <t>0,6398
63,98 / 100</t>
  </si>
  <si>
    <t>(1,38)</t>
  </si>
  <si>
    <t>(36,47)</t>
  </si>
  <si>
    <t>0,616
61,6 / 100</t>
  </si>
  <si>
    <t>(156,06)</t>
  </si>
  <si>
    <t>(2,2)</t>
  </si>
  <si>
    <t>(58,03)</t>
  </si>
  <si>
    <t>0,01885
(1,25664+0,62832) / 100</t>
  </si>
  <si>
    <t>(16,01)</t>
  </si>
  <si>
    <t>(422,55)</t>
  </si>
  <si>
    <t>3,29875
0,01885*100*1,75</t>
  </si>
  <si>
    <t>13,4822
1348,22 / 100</t>
  </si>
  <si>
    <t>(262,7)</t>
  </si>
  <si>
    <t>(6932,67)</t>
  </si>
  <si>
    <t xml:space="preserve">    Итого Поз. 49-76</t>
  </si>
  <si>
    <t xml:space="preserve">    Итого Поз. 77-83</t>
  </si>
  <si>
    <t>1,33
133 / 100</t>
  </si>
  <si>
    <t>(100,19)</t>
  </si>
  <si>
    <t>(0,36)</t>
  </si>
  <si>
    <t>0,84
84 / 100</t>
  </si>
  <si>
    <t>(3,64)</t>
  </si>
  <si>
    <t>(96,05)</t>
  </si>
  <si>
    <t>(13,77)</t>
  </si>
  <si>
    <t>(363,36)</t>
  </si>
  <si>
    <t>(4,44)</t>
  </si>
  <si>
    <t>0,188
18,8 / 100</t>
  </si>
  <si>
    <t>(3,05)</t>
  </si>
  <si>
    <t>(4,02)</t>
  </si>
  <si>
    <t>0,199
19,9 / 100</t>
  </si>
  <si>
    <t>(20,8)</t>
  </si>
  <si>
    <t>-26,194589
-26,1945889</t>
  </si>
  <si>
    <t xml:space="preserve">    Итого Поз. 84-106</t>
  </si>
  <si>
    <t>10,76
1076 / 100</t>
  </si>
  <si>
    <t>(46,75)</t>
  </si>
  <si>
    <t>(1233,79)</t>
  </si>
  <si>
    <t>(15,09)</t>
  </si>
  <si>
    <t>10,76
(538*2) / 100</t>
  </si>
  <si>
    <t>(186,28)</t>
  </si>
  <si>
    <t>(4915,81)</t>
  </si>
  <si>
    <t>(2,28)</t>
  </si>
  <si>
    <t>(60,11)</t>
  </si>
  <si>
    <t>1,6534
165,34 / 100</t>
  </si>
  <si>
    <t>(26,83)</t>
  </si>
  <si>
    <t>0,014881
0,0148806</t>
  </si>
  <si>
    <t>2,6534
265,34 / 100</t>
  </si>
  <si>
    <t>(2,15)</t>
  </si>
  <si>
    <t>(56,72)</t>
  </si>
  <si>
    <t xml:space="preserve">    Итого Поз. 107-119</t>
  </si>
  <si>
    <t>0,2546
25,46 / 100</t>
  </si>
  <si>
    <t>(10,06)</t>
  </si>
  <si>
    <t>(265,36)</t>
  </si>
  <si>
    <t>2,272305
25,46*0,05*1,75*1,02</t>
  </si>
  <si>
    <t>25,9692
25,46*1,02</t>
  </si>
  <si>
    <t>(6845,78)</t>
  </si>
  <si>
    <t>(180660,09)</t>
  </si>
  <si>
    <t>1,5134
(1322,77-1171,42-0.01) / 100</t>
  </si>
  <si>
    <t>(59,77)</t>
  </si>
  <si>
    <t>(1577,38)</t>
  </si>
  <si>
    <t>94,445778
1322,77*0,04*1,75*1,02</t>
  </si>
  <si>
    <t>154,3668
1,5134*100*1,02</t>
  </si>
  <si>
    <t xml:space="preserve">    Итого Поз. 120-130</t>
  </si>
  <si>
    <t>5,28
(356+172) / 100</t>
  </si>
  <si>
    <t>3,56
356 / 100</t>
  </si>
  <si>
    <t>1,72
172 / 100</t>
  </si>
  <si>
    <t>21,791
7,434+14,357</t>
  </si>
  <si>
    <t>(290,91)</t>
  </si>
  <si>
    <t>(7677,11)</t>
  </si>
  <si>
    <t>1068
1424-356</t>
  </si>
  <si>
    <t>700
1056-356</t>
  </si>
  <si>
    <t>0,27946
78,5*0,1*0,1*356/1000</t>
  </si>
  <si>
    <t>(0,42)</t>
  </si>
  <si>
    <t>(11,02)</t>
  </si>
  <si>
    <t>120,7386
41,8122+78,9264</t>
  </si>
  <si>
    <t>0,072228
(1560*0,03436+1560*0,01194)/1000</t>
  </si>
  <si>
    <t xml:space="preserve">    Итого Поз. 131-148</t>
  </si>
  <si>
    <t>2,8999
289,99 / 100</t>
  </si>
  <si>
    <t>(7,66)</t>
  </si>
  <si>
    <t>(202,03)</t>
  </si>
  <si>
    <t>217,4925
75*289,99/100</t>
  </si>
  <si>
    <t>(3,26)</t>
  </si>
  <si>
    <t>(86,09)</t>
  </si>
  <si>
    <t>3,5006
350,06 / 100</t>
  </si>
  <si>
    <t>(56,81)</t>
  </si>
  <si>
    <t>0,031505
0,0315054</t>
  </si>
  <si>
    <t>(2,84)</t>
  </si>
  <si>
    <t>(74,83)</t>
  </si>
  <si>
    <t xml:space="preserve">    Итого Поз. 149-154</t>
  </si>
  <si>
    <t xml:space="preserve">   Раздел 12. Монтаж МАФ</t>
  </si>
  <si>
    <t>(22,8)</t>
  </si>
  <si>
    <t>8,7552
0,456*0,4*48</t>
  </si>
  <si>
    <t>0,96
96 / 100</t>
  </si>
  <si>
    <t>0,000403
4,2/1000*96/1000</t>
  </si>
  <si>
    <t>0,002826
23,55*0,05*0,05*48/1000</t>
  </si>
  <si>
    <t>0,48756
12*40,63/1000</t>
  </si>
  <si>
    <t>Итого по разделу 12 Монтаж МАФ</t>
  </si>
  <si>
    <t xml:space="preserve">    Итого Поз. 155-164</t>
  </si>
  <si>
    <t xml:space="preserve">    Итого по разделу 12 Монтаж МАФ</t>
  </si>
  <si>
    <t xml:space="preserve">   Раздел 13. Монтаж скамеек</t>
  </si>
  <si>
    <t>Итого по разделу 13 Монтаж скамеек</t>
  </si>
  <si>
    <t xml:space="preserve">    Итого Поз. 165-174</t>
  </si>
  <si>
    <t xml:space="preserve">    Итого по разделу 13 Монтаж скамеек</t>
  </si>
  <si>
    <t xml:space="preserve">   Раздел 14. Монтаж торцевых призм</t>
  </si>
  <si>
    <t>Итого по разделу 14 Монтаж торцевых призм</t>
  </si>
  <si>
    <t xml:space="preserve">    Итого Поз. 175-183</t>
  </si>
  <si>
    <t xml:space="preserve">    Итого по разделу 14 Монтаж торцевых призм</t>
  </si>
  <si>
    <t xml:space="preserve">   Раздел 15. Благоустройство прилегающей территории к платформе</t>
  </si>
  <si>
    <t>3.47-1-1
ТСН-2001.6 ОП п.11 [Доп.46];
ТСН-2001.12 п.п.3.4.30.в;
ТСН-2001.3 Пр.2 п.п.1.</t>
  </si>
  <si>
    <t>Планировка участка механизированным способом</t>
  </si>
  <si>
    <t>14,274
1427,4 / 100</t>
  </si>
  <si>
    <t xml:space="preserve"> '(3,87)</t>
  </si>
  <si>
    <t>(82,86)</t>
  </si>
  <si>
    <t>(2186,69)</t>
  </si>
  <si>
    <t>3.47-26-4
ТСН-2001.6 ОП п.11 [Доп.46];
ТСН-2001.12 п.п.3.4.30.в;
ТСН-2001.3 Пр.2 п.п.1.</t>
  </si>
  <si>
    <t>Подготовка почвы для устройства партерного и обыкновенного газонов с внесением растительной земли слоем 15 см вручную</t>
  </si>
  <si>
    <t>1.4-6-1</t>
  </si>
  <si>
    <t>Земля растительная</t>
  </si>
  <si>
    <t>3.47-26-6
ТСН-2001.6 ОП п.11 [Доп.46];
ТСН-2001.12 п.п.3.4.30.в;
ТСН-2001.3 Пр.2 п.п.1.</t>
  </si>
  <si>
    <t>Посев газонов партерных, мавританских, и обыкновенных вручную</t>
  </si>
  <si>
    <t>1.4-6-11</t>
  </si>
  <si>
    <t>Семена (смесь) газонных трав и полевых цветов (мавританский газон)</t>
  </si>
  <si>
    <t>Итого по разделу 15 Благоустройство прилегающей территории к платформе</t>
  </si>
  <si>
    <t xml:space="preserve">    Итого Поз. 184-188</t>
  </si>
  <si>
    <t xml:space="preserve">    Итого по разделу 15 Благоустройство прилегающей территории к платформе</t>
  </si>
  <si>
    <t>4.10-76-8
ТСН-2001.6 ОП п.11 [Доп.46];
ТСН-2001.12 п.п.3.4.30.в;
ТСН-2001.3 Пр.2 п.п.1.</t>
  </si>
  <si>
    <t>Громкоговоритель или звуковая колонка на столбе или на крыше, мощностью до 10 Вт</t>
  </si>
  <si>
    <t>7,298
(631,8+98) / 100</t>
  </si>
  <si>
    <t>(520,31)</t>
  </si>
  <si>
    <t>(13731)</t>
  </si>
  <si>
    <t>7,298
729,8 / 100</t>
  </si>
  <si>
    <t>(563,22)</t>
  </si>
  <si>
    <t>(14863,46)</t>
  </si>
  <si>
    <t>0,744396
7,298*1,02/10</t>
  </si>
  <si>
    <t>15,53
(466+241+150+546+150) / 100</t>
  </si>
  <si>
    <t>(165,63)</t>
  </si>
  <si>
    <t>(4370,91)</t>
  </si>
  <si>
    <t>0,38
38 / 100</t>
  </si>
  <si>
    <t>(11,71)</t>
  </si>
  <si>
    <t>(309,12)</t>
  </si>
  <si>
    <t>1,1372
113,72 / 100</t>
  </si>
  <si>
    <t>(0,7)</t>
  </si>
  <si>
    <t>(18,46)</t>
  </si>
  <si>
    <t>0,010235
0,0102348</t>
  </si>
  <si>
    <t>(24,31)</t>
  </si>
  <si>
    <t xml:space="preserve">   Раздел 17. Монтаж конструкций электроосвещения платформыи кабельных линий со стороны путей</t>
  </si>
  <si>
    <t>(54,18)</t>
  </si>
  <si>
    <t>(1429,92)</t>
  </si>
  <si>
    <t>1.12-1-35</t>
  </si>
  <si>
    <t>Заготовки для электропроводки из электросварных прямошовных труб, толщина стенки 2 мм, наружный диаметр 57 мм (прим. Труба металлическая диаметром Ø 50х3 мм)</t>
  </si>
  <si>
    <t>78,28
0,76*100*1,03</t>
  </si>
  <si>
    <t>2,9
290 / 100</t>
  </si>
  <si>
    <t>(30,93)</t>
  </si>
  <si>
    <t>(816,2)</t>
  </si>
  <si>
    <t>1.23-7-112</t>
  </si>
  <si>
    <t>Кабели силовые с алюминиевыми жилами с поливинилхлоридной изоляцией и оболочкой, напряжение 1000 В и выше, марка АВВГ, число жил и сечение 3х4 мм2</t>
  </si>
  <si>
    <t>0,2958
2,9*1,02/10</t>
  </si>
  <si>
    <t>Итого по разделу 17 Монтаж конструкций электроосвещения платформыи кабельных линий со стороны путей</t>
  </si>
  <si>
    <t xml:space="preserve">    Итого по разделу 17 Монтаж конструкций электроосвещения платформыи кабельных линий со стороны путей</t>
  </si>
  <si>
    <t xml:space="preserve">    Итого Поз. 229-233</t>
  </si>
  <si>
    <t xml:space="preserve">    Итого Поз. 234</t>
  </si>
  <si>
    <t>ЛОКАЛЬНЫЙ СМЕТНЫЙ РАСЧЁТ № 02-01-02</t>
  </si>
  <si>
    <t>Демонтажные работы. Платформа №1</t>
  </si>
  <si>
    <t xml:space="preserve">   Раздел 1. Демонтаж МАФ и информационных стендов</t>
  </si>
  <si>
    <t>3.9-44-2
ТСН-2001.6 ОП п.23.6.;
ТСН-2001.12 п.п.3.4.30.в;
ТСН-2001.3 Пр.2 п.п.1.</t>
  </si>
  <si>
    <t>Постановка болтов высокопрочных (прим. Демонтаж урн)</t>
  </si>
  <si>
    <t>0,2
(4*5) / 100</t>
  </si>
  <si>
    <t>(4,56)</t>
  </si>
  <si>
    <t>3.47-60-13
ТСН-2001.6 ОП п.23.6.;
ТСН-2001.12 п.п.3.4.30.в;
ТСН-2001.3 Пр.2 п.п.1.</t>
  </si>
  <si>
    <t>Монтаж скамейки на готовое основание (прим. Демонтаж)</t>
  </si>
  <si>
    <t>(5,04)</t>
  </si>
  <si>
    <t>(133,01)</t>
  </si>
  <si>
    <t>3.27-71-1
ТСН-2001.6 ОП п.23.6.;
ТСН-2001.12 п.п.3.4.30.в;
ТСН-2001.3 Пр.2 п.п.1.</t>
  </si>
  <si>
    <t>Установка дорожных знаков на металлических стойках (прим. Демонтаж)</t>
  </si>
  <si>
    <t>100 знаков</t>
  </si>
  <si>
    <t xml:space="preserve"> '(247,94)</t>
  </si>
  <si>
    <t>(1,79)</t>
  </si>
  <si>
    <t>(47,11)</t>
  </si>
  <si>
    <t>3.27-72-1
ТСН-2001.6 ОП п.23.6.;
ТСН-2001.12 п.п.3.4.30.в;
ТСН-2001.3 Пр.2 п.п.1.</t>
  </si>
  <si>
    <t>Установка дополнительных щитков (прим. Демонтаж)</t>
  </si>
  <si>
    <t>0,04
(2+2) / 100</t>
  </si>
  <si>
    <t>Установка дорожных знаков на металлических стойках (прим. Демонтаж (названия станции) и расписания движения поездов)</t>
  </si>
  <si>
    <t>0,03
(2+1) / 100</t>
  </si>
  <si>
    <t>(5,36)</t>
  </si>
  <si>
    <t>(141,33)</t>
  </si>
  <si>
    <t>Монтаж оборудования на открытой площадке, масса оборудования 0,05 т (прим. Демонтаж антивандального бокса)</t>
  </si>
  <si>
    <t>(1,88)</t>
  </si>
  <si>
    <t>(49,72)</t>
  </si>
  <si>
    <t>Монтаж мелких конструкций из стали различного профиля массой до 50 кг ( прим. Демонтаж информационных знаков с фасада турникетного павильона)</t>
  </si>
  <si>
    <t>Итого по разделу 1 Демонтаж МАФ и информационных стендов</t>
  </si>
  <si>
    <t xml:space="preserve">    Итого по разделу 1 Демонтаж МАФ и информационных стендов</t>
  </si>
  <si>
    <t xml:space="preserve">   Раздел 2. Демонтаж конструкций электроосвещения платформыи кабельных линий со стороны путей</t>
  </si>
  <si>
    <t>4.8-248-7
ТСН-2001.4 п.п.6.1.1.1.;
ТСН-2001.12 п.п.3.4.30.в;
ТСН-2001.3 Пр.2 п.п.1.</t>
  </si>
  <si>
    <t>Прожектор, отдельно устанавливаемый на стальной мачте с лампой, мощностью 500 Вт(прим. Демонтаж)</t>
  </si>
  <si>
    <t>(596,87)</t>
  </si>
  <si>
    <t>(15751,37)</t>
  </si>
  <si>
    <t>3.33-39-1
ТСН-2001.6 ОП п.23.4.;
ТСН-2001.12 п.п.3.4.30.в;
ТСН-2001.3 Пр.2 п.п.1.</t>
  </si>
  <si>
    <t>Установка композитных фланцевых опор наружного освещения (прим. Демонтаж)</t>
  </si>
  <si>
    <t>0,3*1,1*1,2</t>
  </si>
  <si>
    <t>0,3*1,2</t>
  </si>
  <si>
    <t>(72,83)</t>
  </si>
  <si>
    <t>(1921,93)</t>
  </si>
  <si>
    <t>0,3*0,1*1,2</t>
  </si>
  <si>
    <t>4.8-277-1
ТСН-2001.6 ОП п.23.4.;
ТСН-2001.12 п.п.3.4.30.в;
ТСН-2001.3 Пр.2 п.п.1.</t>
  </si>
  <si>
    <t>Монтаж самонесущих изолированных проводов (СИП) (прим. Демонтаж)</t>
  </si>
  <si>
    <t>(72,69)</t>
  </si>
  <si>
    <t>(1918,24)</t>
  </si>
  <si>
    <t>Итого по разделу 2 Демонтаж конструкций электроосвещения платформыи кабельных линий со стороны путей</t>
  </si>
  <si>
    <t xml:space="preserve">    Итого по разделу 2 Демонтаж конструкций электроосвещения платформыи кабельных линий со стороны путей</t>
  </si>
  <si>
    <t xml:space="preserve">   Раздел 3. Демонтаж системы видеонаблюдения платформы</t>
  </si>
  <si>
    <t>4.10-174-2
ТСН-2001.4 п.п.6.1.1.1.;
ТСН-2001.12 п.п.3.4.30.в;
ТСН-2001.3 Пр.2 п.п.1.</t>
  </si>
  <si>
    <t>Камеры видеонаблюдения, наружная (прим. Демонтаж)</t>
  </si>
  <si>
    <t>1
10 / 10</t>
  </si>
  <si>
    <t>(5,54)</t>
  </si>
  <si>
    <t>4.11-1-7
ТСН-2001.4 п.п.6.1.1.1.;
ТСН-2001.12 п.п.3.4.30.в;
ТСН-2001.3 Пр.2 п.п.1.</t>
  </si>
  <si>
    <t>Конструкции для установки приборов и средств автоматизации массой до 40 кг (прим. Демонтаж стоек)</t>
  </si>
  <si>
    <t>(44,44)</t>
  </si>
  <si>
    <t>(1172,67)</t>
  </si>
  <si>
    <t>4.8-64-3
ТСН-2001.4 п.п.6.1.1.1.;
ТСН-2001.12 п.п.3.4.30.в;
ТСН-2001.3 Пр.2 п.п.1.</t>
  </si>
  <si>
    <t>Конструкции металлические под оборудование, конструкция металлическая (прим. Демонтаж металлических плит нижнего основания опор))</t>
  </si>
  <si>
    <t>(5,46)</t>
  </si>
  <si>
    <t>(144,21)</t>
  </si>
  <si>
    <t>4.10-76-8
ТСН-2001.4 п.п.6.1.1.1.;
ТСН-2001.12 п.п.3.4.30.в;
ТСН-2001.3 Пр.2 п.п.1.</t>
  </si>
  <si>
    <t>Громкоговоритель или звуковая колонка на столбе или на крыше, мощностью до 10 Вт (прим. Демонтаж)</t>
  </si>
  <si>
    <t>4.8-174-2
ТСН-2001.4 п.п.6.1.1.3.;
ТСН-2001.12 п.п.3.4.30.в;
ТСН-2001.3 Пр.2 п.п.1.</t>
  </si>
  <si>
    <t>Рукава металлические и вводы гибкие, рукав, наружный диаметр до 60 мм(прим. Демонтаж)</t>
  </si>
  <si>
    <t>(124,22)</t>
  </si>
  <si>
    <t>(3278,28)</t>
  </si>
  <si>
    <t>4.10-115-12
ТСН-2001.4 п.п.6.1.1.1.;
ТСН-2001.12 п.п.3.4.30.в;
ТСН-2001.3 Пр.2 п.п.1.</t>
  </si>
  <si>
    <t>(31,04)</t>
  </si>
  <si>
    <t>(819,09)</t>
  </si>
  <si>
    <t>4.10-120-1
ТСН-2001.4 п.п.6.1.1.3.;
ТСН-2001.12 п.п.3.4.30.в;
ТСН-2001.3 Пр.2 п.п.1.</t>
  </si>
  <si>
    <t>Протягивание оптического кабеля ГТС по свободному каналу трубопровода (прим. Демонтаж)</t>
  </si>
  <si>
    <t>(135,21)</t>
  </si>
  <si>
    <t>(3568,21)</t>
  </si>
  <si>
    <t>4.8-80-1
ТСН-2001.4 п.п.6.1.1.3.;
ТСН-2001.12 п.п.3.4.30.в;
ТСН-2001.3 Пр.2 п.п.1.</t>
  </si>
  <si>
    <t>Кабели до 35 кВ в проложенных трубах, блоках и коробах, кабель, масса 1 м, до 1 кг ( прим. Демонтаж)</t>
  </si>
  <si>
    <t>(31,43)</t>
  </si>
  <si>
    <t>(829,49)</t>
  </si>
  <si>
    <t>4.8-83-13
ТСН-2001.4 п.п.6.1.1.3.;
ТСН-2001.12 п.п.3.4.30.в;
ТСН-2001.3 Пр.2 п.п.1.</t>
  </si>
  <si>
    <t>Конструкции металлические кабельные, конструкция из профильной стали для крепления кабельных закладных подвесок, масса до 1 кг(прим. Демонтаж металлических планок для крепления труб)</t>
  </si>
  <si>
    <t>(2,74)</t>
  </si>
  <si>
    <t>(72,24)</t>
  </si>
  <si>
    <t>Итого по разделу 3 Демонтаж системы видеонаблюдения платформы</t>
  </si>
  <si>
    <t xml:space="preserve">    Итого Поз. 11-19</t>
  </si>
  <si>
    <t xml:space="preserve">    Итого по разделу 3 Демонтаж системы видеонаблюдения платформы</t>
  </si>
  <si>
    <t xml:space="preserve">   Раздел 4. Демонтаж заземления на рельсовую цепь</t>
  </si>
  <si>
    <t>4.8-111-3
ТСН-2001.4 п.п.6.1.1.1.;
ТСН-2001.12 п.п.3.4.30.в;
ТСН-2001.3 Пр.2 п.п.1.</t>
  </si>
  <si>
    <t>Анкеровка несущих тросов и контактных проводов, анкеровка односторонняя несущего троса и контактного провода совмещенная (прим. Демонтаж искрового промежутка)</t>
  </si>
  <si>
    <t>(97,68)</t>
  </si>
  <si>
    <t>(2577,78)</t>
  </si>
  <si>
    <t>4.8-13-2
ТСН-2001.4 п.п.6.1.1.1.;
ТСН-2001.12 п.п.3.4.30.в;
ТСН-2001.3 Пр.2 п.п.1.</t>
  </si>
  <si>
    <t>Заземлитель однополюсный, напряжение 330 кВ (прим. Демонтаж диодного заземлителя)</t>
  </si>
  <si>
    <t>(92,27)</t>
  </si>
  <si>
    <t>(2434,95)</t>
  </si>
  <si>
    <t>4.8-59-1
ТСН-2001.4 п.п.6.1.1.1.;
ТСН-2001.12 п.п.3.4.30.в;
ТСН-2001.3 Пр.2 п.п.1.</t>
  </si>
  <si>
    <t>Зажимы наборные, зажим без кожуха 9прим. Демонтаж соединителя и зажима)</t>
  </si>
  <si>
    <t>0,07
(1+6) / 100</t>
  </si>
  <si>
    <t>(2,65)</t>
  </si>
  <si>
    <t>4.8-288-1
ТСН-2001.4 п.п.6.1.1.2.;
ТСН-2001.12 п.п.3.4.30.в;
ТСН-2001.3 Пр.2 п.п.1.</t>
  </si>
  <si>
    <t>Трубы гофрированные поливинилхлоридные наружным диаметром 16 мм открыто по стенам и потолкам с установкой соединительных коробок (прим. Демонтаж)</t>
  </si>
  <si>
    <t>0,4*1,1*1,2</t>
  </si>
  <si>
    <t>0,4*1,2</t>
  </si>
  <si>
    <t>(8,44)</t>
  </si>
  <si>
    <t>0,4*0,1*1,2</t>
  </si>
  <si>
    <t>4.8-83-3
ТСН-2001.4 п.п.6.1.1.2.;
ТСН-2001.12 п.п.3.4.30.в;
ТСН-2001.3 Пр.2 п.п.1.</t>
  </si>
  <si>
    <t>Конструкции металлические кабельные, конструкция сварная (прим. Демонтаж металлического прутка)</t>
  </si>
  <si>
    <t>(9,9)</t>
  </si>
  <si>
    <t>Итого по разделу 4 Демонтаж заземления на рельсовую цепь</t>
  </si>
  <si>
    <t xml:space="preserve">    Итого Поз. 20-24</t>
  </si>
  <si>
    <t xml:space="preserve">    Итого по разделу 4 Демонтаж заземления на рельсовую цепь</t>
  </si>
  <si>
    <t xml:space="preserve">   Раздел 5. Демонтаж/разборка конструкций платформы</t>
  </si>
  <si>
    <t>3.10-30-1
ТСН-2001.6 ОП п.23.2.;
ТСН-2001.12 п.п.3.4.30.в;
ТСН-2001.3 Пр.2 п.п.1.</t>
  </si>
  <si>
    <t>Установка каркаса из брусьев (прим. Демонтаж)</t>
  </si>
  <si>
    <t>4,63
0,32+4,31</t>
  </si>
  <si>
    <t xml:space="preserve"> '(9,85)</t>
  </si>
  <si>
    <t>(43,78)</t>
  </si>
  <si>
    <t>(1155,39)</t>
  </si>
  <si>
    <t>6.54-1-4
ТСН-2001.12 п.п.3.4.30.в;
ТСН-2001.6 ОП п.13 Пр.2 п.3.</t>
  </si>
  <si>
    <t>Разборка деревянных прогонов, защитного и рабочего настила покрытия</t>
  </si>
  <si>
    <t>0,60455
(4,5*0,9*1+5,9*2*1+5,9*1,2*1+5,9*1+1+5,9*2,75*1+6*1,2*2) / 100</t>
  </si>
  <si>
    <t xml:space="preserve"> '(3,81)</t>
  </si>
  <si>
    <t>(2,76)</t>
  </si>
  <si>
    <t>(72,94)</t>
  </si>
  <si>
    <t>6.68-68-1
ТСН-2001.12 п.п.3.4.30.в;
ТСН-2001.6 ОП п.13 Пр.2 п.3.</t>
  </si>
  <si>
    <t>Разборка тротуаров и дорожек из плит с отноской и укладкой в штабель</t>
  </si>
  <si>
    <t>2,514
251,4 / 100</t>
  </si>
  <si>
    <t>6.68-51-5
ТСН-2001.12 п.п.3.4.30.в;
ТСН-2001.6 ОП п.13 Пр.2 п.3.</t>
  </si>
  <si>
    <t>Разборка покрытий и оснований цементобетонных (прим. разборка пескоцементного основания из под тактильной плитки</t>
  </si>
  <si>
    <t>100 м3 конструкций</t>
  </si>
  <si>
    <t>0,1257
(251,4*0,05) / 100</t>
  </si>
  <si>
    <t xml:space="preserve"> '(189,47)</t>
  </si>
  <si>
    <t>(28,58)</t>
  </si>
  <si>
    <t>(754,22)</t>
  </si>
  <si>
    <t>3.11-38-1
ТСН-2001.12 п.п.3.4.30.в;
ТСН-2001.3 Пр.2 п.п.1.</t>
  </si>
  <si>
    <t>Устройство пароизоляции из полиэтиленовой пленки в один слой насухо (прим. Демонтаж)</t>
  </si>
  <si>
    <t>17,1074
1710,74 / 100</t>
  </si>
  <si>
    <t>(3,7)</t>
  </si>
  <si>
    <t>(97,52)</t>
  </si>
  <si>
    <t>3.9-35-1
ТСН-2001.6 ОП п.23.6.;
ТСН-2001.12 п.п.3.4.30.в;
ТСН-2001.3 Пр.2 п.п.1.</t>
  </si>
  <si>
    <t>(26,96)</t>
  </si>
  <si>
    <t>Монтаж мелких конструкций из стали различного профиля массой до 20 кг (прим. Демонтаж скруток)</t>
  </si>
  <si>
    <t>Итого по разделу 5 Демонтаж/разборка конструкций платформы</t>
  </si>
  <si>
    <t xml:space="preserve">    Итого Поз. 25-31</t>
  </si>
  <si>
    <t xml:space="preserve">    Итого по разделу 5 Демонтаж/разборка конструкций платформы</t>
  </si>
  <si>
    <t xml:space="preserve">   Раздел 6. Демонтаж металлического ограждения платформы</t>
  </si>
  <si>
    <t xml:space="preserve">   Демонтаж существующего металлического ограждения платформы Н=2,0м (секция L=1,44м)  с сохранением</t>
  </si>
  <si>
    <t>3.47-67-2
ТСН-2001.6 ОП п.23.6.;
ТСН-2001.12 п.п.3.4.30.в;
ТСН-2001.3 Пр.2 п.п.1.</t>
  </si>
  <si>
    <t>Установка металлических оград высотой 2-2,5 м на металлических стойках, при количестве стоек 38 шт./100 м (прим. Демонтаж)</t>
  </si>
  <si>
    <t>2,4075
((169*0,05+160*1,44+1*0,28+1*0,23+1*0,26+1*1*0,86*1+0,27*1)) / 100</t>
  </si>
  <si>
    <t>(478,64)</t>
  </si>
  <si>
    <t>(12631,41)</t>
  </si>
  <si>
    <t>3.47-67-5
ТСН-2001.6 ОП п.23.6.;
ТСН-2001.12 п.п.3.4.30.в;
ТСН-2001.3 Пр.2 п.п.1.</t>
  </si>
  <si>
    <t>Установка металлических оград высотой 2-2,5 м на металлических стойках, добавляется или исключается при изменении количества стоек (прим. Демонтаж)</t>
  </si>
  <si>
    <t>0,78
(ОКР(169-2,4075*38;0)) / 100</t>
  </si>
  <si>
    <t>(202,33)</t>
  </si>
  <si>
    <t>(5339,57)</t>
  </si>
  <si>
    <t>3.9-39-1
ТСН-2001.6 ОП п.23.6.;
ТСН-2001.12 п.п.3.4.30.в;
ТСН-2001.3 Пр.2 п.п.1.</t>
  </si>
  <si>
    <t>Монтаж защитных ограждений оборудования из листовой стали (прим. Демонтаж ветровых призм)</t>
  </si>
  <si>
    <t>0,295
0,145+0,15</t>
  </si>
  <si>
    <t>(1,89)</t>
  </si>
  <si>
    <t>(49,89)</t>
  </si>
  <si>
    <t>Итого по разделу 6 Демонтаж металлического ограждения платформы</t>
  </si>
  <si>
    <t xml:space="preserve">    Итого Поз. 32-34</t>
  </si>
  <si>
    <t xml:space="preserve">    Итого по разделу 6 Демонтаж металлического ограждения платформы</t>
  </si>
  <si>
    <t xml:space="preserve">   Раздел 7. Демонтаж дефектных железобетонных плит покрытия жд краном</t>
  </si>
  <si>
    <t>3.7-13-1
ТСН-2001.6 ОП п.23.1.;
ТСН-2001.12 п.п.3.4.30.в;
ТСН-2001.3 Пр.2 п.п.1.</t>
  </si>
  <si>
    <t>Укладка плит покрытий одноэтажных зданий и сооружений длиной до 6 м площадью до 10 м2 при массе стропильных и подстропильных конструкций до 10 т и высоте зданий до 25 м (прим. Демонтаж)</t>
  </si>
  <si>
    <t>2,02
(9+4+25+132+27+3+1+1) / 100</t>
  </si>
  <si>
    <t>(29,82)</t>
  </si>
  <si>
    <t>(787,08)</t>
  </si>
  <si>
    <t>6.69-65-9
ТСН-2001.12 п.п.3.4.30.в;
ТСН-2001.6 ОП п.13 Пр.2 п.3.</t>
  </si>
  <si>
    <t>Разборка железобетонных конструкций объемом более 1 м3 при помощи отбойных молотков из бетона марки 250 (прим. Демонтаж  отбойными молотками)</t>
  </si>
  <si>
    <t>25,01
7,01+8,81+5,28+1,46+0,65+0,45+1,35</t>
  </si>
  <si>
    <t xml:space="preserve"> '(263,42)</t>
  </si>
  <si>
    <t>(7905,76)</t>
  </si>
  <si>
    <t>(208633,03)</t>
  </si>
  <si>
    <t>Итого по разделу 7 Демонтаж дефектных железобетонных плит покрытия жд краном</t>
  </si>
  <si>
    <t xml:space="preserve">    Итого Поз. 35-36</t>
  </si>
  <si>
    <t xml:space="preserve">    Итого по разделу 7 Демонтаж дефектных железобетонных плит покрытия жд краном</t>
  </si>
  <si>
    <t xml:space="preserve">   Раздел 8. Демонтаж дефектных фундаментных блоков ж.д. краном с последующей утилизацией</t>
  </si>
  <si>
    <t>3.7-1-2
ТСН-2001.6 ОП п.23.1.;
ТСН-2001.12 п.п.3.4.30.в;
ТСН-2001.3 Пр.2 п.п.1.</t>
  </si>
  <si>
    <t>Укладка блоков и плит ленточных фундаментов при глубине котлована до 4 м, масса конструкций до 1,5 т (прим. Демонтаж)</t>
  </si>
  <si>
    <t>0,7
(3+2+2+3+33+27) / 100</t>
  </si>
  <si>
    <t>(59,02)</t>
  </si>
  <si>
    <t>(1557,41)</t>
  </si>
  <si>
    <t>3.7-1-3
ТСН-2001.6 ОП п.23.1.;
ТСН-2001.12 п.п.3.4.30.в;
ТСН-2001.3 Пр.2 п.п.1.</t>
  </si>
  <si>
    <t>Укладка блоков и плит ленточных фундаментов при глубине котлована до 4 м, масса конструкций до 3,5 т (прим. Демонтаж)</t>
  </si>
  <si>
    <t>(105,43)</t>
  </si>
  <si>
    <t>(2782,17)</t>
  </si>
  <si>
    <t>6.69-65-3
ТСН-2001.12 п.п.3.4.30.в;
ТСН-2001.6 ОП п.13 Пр.2 п.3.</t>
  </si>
  <si>
    <t>Разборка бетонных конструкций объемом более 1 м3 при помощи отбойных молотков из бетона марки 200</t>
  </si>
  <si>
    <t>46,08
80*2,4*0,6*0,4</t>
  </si>
  <si>
    <t xml:space="preserve"> '(201,64)</t>
  </si>
  <si>
    <t>(11149,89)</t>
  </si>
  <si>
    <t>(294245,48)</t>
  </si>
  <si>
    <t>6.52-1-5
ТСН-2001.12 п.п.3.4.30.в;
ТСН-2001.6 ОП п.13 Пр.2 п.3.</t>
  </si>
  <si>
    <t>Разборка кирпичных фундаментов</t>
  </si>
  <si>
    <t xml:space="preserve"> '(15,51)</t>
  </si>
  <si>
    <t>(34,62)</t>
  </si>
  <si>
    <t>(913,58)</t>
  </si>
  <si>
    <t>3.1-51-1
3.1 ТЧ табл.3 п.3.48;
ТСН-2001.12 п.п.3.4.30.в;
ТСН-2001.3 Пр.2 п.п.1.</t>
  </si>
  <si>
    <t>2,5952
259,52 / 100</t>
  </si>
  <si>
    <t>1,5*1,1*1,2</t>
  </si>
  <si>
    <t>6.69-65-10
ТСН-2001.12 п.п.3.4.30.в;
ТСН-2001.6 ОП п.13 Пр.2 п.3.</t>
  </si>
  <si>
    <t>Разборка железобетонных конструкций объемом более 1 м3 при помощи отбойных молотков из бетона марки 300</t>
  </si>
  <si>
    <t xml:space="preserve"> '(293,12)</t>
  </si>
  <si>
    <t>(7326,83)</t>
  </si>
  <si>
    <t>(193354,98)</t>
  </si>
  <si>
    <t>3.9-42-1
ТСН-2001.12 п.п.3.4.30.в;
ТСН-2001.3 Пр.2 п.п.1.</t>
  </si>
  <si>
    <t>Резка стального профилированного настила (прим. резка металлокаркаса ж/б опор)</t>
  </si>
  <si>
    <t>Итого по разделу 8 Демонтаж дефектных фундаментных блоков ж.д. краном с последующей утилизацией</t>
  </si>
  <si>
    <t xml:space="preserve">    Итого Поз. 37-43</t>
  </si>
  <si>
    <t xml:space="preserve">    Итого по разделу 8 Демонтаж дефектных фундаментных блоков ж.д. краном с последующей утилизацией</t>
  </si>
  <si>
    <t xml:space="preserve">   Раздел 9. Вывоз на утилизацию дефектных конструкций и мусора</t>
  </si>
  <si>
    <t>Погрузка и выгрузка вручную строительного мусора на транспортные средства затаривание муосра в биг-бэг)</t>
  </si>
  <si>
    <t>843,25
1437,68-442,5-151,93</t>
  </si>
  <si>
    <t>562
округл(843,25/1,5;0)</t>
  </si>
  <si>
    <t>Механизированная погрузка строительного мусора в автомобили-самосвалы ( прим. на ж/д платформу в биг-бэгах)</t>
  </si>
  <si>
    <t>(1497,61)</t>
  </si>
  <si>
    <t>(39521,98)</t>
  </si>
  <si>
    <t>Механизированная погрузка строительного мусора в автомобили-самосвалы (прим. на ж/д платформу)</t>
  </si>
  <si>
    <t>594,43
442,5+151,93</t>
  </si>
  <si>
    <t>(1055,71)</t>
  </si>
  <si>
    <t>(27860,13)</t>
  </si>
  <si>
    <t>Итого по разделу 9 Вывоз на утилизацию дефектных конструкций и мусора</t>
  </si>
  <si>
    <t xml:space="preserve">    Итого Поз. 44-47</t>
  </si>
  <si>
    <t xml:space="preserve">    Итого по разделу 9 Вывоз на утилизацию дефектных конструкций и мусора</t>
  </si>
  <si>
    <t>ЛОКАЛЬНЫЙ СМЕТНЫЙ РАСЧЁТ № 02-01-01</t>
  </si>
  <si>
    <t>Демонтажные работы</t>
  </si>
  <si>
    <t>0,16
(4*4) / 100</t>
  </si>
  <si>
    <t>(3,65)</t>
  </si>
  <si>
    <t>(6,3)</t>
  </si>
  <si>
    <t>(166,26)</t>
  </si>
  <si>
    <t xml:space="preserve">    Итого Поз. 1-5</t>
  </si>
  <si>
    <t>2,548
254,8 / 100</t>
  </si>
  <si>
    <t>(43,6)</t>
  </si>
  <si>
    <t>(1150,56)</t>
  </si>
  <si>
    <t>Кабели до 35 кВ в проложенных трубах, блоках и коробах, кабель, масса 1 м, до 1 кг (прим. Демонтаж)</t>
  </si>
  <si>
    <t>(7,42)</t>
  </si>
  <si>
    <t>(195,89)</t>
  </si>
  <si>
    <t>(124,87)</t>
  </si>
  <si>
    <t>(3295,44)</t>
  </si>
  <si>
    <t>(135,17)</t>
  </si>
  <si>
    <t>(3567,23)</t>
  </si>
  <si>
    <t>(39,75)</t>
  </si>
  <si>
    <t>(1049,02)</t>
  </si>
  <si>
    <t>(2,81)</t>
  </si>
  <si>
    <t>(74,19)</t>
  </si>
  <si>
    <t xml:space="preserve">    Итого Поз. 10-18</t>
  </si>
  <si>
    <t xml:space="preserve">    Итого Поз. 19-23</t>
  </si>
  <si>
    <t>(53,8)</t>
  </si>
  <si>
    <t>(1419,9)</t>
  </si>
  <si>
    <t>0,64199
(5,9*1,2*3+5,9*1,23*2+5,95*1,3+5,9*1,3+5,95*1,2+5,9*1) / 100</t>
  </si>
  <si>
    <t>(2,94)</t>
  </si>
  <si>
    <t>(77,46)</t>
  </si>
  <si>
    <t>1,067
106,7 / 100</t>
  </si>
  <si>
    <t>0,05335
(106,7*0,05) / 100</t>
  </si>
  <si>
    <t>(320,11)</t>
  </si>
  <si>
    <t>(28,18)</t>
  </si>
  <si>
    <t xml:space="preserve">    Итого Поз. 24-29</t>
  </si>
  <si>
    <t xml:space="preserve">   Демонтаж существующего металлического ограждения платформы Н=2,0м (секция L=1,44м)</t>
  </si>
  <si>
    <t>2,6089
((185*0,05+1,44*172+0,3*3+0,36*1+0,6*1+0,7*1+0,5*1+0,9*1)) / 100</t>
  </si>
  <si>
    <t>(518,68)</t>
  </si>
  <si>
    <t>(13688,09)</t>
  </si>
  <si>
    <t>0,86
(ОКР(185-2,6089*38;0)) / 100</t>
  </si>
  <si>
    <t>(223,09)</t>
  </si>
  <si>
    <t>(5887,22)</t>
  </si>
  <si>
    <t>0,311
0,14+0,171</t>
  </si>
  <si>
    <t>(1,99)</t>
  </si>
  <si>
    <t>(52,59)</t>
  </si>
  <si>
    <t xml:space="preserve">    Итого Поз. 30-32</t>
  </si>
  <si>
    <t xml:space="preserve">   Раздел 7. Демонтаж дефектных железобетонных плит покрытия ж.д. краном с последующей утилизацией</t>
  </si>
  <si>
    <t>3.7-13-13
ТСН-2001.6 ОП п.23.1.;
ТСН-2001.12 п.п.3.4.30.в;
ТСН-2001.3 Пр.2 п.п.1.</t>
  </si>
  <si>
    <t>Укладка плит покрытий одноэтажных зданий и сооружений длиной до 12 м площадью до 20 м2 при массе стропильных и подстропильных конструкций до 10 т и высоте зданий до 25 м (прим. Демонтаж)</t>
  </si>
  <si>
    <t>0,07
7 / 100</t>
  </si>
  <si>
    <t xml:space="preserve"> '(355,69)</t>
  </si>
  <si>
    <t>(23,9)</t>
  </si>
  <si>
    <t>(630,78)</t>
  </si>
  <si>
    <t>0,96
(25+41+22+5+1+2) / 100</t>
  </si>
  <si>
    <t>(14,17)</t>
  </si>
  <si>
    <t>(374,06)</t>
  </si>
  <si>
    <t>Разборка железобетонных конструкций объемом более 1 м3 при помощи отбойных молотков из бетона марки 250 (прим. Демонтаж отбойными молотками)</t>
  </si>
  <si>
    <t>(9682,27)</t>
  </si>
  <si>
    <t>(255514,99)</t>
  </si>
  <si>
    <t>(12878,08)</t>
  </si>
  <si>
    <t>(339852,45)</t>
  </si>
  <si>
    <t>Итого по разделу 7 Демонтаж дефектных железобетонных плит покрытия ж.д. краном с последующей утилизацией</t>
  </si>
  <si>
    <t xml:space="preserve">    Итого Поз. 33-36</t>
  </si>
  <si>
    <t xml:space="preserve">    Итого по разделу 7 Демонтаж дефектных железобетонных плит покрытия ж.д. краном с последующей утилизацией</t>
  </si>
  <si>
    <t>3.7-1-1
ТСН-2001.6 ОП п.23.1.;
ТСН-2001.12 п.п.3.4.30.в;
ТСН-2001.3 Пр.2 п.п.1.</t>
  </si>
  <si>
    <t>Укладка блоков и плит ленточных фундаментов при глубине котлована до 4 м, масса конструкций до 0,5 т (прим. Демонтаж)</t>
  </si>
  <si>
    <t xml:space="preserve"> '(37,78)</t>
  </si>
  <si>
    <t>(9,57)</t>
  </si>
  <si>
    <t>0,84
(3+14+31+2+34) / 100</t>
  </si>
  <si>
    <t>(70,82)</t>
  </si>
  <si>
    <t>(1868,89)</t>
  </si>
  <si>
    <t>0,46
46 / 100</t>
  </si>
  <si>
    <t>(80,83)</t>
  </si>
  <si>
    <t>(2133)</t>
  </si>
  <si>
    <t>46,08
80*2,4*0,4*0,6</t>
  </si>
  <si>
    <t>(19,17)</t>
  </si>
  <si>
    <t>(505,91)</t>
  </si>
  <si>
    <t>2,5224
252,24 / 100</t>
  </si>
  <si>
    <t>6.51-6-1
ТСН-2001.12 п.п.3.4.30.в;
ТСН-2001.6 ОП п.13 Пр.2 п.3.</t>
  </si>
  <si>
    <t>Погрузка грунта вручную в автомобили-самосвалы с выгрузкой</t>
  </si>
  <si>
    <t xml:space="preserve">    Итого Поз. 37-45</t>
  </si>
  <si>
    <t>993,84
1369,24-235,42-139,98</t>
  </si>
  <si>
    <t>663
округл(993,84/1,5;0)</t>
  </si>
  <si>
    <t>Механизированная погрузка строительного мусора в автомобили-самосвалы (прим. на ж/д платформу в биг-бэгах)</t>
  </si>
  <si>
    <t>(1765,06)</t>
  </si>
  <si>
    <t>(46579,93)</t>
  </si>
  <si>
    <t>375,4
235,42+139,98</t>
  </si>
  <si>
    <t>(666,71)</t>
  </si>
  <si>
    <t>(17594,49)</t>
  </si>
  <si>
    <t xml:space="preserve">    Итого Поз. 46-49</t>
  </si>
  <si>
    <t>ЛОКАЛЬНЫЙ СМЕТНЫЙ РАСЧЁТ № 09-02-02</t>
  </si>
  <si>
    <t>ПНР. Кабина контролера</t>
  </si>
  <si>
    <t xml:space="preserve">   Раздел 1. Пусконаладочные работы</t>
  </si>
  <si>
    <t>5.1-162-1
ТСН-2001.5 п.п.2.1 Таб.1 п.1.;
ТСН-2001.5 п.п.2.1 Таб.1 п.2.;
ТСН-2001.5 п.п.2.5.</t>
  </si>
  <si>
    <t>Измерение сопротивления изоляции мегаомметром кабельных и других линий напряжением до 1 кВ, предназначенных для передачи электроэнергии к распределительным устройствам, щитам, шкафам и коммутационным аппаратам</t>
  </si>
  <si>
    <t>1,35*1,2*0,8</t>
  </si>
  <si>
    <t>1,35*1,2</t>
  </si>
  <si>
    <t>5.1-22-1
ТСН-2001.5 п.п.2.1 Таб.1 п.1.;
ТСН-2001.5 п.п.2.1 Таб.1 п.2.;
ТСН-2001.5 п.п.2.5.</t>
  </si>
  <si>
    <t>Выключатель автоматический постоянного тока быстродействующий, номинальный ток до 1000 А</t>
  </si>
  <si>
    <t>Итого по разделу 1 Пусконаладочные работы</t>
  </si>
  <si>
    <t xml:space="preserve">    Итого Поз. 1-2</t>
  </si>
  <si>
    <t xml:space="preserve">    Итого по разделу 1 Пусконаладочные работы</t>
  </si>
  <si>
    <t xml:space="preserve">    Итого для расчета лимитированных затрат</t>
  </si>
  <si>
    <t xml:space="preserve">    Итого с прочими затратами (8 944,18)</t>
  </si>
  <si>
    <t xml:space="preserve">    Итого с прочими затратами (203 280,27)</t>
  </si>
  <si>
    <t>ЛОКАЛЬНЫЙ СМЕТНЫЙ РАСЧЁТ № 09-02-01</t>
  </si>
  <si>
    <t>ПНР. Видеонаблюдения</t>
  </si>
  <si>
    <t xml:space="preserve">   Раздел 1. Пусконаладочные работы. Платформа №1 (берег)</t>
  </si>
  <si>
    <t>5.2-23-1
ТСН-2001.5 п.п.2.1 Таб.1 п.1.;
ТСН-2001.5 п.п.2.1 Таб.1 п.2.;
ТСН-2001.5 п.п.2.5.</t>
  </si>
  <si>
    <t>Устройство телемеханики на стороне контролируемого пункта (прим. Видекамера)</t>
  </si>
  <si>
    <t>1 устройство</t>
  </si>
  <si>
    <t>5.2-35-1
ТСН-2001.5 п.п.2.1 Таб.1 п.1.;
ТСН-2001.5 п.п.2.1 Таб.1 п.2.;
ТСН-2001.5 п.п.2.5.</t>
  </si>
  <si>
    <t>Комплексная пусконаладка системы (прим. Громкоговоритель)</t>
  </si>
  <si>
    <t>5.2-35-2
ТСН-2001.5 п.п.2.1 Таб.1 п.1.;
ТСН-2001.5 п.п.2.1 Таб.1 п.2.;
ТСН-2001.5 п.п.2.5.</t>
  </si>
  <si>
    <t>Комплексная пусконаладка системы, добавлять к позиции 5.2-35-1 на каждое адресное устройство</t>
  </si>
  <si>
    <t>Итого по разделу 1 Пусконаладочные работы. Платформа №1 (берег)</t>
  </si>
  <si>
    <t xml:space="preserve">    Итого Поз. 1, 3-4</t>
  </si>
  <si>
    <t xml:space="preserve">    Итого по разделу 1 Пусконаладочные работы. Платформа №1 (берег)</t>
  </si>
  <si>
    <t xml:space="preserve">   Раздел 2. Пусконаладочные работы. Платформа №2 (остров)</t>
  </si>
  <si>
    <t>Итого по разделу 2 Пусконаладочные работы. Платформа №2 (остров)</t>
  </si>
  <si>
    <t xml:space="preserve">    Итого Поз. 8, 10-11</t>
  </si>
  <si>
    <t xml:space="preserve">    Итого по разделу 2 Пусконаладочные работы. Платформа №2 (остров)</t>
  </si>
  <si>
    <t xml:space="preserve">    Итого Поз. 1, 3-4, 8, 10-11</t>
  </si>
  <si>
    <t xml:space="preserve">    Итого с прочими затратами (52 020,56)</t>
  </si>
  <si>
    <t xml:space="preserve">    Итого с прочими затратами (1 182 308,68)</t>
  </si>
  <si>
    <t>ЛОКАЛЬНЫЙ СМЕТНЫЙ РАСЧЁТ № 09-01-01</t>
  </si>
  <si>
    <t>Вывоз мусора</t>
  </si>
  <si>
    <t xml:space="preserve">   Раздел 1. Перевозка отходов строительства(ремонта) и сноса</t>
  </si>
  <si>
    <t>15.2-53-10</t>
  </si>
  <si>
    <t>Перевозка строительного мусора на расстояние до 53 км автосамосвалами грузоподъемностью до 10 т</t>
  </si>
  <si>
    <t>1850,236
861,15+8.12+964,1+6.44+6,659+3,767</t>
  </si>
  <si>
    <t>15.2-52-8</t>
  </si>
  <si>
    <t>Перевозка грунтов дисперсных связных на расстояние до 52 км автосамосвалами грузоподъемностью до 20 т</t>
  </si>
  <si>
    <t>967,11
499.97+467.14</t>
  </si>
  <si>
    <t>15.1-2500-01</t>
  </si>
  <si>
    <t>Отходы (мусор) от строительных и ремонтных работ малоопасные</t>
  </si>
  <si>
    <t>5,6
3,458+1,755+0,387</t>
  </si>
  <si>
    <t>15.1-2201-03</t>
  </si>
  <si>
    <t>Лом бетонных изделий, отходы бетона в кусковой форме, практически неопасный</t>
  </si>
  <si>
    <t>904,116
450,31+448,98+3,201+1,625</t>
  </si>
  <si>
    <t>15.1-2201-04</t>
  </si>
  <si>
    <t>Лом железобетонных изделий, отходы железобетона в кусковой форме, практически неопасный</t>
  </si>
  <si>
    <t>883,92
389.35+494.57</t>
  </si>
  <si>
    <t>15.1-2202-01</t>
  </si>
  <si>
    <t>Лом строительного кирпича незагрязненный практически неопасный</t>
  </si>
  <si>
    <t>3,72
1.86+1.86</t>
  </si>
  <si>
    <t>15.1-2105-02</t>
  </si>
  <si>
    <t>Древесные отходы от сноса и разборки зданий малоопасные</t>
  </si>
  <si>
    <t>38,3
19.63+18.67</t>
  </si>
  <si>
    <t>15.1-2102-02</t>
  </si>
  <si>
    <t>Отходы грунта при проведении открытых земляных работ малоопасные</t>
  </si>
  <si>
    <t>Итого по разделу 1 Перевозка отходов строительства(ремонта) и сноса</t>
  </si>
  <si>
    <t xml:space="preserve">    Перевозка грунта и строительного мусора</t>
  </si>
  <si>
    <t xml:space="preserve">    Итого по разделу 1 Перевозка отходов строительства(ремонта) и сноса</t>
  </si>
  <si>
    <t xml:space="preserve">   Раздел 2. Перевозка отходов строительства(ремонта) и сноса (монтажные работы)</t>
  </si>
  <si>
    <t>Итого по разделу 2 Перевозка отходов строительства(ремонта) и сноса (монтажные работы)</t>
  </si>
  <si>
    <t xml:space="preserve">    Итого по разделу 2 Перевозка отходов строительства(ремонта) и сноса (монтажные работы)</t>
  </si>
  <si>
    <t xml:space="preserve">    Итого с прочими затратами (600 815,17)</t>
  </si>
  <si>
    <t xml:space="preserve">    Итого с прочими затратами (3 775 461,80)</t>
  </si>
  <si>
    <t xml:space="preserve">РЕЕСТР СМЕТНОЙ ДОКУМЕНТАЦИИ  </t>
  </si>
  <si>
    <t>Ремонт пассажирских обустройств, кассовых и турникетных павильонов на платформах диаметральных маршрутов городского железнодорожного сообщения Центрального транспортного узла</t>
  </si>
  <si>
    <t>о.п. Вешняки</t>
  </si>
  <si>
    <t>№№ п/п</t>
  </si>
  <si>
    <t>№ ЛС</t>
  </si>
  <si>
    <t xml:space="preserve">Наименование, вид работ </t>
  </si>
  <si>
    <t xml:space="preserve">Стоимость в текущих ценах с НДС 20% </t>
  </si>
  <si>
    <t>02-01-01</t>
  </si>
  <si>
    <t xml:space="preserve">02-01-02 </t>
  </si>
  <si>
    <t>Демонтажные работы. Платформа №2</t>
  </si>
  <si>
    <t xml:space="preserve">02-01-03 </t>
  </si>
  <si>
    <t>Монтажные работы. Платформа №1</t>
  </si>
  <si>
    <t>02-01-04</t>
  </si>
  <si>
    <t>02-01-05</t>
  </si>
  <si>
    <t>02-01-06</t>
  </si>
  <si>
    <t>02-01-07</t>
  </si>
  <si>
    <t>02-01-08</t>
  </si>
  <si>
    <t>09-01-01</t>
  </si>
  <si>
    <t>09-02-01</t>
  </si>
  <si>
    <t>ПНР. Видеонаблюдение</t>
  </si>
  <si>
    <t>09-02-02</t>
  </si>
  <si>
    <t>ПНР. Кабины контролеров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</si>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</sst>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0000\ _₽_-;\-* #,##0.000000\ _₽_-;_-* &quot;-&quot;??\ _₽_-;_-@_-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sz val="8"/>
      <color indexed="81"/>
      <name val="Tahoma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u/>
      <sz val="8"/>
      <color indexed="81"/>
      <name val="Tahoma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 Cyr"/>
      <charset val="204"/>
    </font>
    <font>
      <sz val="12"/>
      <name val="Proxima Nova Cn Rg"/>
      <charset val="204"/>
    </font>
    <font>
      <sz val="12"/>
      <color indexed="8"/>
      <name val="Proxima Nova Cn Rg"/>
      <charset val="204"/>
    </font>
    <font>
      <b/>
      <sz val="12"/>
      <name val="Proxima Nova Cn Rg"/>
      <charset val="204"/>
    </font>
    <font>
      <sz val="12"/>
      <color theme="0"/>
      <name val="Proxima Nova Cn Rg"/>
      <charset val="204"/>
    </font>
    <font>
      <b/>
      <sz val="12"/>
      <color theme="1"/>
      <name val="Proxima Nova Cn Rg"/>
      <charset val="204"/>
    </font>
    <font>
      <sz val="12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5" fillId="0" borderId="0"/>
    <xf numFmtId="0" fontId="9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" fontId="6" fillId="0" borderId="0">
      <alignment horizontal="right" vertical="top"/>
    </xf>
    <xf numFmtId="0" fontId="1" fillId="0" borderId="0"/>
    <xf numFmtId="0" fontId="2" fillId="0" borderId="0"/>
    <xf numFmtId="0" fontId="2" fillId="0" borderId="1">
      <alignment horizontal="center" wrapText="1"/>
    </xf>
    <xf numFmtId="0" fontId="1" fillId="0" borderId="0">
      <alignment vertical="top"/>
    </xf>
    <xf numFmtId="0" fontId="5" fillId="0" borderId="0">
      <alignment vertical="top"/>
    </xf>
    <xf numFmtId="0" fontId="6" fillId="0" borderId="1">
      <alignment horizontal="center" vertical="top"/>
    </xf>
    <xf numFmtId="0" fontId="6" fillId="0" borderId="1">
      <alignment horizontal="center" vertical="center"/>
    </xf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5" fillId="0" borderId="0"/>
    <xf numFmtId="0" fontId="2" fillId="0" borderId="0">
      <alignment horizontal="center"/>
    </xf>
    <xf numFmtId="0" fontId="2" fillId="0" borderId="0">
      <alignment horizontal="left" vertical="top"/>
    </xf>
    <xf numFmtId="0" fontId="2" fillId="0" borderId="0"/>
    <xf numFmtId="0" fontId="20" fillId="0" borderId="4" applyNumberFormat="0" applyFill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43" fontId="4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12" applyFont="1" applyBorder="1" applyAlignment="1">
      <alignment horizontal="right" vertical="top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9" fillId="0" borderId="0" xfId="26" applyFont="1" applyBorder="1" applyAlignment="1">
      <alignment horizontal="center"/>
    </xf>
    <xf numFmtId="0" fontId="9" fillId="0" borderId="0" xfId="26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/>
    <xf numFmtId="0" fontId="15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12" fillId="0" borderId="0" xfId="26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27" applyFont="1" applyBorder="1" applyAlignment="1">
      <alignment horizontal="left" vertical="top"/>
    </xf>
    <xf numFmtId="0" fontId="9" fillId="0" borderId="0" xfId="26" applyFont="1" applyAlignment="1">
      <alignment horizontal="left"/>
    </xf>
    <xf numFmtId="0" fontId="4" fillId="0" borderId="0" xfId="12" applyFont="1" applyBorder="1" applyAlignment="1">
      <alignment vertical="top"/>
    </xf>
    <xf numFmtId="0" fontId="4" fillId="0" borderId="0" xfId="0" applyFont="1" applyBorder="1" applyAlignment="1"/>
    <xf numFmtId="2" fontId="4" fillId="0" borderId="0" xfId="11" applyNumberFormat="1" applyFont="1"/>
    <xf numFmtId="2" fontId="4" fillId="0" borderId="0" xfId="11" applyNumberFormat="1" applyFont="1" applyBorder="1" applyAlignment="1"/>
    <xf numFmtId="2" fontId="4" fillId="0" borderId="0" xfId="12" applyNumberFormat="1" applyFont="1"/>
    <xf numFmtId="2" fontId="8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/>
    <xf numFmtId="2" fontId="17" fillId="0" borderId="0" xfId="12" applyNumberFormat="1" applyFont="1"/>
    <xf numFmtId="2" fontId="17" fillId="0" borderId="0" xfId="11" applyNumberFormat="1" applyFont="1"/>
    <xf numFmtId="0" fontId="9" fillId="0" borderId="0" xfId="27" applyFont="1" applyBorder="1" applyAlignment="1">
      <alignment vertical="top"/>
    </xf>
    <xf numFmtId="0" fontId="9" fillId="0" borderId="0" xfId="0" applyFont="1" applyAlignment="1"/>
    <xf numFmtId="0" fontId="9" fillId="0" borderId="0" xfId="0" applyFont="1" applyBorder="1" applyAlignment="1"/>
    <xf numFmtId="0" fontId="12" fillId="0" borderId="2" xfId="26" applyFont="1" applyBorder="1" applyAlignment="1">
      <alignment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righ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164" fontId="9" fillId="0" borderId="0" xfId="3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30" applyFont="1" applyBorder="1" applyAlignment="1">
      <alignment horizontal="right" vertical="center" wrapText="1"/>
    </xf>
    <xf numFmtId="0" fontId="15" fillId="0" borderId="5" xfId="17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164" fontId="9" fillId="0" borderId="1" xfId="3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30" applyFont="1" applyBorder="1" applyAlignment="1">
      <alignment horizontal="right" vertical="center" wrapText="1"/>
    </xf>
    <xf numFmtId="164" fontId="9" fillId="0" borderId="1" xfId="30" quotePrefix="1" applyFont="1" applyBorder="1" applyAlignment="1">
      <alignment horizontal="center" vertical="center" wrapText="1"/>
    </xf>
    <xf numFmtId="164" fontId="9" fillId="0" borderId="1" xfId="30" quotePrefix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right" vertical="top" wrapText="1"/>
    </xf>
    <xf numFmtId="0" fontId="18" fillId="0" borderId="1" xfId="0" applyNumberFormat="1" applyFont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right" vertical="center" wrapText="1"/>
    </xf>
    <xf numFmtId="0" fontId="18" fillId="0" borderId="1" xfId="0" applyNumberFormat="1" applyFont="1" applyBorder="1" applyAlignment="1">
      <alignment horizontal="right" vertical="center" wrapText="1"/>
    </xf>
    <xf numFmtId="0" fontId="17" fillId="0" borderId="1" xfId="0" applyNumberFormat="1" applyFont="1" applyBorder="1" applyAlignment="1">
      <alignment horizontal="right" vertical="center" wrapText="1"/>
    </xf>
    <xf numFmtId="164" fontId="18" fillId="0" borderId="1" xfId="3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164" fontId="18" fillId="0" borderId="1" xfId="30" applyFont="1" applyBorder="1" applyAlignment="1">
      <alignment horizontal="right" vertical="center" wrapText="1"/>
    </xf>
    <xf numFmtId="0" fontId="9" fillId="0" borderId="5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right" vertical="center" wrapText="1"/>
    </xf>
    <xf numFmtId="0" fontId="9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164" fontId="9" fillId="0" borderId="5" xfId="3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64" fontId="18" fillId="0" borderId="5" xfId="30" applyFont="1" applyBorder="1" applyAlignment="1">
      <alignment horizontal="right" vertical="center" wrapText="1"/>
    </xf>
    <xf numFmtId="164" fontId="18" fillId="0" borderId="5" xfId="30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5" xfId="0" applyNumberFormat="1" applyFont="1" applyBorder="1" applyAlignment="1">
      <alignment horizontal="left" vertical="top" wrapText="1"/>
    </xf>
    <xf numFmtId="0" fontId="18" fillId="0" borderId="5" xfId="0" applyNumberFormat="1" applyFont="1" applyBorder="1" applyAlignment="1">
      <alignment horizontal="center" vertical="top" wrapText="1"/>
    </xf>
    <xf numFmtId="49" fontId="18" fillId="0" borderId="5" xfId="0" applyNumberFormat="1" applyFont="1" applyBorder="1" applyAlignment="1">
      <alignment horizontal="right" vertical="center" wrapText="1"/>
    </xf>
    <xf numFmtId="0" fontId="18" fillId="0" borderId="5" xfId="0" applyNumberFormat="1" applyFont="1" applyBorder="1" applyAlignment="1">
      <alignment horizontal="right" vertical="center" wrapText="1"/>
    </xf>
    <xf numFmtId="0" fontId="17" fillId="0" borderId="5" xfId="0" applyNumberFormat="1" applyFont="1" applyBorder="1" applyAlignment="1">
      <alignment horizontal="right" vertical="center" wrapText="1"/>
    </xf>
    <xf numFmtId="0" fontId="9" fillId="0" borderId="0" xfId="26" applyFont="1">
      <alignment horizontal="center"/>
    </xf>
    <xf numFmtId="0" fontId="9" fillId="0" borderId="0" xfId="26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26" applyFont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12" applyFont="1" applyAlignment="1">
      <alignment vertical="top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/>
    <xf numFmtId="0" fontId="9" fillId="0" borderId="0" xfId="12" applyFont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6" applyAlignment="1">
      <alignment vertical="top" wrapText="1"/>
    </xf>
    <xf numFmtId="0" fontId="9" fillId="0" borderId="0" xfId="6">
      <alignment horizontal="right" vertical="top" wrapText="1"/>
    </xf>
    <xf numFmtId="0" fontId="9" fillId="0" borderId="0" xfId="27" applyFont="1" applyAlignment="1">
      <alignment vertical="top"/>
    </xf>
    <xf numFmtId="0" fontId="8" fillId="0" borderId="0" xfId="27" applyFont="1">
      <alignment horizontal="left" vertical="top"/>
    </xf>
    <xf numFmtId="0" fontId="9" fillId="0" borderId="0" xfId="0" applyFont="1" applyAlignment="1">
      <alignment horizontal="left"/>
    </xf>
    <xf numFmtId="164" fontId="9" fillId="0" borderId="5" xfId="30" applyFont="1" applyBorder="1" applyAlignment="1">
      <alignment horizontal="right" vertical="center" wrapText="1"/>
    </xf>
    <xf numFmtId="0" fontId="25" fillId="0" borderId="0" xfId="31" applyNumberFormat="1" applyFont="1" applyFill="1" applyBorder="1" applyAlignment="1" applyProtection="1">
      <alignment vertical="top"/>
    </xf>
    <xf numFmtId="0" fontId="25" fillId="0" borderId="0" xfId="31" applyNumberFormat="1" applyFont="1" applyFill="1" applyBorder="1" applyAlignment="1" applyProtection="1">
      <alignment horizontal="center" vertical="top"/>
    </xf>
    <xf numFmtId="0" fontId="26" fillId="0" borderId="1" xfId="31" applyFont="1" applyFill="1" applyBorder="1" applyAlignment="1">
      <alignment horizontal="center" vertical="center" wrapText="1"/>
    </xf>
    <xf numFmtId="49" fontId="26" fillId="0" borderId="1" xfId="31" applyNumberFormat="1" applyFont="1" applyFill="1" applyBorder="1" applyAlignment="1">
      <alignment horizontal="center" vertical="center" wrapText="1"/>
    </xf>
    <xf numFmtId="0" fontId="25" fillId="0" borderId="1" xfId="31" applyNumberFormat="1" applyFont="1" applyFill="1" applyBorder="1" applyAlignment="1" applyProtection="1">
      <alignment horizontal="left" vertical="top" wrapText="1"/>
    </xf>
    <xf numFmtId="4" fontId="25" fillId="0" borderId="1" xfId="31" applyNumberFormat="1" applyFont="1" applyFill="1" applyBorder="1" applyAlignment="1" applyProtection="1">
      <alignment horizontal="right" vertical="top"/>
    </xf>
    <xf numFmtId="0" fontId="25" fillId="0" borderId="6" xfId="31" applyNumberFormat="1" applyFont="1" applyFill="1" applyBorder="1" applyAlignment="1" applyProtection="1">
      <alignment horizontal="left" vertical="top" wrapText="1"/>
    </xf>
    <xf numFmtId="49" fontId="26" fillId="0" borderId="6" xfId="31" applyNumberFormat="1" applyFont="1" applyFill="1" applyBorder="1" applyAlignment="1">
      <alignment horizontal="center" vertical="center" wrapText="1"/>
    </xf>
    <xf numFmtId="0" fontId="25" fillId="0" borderId="7" xfId="31" applyNumberFormat="1" applyFont="1" applyFill="1" applyBorder="1" applyAlignment="1" applyProtection="1">
      <alignment horizontal="center" vertical="center"/>
    </xf>
    <xf numFmtId="0" fontId="25" fillId="0" borderId="6" xfId="31" applyNumberFormat="1" applyFont="1" applyFill="1" applyBorder="1" applyAlignment="1" applyProtection="1">
      <alignment horizontal="center" vertical="center"/>
    </xf>
    <xf numFmtId="0" fontId="27" fillId="0" borderId="6" xfId="31" applyNumberFormat="1" applyFont="1" applyFill="1" applyBorder="1" applyAlignment="1" applyProtection="1">
      <alignment horizontal="right" vertical="center" indent="2"/>
    </xf>
    <xf numFmtId="4" fontId="27" fillId="0" borderId="1" xfId="31" applyNumberFormat="1" applyFont="1" applyFill="1" applyBorder="1" applyAlignment="1" applyProtection="1">
      <alignment horizontal="right" vertical="center"/>
    </xf>
    <xf numFmtId="43" fontId="28" fillId="0" borderId="0" xfId="32" applyFont="1" applyFill="1" applyBorder="1" applyAlignment="1" applyProtection="1">
      <alignment vertical="center"/>
    </xf>
    <xf numFmtId="0" fontId="25" fillId="0" borderId="0" xfId="31" applyNumberFormat="1" applyFont="1" applyFill="1" applyBorder="1" applyAlignment="1" applyProtection="1">
      <alignment vertical="center"/>
    </xf>
    <xf numFmtId="0" fontId="25" fillId="0" borderId="0" xfId="31" applyNumberFormat="1" applyFont="1" applyFill="1" applyBorder="1" applyAlignment="1" applyProtection="1">
      <alignment horizontal="left" vertical="top"/>
    </xf>
    <xf numFmtId="165" fontId="29" fillId="0" borderId="0" xfId="32" applyNumberFormat="1" applyFont="1" applyFill="1" applyBorder="1" applyAlignment="1" applyProtection="1">
      <alignment vertical="top"/>
    </xf>
    <xf numFmtId="0" fontId="30" fillId="0" borderId="0" xfId="31" applyNumberFormat="1" applyFont="1" applyFill="1" applyBorder="1" applyAlignment="1" applyProtection="1">
      <alignment horizontal="center" vertical="top"/>
    </xf>
    <xf numFmtId="0" fontId="30" fillId="0" borderId="0" xfId="31" applyNumberFormat="1" applyFont="1" applyFill="1" applyBorder="1" applyAlignment="1" applyProtection="1">
      <alignment vertical="top"/>
    </xf>
    <xf numFmtId="0" fontId="25" fillId="0" borderId="0" xfId="3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0" xfId="26" applyFont="1">
      <alignment horizontal="center"/>
    </xf>
    <xf numFmtId="0" fontId="9" fillId="0" borderId="0" xfId="0" applyFont="1" applyAlignment="1">
      <alignment horizontal="center"/>
    </xf>
    <xf numFmtId="0" fontId="19" fillId="0" borderId="0" xfId="26" applyFo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21" applyFont="1" applyAlignment="1">
      <alignment horizontal="left" vertical="center"/>
    </xf>
    <xf numFmtId="0" fontId="17" fillId="0" borderId="0" xfId="0" applyFont="1" applyAlignment="1">
      <alignment horizontal="left"/>
    </xf>
    <xf numFmtId="0" fontId="4" fillId="0" borderId="0" xfId="0" applyFont="1"/>
    <xf numFmtId="0" fontId="18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9" fillId="0" borderId="0" xfId="6" applyAlignment="1">
      <alignment horizontal="left" vertical="top" wrapText="1"/>
    </xf>
    <xf numFmtId="0" fontId="9" fillId="0" borderId="3" xfId="27" applyFont="1" applyBorder="1">
      <alignment horizontal="left" vertical="top"/>
    </xf>
    <xf numFmtId="0" fontId="22" fillId="0" borderId="5" xfId="0" applyFont="1" applyBorder="1" applyAlignment="1">
      <alignment horizontal="left" vertical="top" wrapText="1"/>
    </xf>
    <xf numFmtId="0" fontId="9" fillId="0" borderId="3" xfId="27" applyFont="1" applyBorder="1" applyAlignment="1">
      <alignment horizontal="left" vertical="top"/>
    </xf>
    <xf numFmtId="0" fontId="18" fillId="0" borderId="0" xfId="26" applyFont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26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left" vertical="top" wrapText="1"/>
    </xf>
    <xf numFmtId="0" fontId="18" fillId="0" borderId="5" xfId="0" applyNumberFormat="1" applyFont="1" applyBorder="1" applyAlignment="1">
      <alignment horizontal="left" vertical="top" wrapText="1"/>
    </xf>
    <xf numFmtId="0" fontId="19" fillId="0" borderId="0" xfId="26" applyFont="1" applyAlignment="1">
      <alignment horizontal="center" vertical="center" wrapText="1"/>
    </xf>
    <xf numFmtId="0" fontId="19" fillId="0" borderId="0" xfId="26" applyFont="1" applyBorder="1" applyAlignment="1">
      <alignment horizontal="center" vertical="center" wrapText="1"/>
    </xf>
  </cellXfs>
  <cellStyles count="33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Заголовок 2" xfId="29" builtinId="17" hidden="1"/>
    <cellStyle name="Индексы" xfId="5" xr:uid="{00000000-0005-0000-0000-000005000000}"/>
    <cellStyle name="Итоги" xfId="6" xr:uid="{00000000-0005-0000-0000-000006000000}"/>
    <cellStyle name="ИтогоАктБазЦ" xfId="7" xr:uid="{00000000-0005-0000-0000-000007000000}"/>
    <cellStyle name="ИтогоАктБИМ" xfId="8" xr:uid="{00000000-0005-0000-0000-000008000000}"/>
    <cellStyle name="ИтогоАктРесМет" xfId="9" xr:uid="{00000000-0005-0000-0000-000009000000}"/>
    <cellStyle name="ИтогоАктТекЦ" xfId="10" xr:uid="{00000000-0005-0000-0000-00000A000000}"/>
    <cellStyle name="ИтогоБазЦ" xfId="11" xr:uid="{00000000-0005-0000-0000-00000B000000}"/>
    <cellStyle name="ИтогоБИМ" xfId="12" xr:uid="{00000000-0005-0000-0000-00000C000000}"/>
    <cellStyle name="ИтогоБИМ 2" xfId="13" xr:uid="{00000000-0005-0000-0000-00000D000000}"/>
    <cellStyle name="ИтогоРесМет" xfId="14" xr:uid="{00000000-0005-0000-0000-00000E000000}"/>
    <cellStyle name="ИтогоТекЦ" xfId="15" xr:uid="{00000000-0005-0000-0000-00000F000000}"/>
    <cellStyle name="ЛокСмета" xfId="16" xr:uid="{00000000-0005-0000-0000-000010000000}"/>
    <cellStyle name="ЛокСмМТСН" xfId="17" xr:uid="{00000000-0005-0000-0000-000011000000}"/>
    <cellStyle name="ЛокСмМТСН 2" xfId="18" xr:uid="{00000000-0005-0000-0000-000012000000}"/>
    <cellStyle name="М29" xfId="19" xr:uid="{00000000-0005-0000-0000-000013000000}"/>
    <cellStyle name="ОбСмета" xfId="20" xr:uid="{00000000-0005-0000-0000-000014000000}"/>
    <cellStyle name="Обычный" xfId="0" builtinId="0"/>
    <cellStyle name="Обычный 11" xfId="31" xr:uid="{CB853E29-D712-4456-9C5E-202C6790BA3D}"/>
    <cellStyle name="Параметр" xfId="21" xr:uid="{00000000-0005-0000-0000-000016000000}"/>
    <cellStyle name="ПеременныеСметы" xfId="22" xr:uid="{00000000-0005-0000-0000-000017000000}"/>
    <cellStyle name="РесСмета" xfId="23" xr:uid="{00000000-0005-0000-0000-000018000000}"/>
    <cellStyle name="СводкаСтоимРаб" xfId="24" xr:uid="{00000000-0005-0000-0000-000019000000}"/>
    <cellStyle name="СводРасч" xfId="25" xr:uid="{00000000-0005-0000-0000-00001A000000}"/>
    <cellStyle name="Титул" xfId="26" xr:uid="{00000000-0005-0000-0000-00001B000000}"/>
    <cellStyle name="Финансовый" xfId="30" builtinId="3"/>
    <cellStyle name="Финансовый 4" xfId="32" xr:uid="{052B443A-5804-4509-B22E-2D5158B8E529}"/>
    <cellStyle name="Хвост" xfId="27" xr:uid="{00000000-0005-0000-0000-00001C000000}"/>
    <cellStyle name="Экспертиза" xfId="28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DE04D-75A2-4010-BA49-C4CFE5AEA51C}">
  <dimension ref="A1:D23"/>
  <sheetViews>
    <sheetView zoomScale="85" zoomScaleNormal="85" zoomScaleSheetLayoutView="100" workbookViewId="0">
      <selection activeCell="D16" sqref="D16"/>
    </sheetView>
  </sheetViews>
  <sheetFormatPr defaultColWidth="9.140625" defaultRowHeight="15"/>
  <cols>
    <col min="1" max="1" width="6.28515625" style="157" customWidth="1"/>
    <col min="2" max="2" width="13.7109375" style="157" customWidth="1"/>
    <col min="3" max="3" width="59.7109375" style="158" customWidth="1"/>
    <col min="4" max="4" width="29.7109375" style="158" customWidth="1"/>
    <col min="5" max="16384" width="9.140625" style="158"/>
  </cols>
  <sheetData>
    <row r="1" spans="1:4" s="141" customFormat="1">
      <c r="A1" s="159" t="s">
        <v>2507</v>
      </c>
      <c r="B1" s="159"/>
      <c r="C1" s="159"/>
      <c r="D1" s="159"/>
    </row>
    <row r="2" spans="1:4" s="141" customFormat="1" ht="45.75" customHeight="1">
      <c r="A2" s="159" t="s">
        <v>2508</v>
      </c>
      <c r="B2" s="159"/>
      <c r="C2" s="159"/>
      <c r="D2" s="159"/>
    </row>
    <row r="3" spans="1:4" s="141" customFormat="1">
      <c r="A3" s="142"/>
      <c r="B3" s="142"/>
      <c r="C3" s="141" t="s">
        <v>2509</v>
      </c>
    </row>
    <row r="4" spans="1:4" s="141" customFormat="1" ht="30">
      <c r="A4" s="143" t="s">
        <v>2510</v>
      </c>
      <c r="B4" s="143" t="s">
        <v>2511</v>
      </c>
      <c r="C4" s="143" t="s">
        <v>2512</v>
      </c>
      <c r="D4" s="143" t="s">
        <v>2513</v>
      </c>
    </row>
    <row r="5" spans="1:4" s="141" customFormat="1">
      <c r="A5" s="143">
        <v>1</v>
      </c>
      <c r="B5" s="144" t="s">
        <v>2514</v>
      </c>
      <c r="C5" s="145" t="s">
        <v>2124</v>
      </c>
      <c r="D5" s="146">
        <f>'ЛН 02-01-01'!K916</f>
        <v>16039890.279999999</v>
      </c>
    </row>
    <row r="6" spans="1:4" s="141" customFormat="1">
      <c r="A6" s="143">
        <v>2</v>
      </c>
      <c r="B6" s="144" t="s">
        <v>2515</v>
      </c>
      <c r="C6" s="145" t="s">
        <v>2516</v>
      </c>
      <c r="D6" s="146">
        <f>'ЛН 02-01-02'!K890</f>
        <v>12001079.470000001</v>
      </c>
    </row>
    <row r="7" spans="1:4" s="141" customFormat="1">
      <c r="A7" s="143">
        <v>3</v>
      </c>
      <c r="B7" s="144" t="s">
        <v>2517</v>
      </c>
      <c r="C7" s="145" t="s">
        <v>2518</v>
      </c>
      <c r="D7" s="146">
        <f>'ЛН 02-01-03'!K2224</f>
        <v>142255134.94</v>
      </c>
    </row>
    <row r="8" spans="1:4" s="141" customFormat="1">
      <c r="A8" s="143">
        <v>4</v>
      </c>
      <c r="B8" s="144" t="s">
        <v>2519</v>
      </c>
      <c r="C8" s="145" t="s">
        <v>1204</v>
      </c>
      <c r="D8" s="146">
        <f>'ЛН 02-01-04'!K2232</f>
        <v>171585080.63</v>
      </c>
    </row>
    <row r="9" spans="1:4" s="141" customFormat="1">
      <c r="A9" s="143">
        <v>5</v>
      </c>
      <c r="B9" s="144" t="s">
        <v>2520</v>
      </c>
      <c r="C9" s="147" t="s">
        <v>787</v>
      </c>
      <c r="D9" s="146">
        <f>'ЛН 02-01-05'!K2497</f>
        <v>17831650.670000002</v>
      </c>
    </row>
    <row r="10" spans="1:4" s="141" customFormat="1">
      <c r="A10" s="143">
        <v>6</v>
      </c>
      <c r="B10" s="144" t="s">
        <v>2521</v>
      </c>
      <c r="C10" s="147" t="s">
        <v>364</v>
      </c>
      <c r="D10" s="146">
        <f>'ЛН 02-01-06'!K1884</f>
        <v>13405728.289999999</v>
      </c>
    </row>
    <row r="11" spans="1:4" s="141" customFormat="1" ht="30">
      <c r="A11" s="143">
        <v>7</v>
      </c>
      <c r="B11" s="144" t="s">
        <v>2522</v>
      </c>
      <c r="C11" s="147" t="s">
        <v>349</v>
      </c>
      <c r="D11" s="146">
        <f>'ЛН 02-01-07'!K740</f>
        <v>5883106</v>
      </c>
    </row>
    <row r="12" spans="1:4" s="141" customFormat="1" ht="30">
      <c r="A12" s="143">
        <v>8</v>
      </c>
      <c r="B12" s="144" t="s">
        <v>2523</v>
      </c>
      <c r="C12" s="147" t="s">
        <v>34</v>
      </c>
      <c r="D12" s="146">
        <f>'ЛН 02-01-08'!K740</f>
        <v>5573934.1799999997</v>
      </c>
    </row>
    <row r="13" spans="1:4" s="141" customFormat="1">
      <c r="A13" s="143">
        <v>9</v>
      </c>
      <c r="B13" s="144" t="s">
        <v>2524</v>
      </c>
      <c r="C13" s="147" t="s">
        <v>2474</v>
      </c>
      <c r="D13" s="146">
        <f>'ЛН 09-01-01'!K117</f>
        <v>4621165.25</v>
      </c>
    </row>
    <row r="14" spans="1:4" s="141" customFormat="1">
      <c r="A14" s="143">
        <v>10</v>
      </c>
      <c r="B14" s="144" t="s">
        <v>2525</v>
      </c>
      <c r="C14" s="147" t="s">
        <v>2526</v>
      </c>
      <c r="D14" s="146">
        <f>'ЛН 09-02-01'!K125</f>
        <v>1447145.82</v>
      </c>
    </row>
    <row r="15" spans="1:4" s="141" customFormat="1">
      <c r="A15" s="143">
        <v>11</v>
      </c>
      <c r="B15" s="148" t="s">
        <v>2527</v>
      </c>
      <c r="C15" s="145" t="s">
        <v>2528</v>
      </c>
      <c r="D15" s="146">
        <f>'ЛН 09-02-02'!K72</f>
        <v>248815.06</v>
      </c>
    </row>
    <row r="16" spans="1:4" s="141" customFormat="1" ht="15.75">
      <c r="A16" s="149"/>
      <c r="B16" s="150"/>
      <c r="C16" s="151" t="s">
        <v>2529</v>
      </c>
      <c r="D16" s="152">
        <f>SUM(D5:D15)</f>
        <v>390892730.59000003</v>
      </c>
    </row>
    <row r="17" spans="1:4" s="154" customFormat="1">
      <c r="A17" s="142"/>
      <c r="B17" s="142"/>
      <c r="C17" s="141"/>
      <c r="D17" s="153"/>
    </row>
    <row r="18" spans="1:4" s="141" customFormat="1" ht="15.75">
      <c r="A18" s="155"/>
      <c r="B18" s="155"/>
      <c r="D18" s="156"/>
    </row>
    <row r="19" spans="1:4" s="141" customFormat="1">
      <c r="A19" s="142"/>
      <c r="B19" s="142"/>
    </row>
    <row r="20" spans="1:4" s="141" customFormat="1">
      <c r="A20" s="142"/>
      <c r="B20" s="142"/>
    </row>
    <row r="21" spans="1:4" s="141" customFormat="1">
      <c r="A21" s="142"/>
      <c r="B21" s="142"/>
    </row>
    <row r="22" spans="1:4" s="141" customFormat="1">
      <c r="A22" s="142"/>
      <c r="B22" s="142"/>
    </row>
    <row r="23" spans="1:4" s="141" customFormat="1">
      <c r="A23" s="142"/>
      <c r="B23" s="142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543ED-2D16-40A5-941C-D1F5B3EA1973}">
  <sheetPr>
    <pageSetUpPr autoPageBreaks="0" fitToPage="1"/>
  </sheetPr>
  <dimension ref="A1:K126"/>
  <sheetViews>
    <sheetView view="pageBreakPreview" topLeftCell="A98" zoomScaleNormal="100" zoomScaleSheetLayoutView="100" workbookViewId="0">
      <selection activeCell="A119" sqref="A119:XFD122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1" style="47" customWidth="1"/>
    <col min="8" max="8" width="9" style="47" customWidth="1"/>
    <col min="9" max="9" width="17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s="20" customFormat="1">
      <c r="K2" s="30"/>
    </row>
    <row r="3" spans="1:11" ht="42" customHeight="1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4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95"/>
    </row>
    <row r="5" spans="1:11" ht="18">
      <c r="A5" s="94"/>
      <c r="B5" s="14"/>
      <c r="C5" s="161" t="s">
        <v>2473</v>
      </c>
      <c r="D5" s="161"/>
      <c r="E5" s="161"/>
      <c r="F5" s="161"/>
      <c r="G5" s="161"/>
      <c r="H5" s="161"/>
      <c r="I5" s="161"/>
      <c r="J5" s="14"/>
      <c r="K5" s="95"/>
    </row>
    <row r="6" spans="1:11" ht="18">
      <c r="A6" s="9"/>
      <c r="B6" s="14"/>
      <c r="C6" s="162" t="s">
        <v>12</v>
      </c>
      <c r="D6" s="162"/>
      <c r="E6" s="162"/>
      <c r="F6" s="162"/>
      <c r="G6" s="162"/>
      <c r="H6" s="162"/>
      <c r="I6" s="162"/>
      <c r="J6" s="14"/>
      <c r="K6" s="9"/>
    </row>
    <row r="7" spans="1:11" ht="18">
      <c r="A7" s="9"/>
      <c r="B7" s="14"/>
      <c r="C7" s="163" t="s">
        <v>2474</v>
      </c>
      <c r="D7" s="163"/>
      <c r="E7" s="163"/>
      <c r="F7" s="163"/>
      <c r="G7" s="163"/>
      <c r="H7" s="163"/>
      <c r="I7" s="163"/>
      <c r="J7" s="14"/>
      <c r="K7" s="96"/>
    </row>
    <row r="8" spans="1:11" ht="18">
      <c r="A8" s="14"/>
      <c r="B8" s="14"/>
      <c r="C8" s="164" t="s">
        <v>13</v>
      </c>
      <c r="D8" s="164"/>
      <c r="E8" s="164"/>
      <c r="F8" s="164"/>
      <c r="G8" s="164"/>
      <c r="H8" s="164"/>
      <c r="I8" s="164"/>
      <c r="J8" s="14"/>
      <c r="K8" s="97"/>
    </row>
    <row r="9" spans="1:11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8">
      <c r="B10" s="98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>
      <c r="A11" s="99"/>
      <c r="B11" s="99"/>
      <c r="C11" s="99"/>
      <c r="D11" s="99"/>
      <c r="F11" s="99"/>
      <c r="G11" s="100" t="s">
        <v>14</v>
      </c>
      <c r="H11" s="99"/>
      <c r="I11" s="100" t="s">
        <v>21</v>
      </c>
      <c r="J11" s="99"/>
      <c r="K11" s="99"/>
    </row>
    <row r="12" spans="1:11">
      <c r="A12" s="171" t="s">
        <v>1</v>
      </c>
      <c r="B12" s="171"/>
      <c r="C12" s="171"/>
      <c r="D12" s="48"/>
      <c r="E12" s="48"/>
      <c r="F12" s="48"/>
      <c r="G12" s="42">
        <f>735397.76/1000</f>
        <v>735.39776000000006</v>
      </c>
      <c r="H12" s="36"/>
      <c r="I12" s="41">
        <f>4621165.25/1000</f>
        <v>4621.16525</v>
      </c>
      <c r="J12" s="101"/>
      <c r="K12" s="102" t="s">
        <v>22</v>
      </c>
    </row>
    <row r="13" spans="1:11">
      <c r="A13" s="103" t="s">
        <v>23</v>
      </c>
      <c r="B13" s="103"/>
      <c r="C13" s="103"/>
      <c r="D13" s="48"/>
      <c r="E13" s="48"/>
      <c r="F13" s="48"/>
      <c r="G13" s="36">
        <f>0/1000</f>
        <v>0</v>
      </c>
      <c r="H13" s="104"/>
      <c r="I13" s="38">
        <f>0/1000</f>
        <v>0</v>
      </c>
      <c r="J13" s="48"/>
      <c r="K13" s="105" t="s">
        <v>22</v>
      </c>
    </row>
    <row r="14" spans="1:11">
      <c r="A14" s="103" t="s">
        <v>24</v>
      </c>
      <c r="B14" s="103"/>
      <c r="C14" s="103"/>
      <c r="D14" s="48"/>
      <c r="E14" s="48"/>
      <c r="F14" s="48"/>
      <c r="G14" s="36">
        <f>0/1000</f>
        <v>0</v>
      </c>
      <c r="H14" s="104"/>
      <c r="I14" s="38">
        <f>0/1000</f>
        <v>0</v>
      </c>
      <c r="J14" s="48"/>
      <c r="K14" s="105" t="s">
        <v>22</v>
      </c>
    </row>
    <row r="15" spans="1:11">
      <c r="A15" s="103" t="s">
        <v>25</v>
      </c>
      <c r="B15" s="103"/>
      <c r="C15" s="103"/>
      <c r="D15" s="48"/>
      <c r="E15" s="48"/>
      <c r="F15" s="48"/>
      <c r="G15" s="36">
        <f>0/1000</f>
        <v>0</v>
      </c>
      <c r="H15" s="104"/>
      <c r="I15" s="38">
        <f>0/1000</f>
        <v>0</v>
      </c>
      <c r="J15" s="48"/>
      <c r="K15" s="105" t="s">
        <v>22</v>
      </c>
    </row>
    <row r="16" spans="1:11">
      <c r="A16" s="103" t="s">
        <v>26</v>
      </c>
      <c r="B16" s="103"/>
      <c r="C16" s="103"/>
      <c r="D16" s="48"/>
      <c r="E16" s="48"/>
      <c r="F16" s="48"/>
      <c r="G16" s="36">
        <f>600815.17/1000</f>
        <v>600.81517000000008</v>
      </c>
      <c r="H16" s="104"/>
      <c r="I16" s="38">
        <f>3775461.8/1000</f>
        <v>3775.4618</v>
      </c>
      <c r="J16" s="48"/>
      <c r="K16" s="105" t="s">
        <v>22</v>
      </c>
    </row>
    <row r="17" spans="1:11">
      <c r="A17" s="28" t="s">
        <v>2</v>
      </c>
      <c r="B17" s="28"/>
      <c r="C17" s="28"/>
      <c r="G17" s="36">
        <f>0/1000</f>
        <v>0</v>
      </c>
      <c r="H17" s="36"/>
      <c r="I17" s="38">
        <f>0/1000</f>
        <v>0</v>
      </c>
      <c r="J17" s="101"/>
      <c r="K17" s="105" t="s">
        <v>22</v>
      </c>
    </row>
    <row r="18" spans="1:11">
      <c r="A18" s="28" t="s">
        <v>27</v>
      </c>
      <c r="B18" s="28"/>
      <c r="C18" s="28"/>
      <c r="G18" s="36">
        <v>0</v>
      </c>
      <c r="H18" s="106"/>
      <c r="I18" s="38">
        <v>0</v>
      </c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8</v>
      </c>
      <c r="B21" s="9"/>
      <c r="C21" s="9"/>
      <c r="D21" s="9"/>
      <c r="E21" s="9"/>
      <c r="F21" s="9"/>
      <c r="G21" s="9"/>
      <c r="H21" s="107"/>
      <c r="I21" s="107"/>
      <c r="J21" s="107"/>
      <c r="K21" s="107"/>
    </row>
    <row r="22" spans="1:11" ht="15">
      <c r="A22" s="33" t="s">
        <v>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6" customFormat="1" ht="22.15" customHeight="1">
      <c r="A28" s="166" t="s">
        <v>2475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6" customFormat="1" ht="90">
      <c r="A29" s="59">
        <v>1</v>
      </c>
      <c r="B29" s="108" t="s">
        <v>2476</v>
      </c>
      <c r="C29" s="108" t="s">
        <v>2477</v>
      </c>
      <c r="D29" s="109" t="s">
        <v>106</v>
      </c>
      <c r="E29" s="62" t="s">
        <v>2478</v>
      </c>
      <c r="F29" s="110">
        <v>47.14</v>
      </c>
      <c r="G29" s="111"/>
      <c r="H29" s="110"/>
      <c r="I29" s="65"/>
      <c r="J29" s="112"/>
      <c r="K29" s="67"/>
    </row>
    <row r="30" spans="1:11" s="6" customFormat="1" ht="15" outlineLevel="1">
      <c r="A30" s="59" t="s">
        <v>43</v>
      </c>
      <c r="B30" s="108"/>
      <c r="C30" s="108" t="s">
        <v>44</v>
      </c>
      <c r="D30" s="109"/>
      <c r="E30" s="62" t="s">
        <v>43</v>
      </c>
      <c r="F30" s="110"/>
      <c r="G30" s="111"/>
      <c r="H30" s="110"/>
      <c r="I30" s="65"/>
      <c r="J30" s="112"/>
      <c r="K30" s="67"/>
    </row>
    <row r="31" spans="1:11" s="6" customFormat="1" ht="15" outlineLevel="1">
      <c r="A31" s="59" t="s">
        <v>43</v>
      </c>
      <c r="B31" s="108"/>
      <c r="C31" s="108" t="s">
        <v>46</v>
      </c>
      <c r="D31" s="109"/>
      <c r="E31" s="62" t="s">
        <v>43</v>
      </c>
      <c r="F31" s="110">
        <v>47.14</v>
      </c>
      <c r="G31" s="111"/>
      <c r="H31" s="110"/>
      <c r="I31" s="65">
        <v>87220.13</v>
      </c>
      <c r="J31" s="112">
        <v>12.48</v>
      </c>
      <c r="K31" s="67">
        <v>1088512.3400000001</v>
      </c>
    </row>
    <row r="32" spans="1:11" s="6" customFormat="1" ht="15" outlineLevel="1">
      <c r="A32" s="59" t="s">
        <v>43</v>
      </c>
      <c r="B32" s="108"/>
      <c r="C32" s="108" t="s">
        <v>48</v>
      </c>
      <c r="D32" s="109"/>
      <c r="E32" s="62" t="s">
        <v>43</v>
      </c>
      <c r="F32" s="110"/>
      <c r="G32" s="111"/>
      <c r="H32" s="110"/>
      <c r="I32" s="65"/>
      <c r="J32" s="112"/>
      <c r="K32" s="67"/>
    </row>
    <row r="33" spans="1:11" s="6" customFormat="1" ht="15" outlineLevel="1">
      <c r="A33" s="59" t="s">
        <v>43</v>
      </c>
      <c r="B33" s="108"/>
      <c r="C33" s="108" t="s">
        <v>52</v>
      </c>
      <c r="D33" s="109"/>
      <c r="E33" s="62" t="s">
        <v>43</v>
      </c>
      <c r="F33" s="110"/>
      <c r="G33" s="111"/>
      <c r="H33" s="110"/>
      <c r="I33" s="65"/>
      <c r="J33" s="112"/>
      <c r="K33" s="67"/>
    </row>
    <row r="34" spans="1:11" s="6" customFormat="1" ht="15" outlineLevel="1">
      <c r="A34" s="59" t="s">
        <v>43</v>
      </c>
      <c r="B34" s="108"/>
      <c r="C34" s="108" t="s">
        <v>53</v>
      </c>
      <c r="D34" s="109" t="s">
        <v>54</v>
      </c>
      <c r="E34" s="62">
        <v>98</v>
      </c>
      <c r="F34" s="110"/>
      <c r="G34" s="111"/>
      <c r="H34" s="110"/>
      <c r="I34" s="65"/>
      <c r="J34" s="112">
        <v>98</v>
      </c>
      <c r="K34" s="67"/>
    </row>
    <row r="35" spans="1:11" s="6" customFormat="1" ht="15" outlineLevel="1">
      <c r="A35" s="59" t="s">
        <v>43</v>
      </c>
      <c r="B35" s="108"/>
      <c r="C35" s="108" t="s">
        <v>55</v>
      </c>
      <c r="D35" s="109" t="s">
        <v>54</v>
      </c>
      <c r="E35" s="62">
        <v>77</v>
      </c>
      <c r="F35" s="110"/>
      <c r="G35" s="111"/>
      <c r="H35" s="110"/>
      <c r="I35" s="65"/>
      <c r="J35" s="112">
        <v>77</v>
      </c>
      <c r="K35" s="67"/>
    </row>
    <row r="36" spans="1:11" s="6" customFormat="1" ht="15.75">
      <c r="A36" s="70" t="s">
        <v>43</v>
      </c>
      <c r="B36" s="113"/>
      <c r="C36" s="113" t="s">
        <v>60</v>
      </c>
      <c r="D36" s="114"/>
      <c r="E36" s="73" t="s">
        <v>43</v>
      </c>
      <c r="F36" s="115"/>
      <c r="G36" s="116"/>
      <c r="H36" s="115"/>
      <c r="I36" s="76">
        <v>87220.13</v>
      </c>
      <c r="J36" s="117"/>
      <c r="K36" s="78">
        <v>1088512.3400000001</v>
      </c>
    </row>
    <row r="37" spans="1:11" s="6" customFormat="1" ht="60">
      <c r="A37" s="59">
        <v>2</v>
      </c>
      <c r="B37" s="108" t="s">
        <v>2479</v>
      </c>
      <c r="C37" s="108" t="s">
        <v>2480</v>
      </c>
      <c r="D37" s="109" t="s">
        <v>106</v>
      </c>
      <c r="E37" s="62" t="s">
        <v>2481</v>
      </c>
      <c r="F37" s="110">
        <v>49.05</v>
      </c>
      <c r="G37" s="111"/>
      <c r="H37" s="110"/>
      <c r="I37" s="65"/>
      <c r="J37" s="112"/>
      <c r="K37" s="67"/>
    </row>
    <row r="38" spans="1:11" s="6" customFormat="1" ht="15" outlineLevel="1">
      <c r="A38" s="59" t="s">
        <v>43</v>
      </c>
      <c r="B38" s="108"/>
      <c r="C38" s="108" t="s">
        <v>44</v>
      </c>
      <c r="D38" s="109"/>
      <c r="E38" s="62" t="s">
        <v>43</v>
      </c>
      <c r="F38" s="110"/>
      <c r="G38" s="111"/>
      <c r="H38" s="110"/>
      <c r="I38" s="65"/>
      <c r="J38" s="112"/>
      <c r="K38" s="67"/>
    </row>
    <row r="39" spans="1:11" s="6" customFormat="1" ht="15" outlineLevel="1">
      <c r="A39" s="59" t="s">
        <v>43</v>
      </c>
      <c r="B39" s="108"/>
      <c r="C39" s="108" t="s">
        <v>46</v>
      </c>
      <c r="D39" s="109"/>
      <c r="E39" s="62" t="s">
        <v>43</v>
      </c>
      <c r="F39" s="110">
        <v>49.05</v>
      </c>
      <c r="G39" s="111"/>
      <c r="H39" s="110"/>
      <c r="I39" s="65">
        <v>47436.75</v>
      </c>
      <c r="J39" s="112">
        <v>11.84</v>
      </c>
      <c r="K39" s="67">
        <v>561649.13</v>
      </c>
    </row>
    <row r="40" spans="1:11" s="6" customFormat="1" ht="15" outlineLevel="1">
      <c r="A40" s="59" t="s">
        <v>43</v>
      </c>
      <c r="B40" s="108"/>
      <c r="C40" s="108" t="s">
        <v>48</v>
      </c>
      <c r="D40" s="109"/>
      <c r="E40" s="62" t="s">
        <v>43</v>
      </c>
      <c r="F40" s="110"/>
      <c r="G40" s="111"/>
      <c r="H40" s="110"/>
      <c r="I40" s="65"/>
      <c r="J40" s="112"/>
      <c r="K40" s="67"/>
    </row>
    <row r="41" spans="1:11" s="6" customFormat="1" ht="15" outlineLevel="1">
      <c r="A41" s="59" t="s">
        <v>43</v>
      </c>
      <c r="B41" s="108"/>
      <c r="C41" s="108" t="s">
        <v>52</v>
      </c>
      <c r="D41" s="109"/>
      <c r="E41" s="62" t="s">
        <v>43</v>
      </c>
      <c r="F41" s="110"/>
      <c r="G41" s="111"/>
      <c r="H41" s="110"/>
      <c r="I41" s="65"/>
      <c r="J41" s="112"/>
      <c r="K41" s="67"/>
    </row>
    <row r="42" spans="1:11" s="6" customFormat="1" ht="15" outlineLevel="1">
      <c r="A42" s="59" t="s">
        <v>43</v>
      </c>
      <c r="B42" s="108"/>
      <c r="C42" s="108" t="s">
        <v>53</v>
      </c>
      <c r="D42" s="109" t="s">
        <v>54</v>
      </c>
      <c r="E42" s="62">
        <v>98</v>
      </c>
      <c r="F42" s="110"/>
      <c r="G42" s="111"/>
      <c r="H42" s="110"/>
      <c r="I42" s="65"/>
      <c r="J42" s="112">
        <v>98</v>
      </c>
      <c r="K42" s="67"/>
    </row>
    <row r="43" spans="1:11" s="6" customFormat="1" ht="15" outlineLevel="1">
      <c r="A43" s="59" t="s">
        <v>43</v>
      </c>
      <c r="B43" s="108"/>
      <c r="C43" s="108" t="s">
        <v>55</v>
      </c>
      <c r="D43" s="109" t="s">
        <v>54</v>
      </c>
      <c r="E43" s="62">
        <v>77</v>
      </c>
      <c r="F43" s="110"/>
      <c r="G43" s="111"/>
      <c r="H43" s="110"/>
      <c r="I43" s="65"/>
      <c r="J43" s="112">
        <v>77</v>
      </c>
      <c r="K43" s="67"/>
    </row>
    <row r="44" spans="1:11" s="6" customFormat="1" ht="15.75">
      <c r="A44" s="70" t="s">
        <v>43</v>
      </c>
      <c r="B44" s="113"/>
      <c r="C44" s="113" t="s">
        <v>60</v>
      </c>
      <c r="D44" s="114"/>
      <c r="E44" s="73" t="s">
        <v>43</v>
      </c>
      <c r="F44" s="115"/>
      <c r="G44" s="116"/>
      <c r="H44" s="115"/>
      <c r="I44" s="76">
        <v>47436.75</v>
      </c>
      <c r="J44" s="117"/>
      <c r="K44" s="78">
        <v>561649.13</v>
      </c>
    </row>
    <row r="45" spans="1:11" s="6" customFormat="1" ht="60">
      <c r="A45" s="59">
        <v>3</v>
      </c>
      <c r="B45" s="108" t="s">
        <v>2482</v>
      </c>
      <c r="C45" s="108" t="s">
        <v>2483</v>
      </c>
      <c r="D45" s="109" t="s">
        <v>122</v>
      </c>
      <c r="E45" s="62" t="s">
        <v>2484</v>
      </c>
      <c r="F45" s="110">
        <v>167.32</v>
      </c>
      <c r="G45" s="111"/>
      <c r="H45" s="110"/>
      <c r="I45" s="65"/>
      <c r="J45" s="112"/>
      <c r="K45" s="67"/>
    </row>
    <row r="46" spans="1:11" s="6" customFormat="1" ht="15" outlineLevel="1">
      <c r="A46" s="59" t="s">
        <v>43</v>
      </c>
      <c r="B46" s="108"/>
      <c r="C46" s="108" t="s">
        <v>44</v>
      </c>
      <c r="D46" s="109"/>
      <c r="E46" s="62" t="s">
        <v>43</v>
      </c>
      <c r="F46" s="110"/>
      <c r="G46" s="111"/>
      <c r="H46" s="110"/>
      <c r="I46" s="65"/>
      <c r="J46" s="112"/>
      <c r="K46" s="67"/>
    </row>
    <row r="47" spans="1:11" s="6" customFormat="1" ht="15" outlineLevel="1">
      <c r="A47" s="59" t="s">
        <v>43</v>
      </c>
      <c r="B47" s="108"/>
      <c r="C47" s="108" t="s">
        <v>46</v>
      </c>
      <c r="D47" s="109"/>
      <c r="E47" s="62" t="s">
        <v>43</v>
      </c>
      <c r="F47" s="110">
        <v>167.32</v>
      </c>
      <c r="G47" s="111"/>
      <c r="H47" s="110"/>
      <c r="I47" s="65">
        <v>936.99</v>
      </c>
      <c r="J47" s="112">
        <v>8.34</v>
      </c>
      <c r="K47" s="67">
        <v>7814.52</v>
      </c>
    </row>
    <row r="48" spans="1:11" s="6" customFormat="1" ht="15" outlineLevel="1">
      <c r="A48" s="59" t="s">
        <v>43</v>
      </c>
      <c r="B48" s="108"/>
      <c r="C48" s="108" t="s">
        <v>48</v>
      </c>
      <c r="D48" s="109"/>
      <c r="E48" s="62" t="s">
        <v>43</v>
      </c>
      <c r="F48" s="110"/>
      <c r="G48" s="111"/>
      <c r="H48" s="110"/>
      <c r="I48" s="65"/>
      <c r="J48" s="112"/>
      <c r="K48" s="67"/>
    </row>
    <row r="49" spans="1:11" s="6" customFormat="1" ht="15" outlineLevel="1">
      <c r="A49" s="59" t="s">
        <v>43</v>
      </c>
      <c r="B49" s="108"/>
      <c r="C49" s="108" t="s">
        <v>52</v>
      </c>
      <c r="D49" s="109"/>
      <c r="E49" s="62" t="s">
        <v>43</v>
      </c>
      <c r="F49" s="110"/>
      <c r="G49" s="111"/>
      <c r="H49" s="110"/>
      <c r="I49" s="65"/>
      <c r="J49" s="112"/>
      <c r="K49" s="67"/>
    </row>
    <row r="50" spans="1:11" s="6" customFormat="1" ht="15" outlineLevel="1">
      <c r="A50" s="59" t="s">
        <v>43</v>
      </c>
      <c r="B50" s="108"/>
      <c r="C50" s="108" t="s">
        <v>53</v>
      </c>
      <c r="D50" s="109" t="s">
        <v>54</v>
      </c>
      <c r="E50" s="62">
        <v>98</v>
      </c>
      <c r="F50" s="110"/>
      <c r="G50" s="111"/>
      <c r="H50" s="110"/>
      <c r="I50" s="65"/>
      <c r="J50" s="112">
        <v>98</v>
      </c>
      <c r="K50" s="67"/>
    </row>
    <row r="51" spans="1:11" s="6" customFormat="1" ht="15" outlineLevel="1">
      <c r="A51" s="59" t="s">
        <v>43</v>
      </c>
      <c r="B51" s="108"/>
      <c r="C51" s="108" t="s">
        <v>55</v>
      </c>
      <c r="D51" s="109" t="s">
        <v>54</v>
      </c>
      <c r="E51" s="62">
        <v>77</v>
      </c>
      <c r="F51" s="110"/>
      <c r="G51" s="111"/>
      <c r="H51" s="110"/>
      <c r="I51" s="65"/>
      <c r="J51" s="112">
        <v>77</v>
      </c>
      <c r="K51" s="67"/>
    </row>
    <row r="52" spans="1:11" s="6" customFormat="1" ht="15.75">
      <c r="A52" s="70" t="s">
        <v>43</v>
      </c>
      <c r="B52" s="113"/>
      <c r="C52" s="113" t="s">
        <v>60</v>
      </c>
      <c r="D52" s="114"/>
      <c r="E52" s="73" t="s">
        <v>43</v>
      </c>
      <c r="F52" s="115"/>
      <c r="G52" s="116"/>
      <c r="H52" s="115"/>
      <c r="I52" s="76">
        <v>936.99</v>
      </c>
      <c r="J52" s="117"/>
      <c r="K52" s="78">
        <v>7814.52</v>
      </c>
    </row>
    <row r="53" spans="1:11" s="6" customFormat="1" ht="75">
      <c r="A53" s="59">
        <v>4</v>
      </c>
      <c r="B53" s="108" t="s">
        <v>2485</v>
      </c>
      <c r="C53" s="108" t="s">
        <v>2486</v>
      </c>
      <c r="D53" s="109" t="s">
        <v>122</v>
      </c>
      <c r="E53" s="62" t="s">
        <v>2487</v>
      </c>
      <c r="F53" s="110">
        <v>167.32</v>
      </c>
      <c r="G53" s="111"/>
      <c r="H53" s="110"/>
      <c r="I53" s="65"/>
      <c r="J53" s="112"/>
      <c r="K53" s="67"/>
    </row>
    <row r="54" spans="1:11" s="6" customFormat="1" ht="15" outlineLevel="1">
      <c r="A54" s="59" t="s">
        <v>43</v>
      </c>
      <c r="B54" s="108"/>
      <c r="C54" s="108" t="s">
        <v>44</v>
      </c>
      <c r="D54" s="109"/>
      <c r="E54" s="62" t="s">
        <v>43</v>
      </c>
      <c r="F54" s="110"/>
      <c r="G54" s="111"/>
      <c r="H54" s="110"/>
      <c r="I54" s="65"/>
      <c r="J54" s="112"/>
      <c r="K54" s="67"/>
    </row>
    <row r="55" spans="1:11" s="6" customFormat="1" ht="15" outlineLevel="1">
      <c r="A55" s="59" t="s">
        <v>43</v>
      </c>
      <c r="B55" s="108"/>
      <c r="C55" s="108" t="s">
        <v>46</v>
      </c>
      <c r="D55" s="109"/>
      <c r="E55" s="62" t="s">
        <v>43</v>
      </c>
      <c r="F55" s="110">
        <v>167.32</v>
      </c>
      <c r="G55" s="111"/>
      <c r="H55" s="110"/>
      <c r="I55" s="65">
        <v>151276.69</v>
      </c>
      <c r="J55" s="112">
        <v>1.71</v>
      </c>
      <c r="K55" s="67">
        <v>258685.67</v>
      </c>
    </row>
    <row r="56" spans="1:11" s="6" customFormat="1" ht="15" outlineLevel="1">
      <c r="A56" s="59" t="s">
        <v>43</v>
      </c>
      <c r="B56" s="108"/>
      <c r="C56" s="108" t="s">
        <v>48</v>
      </c>
      <c r="D56" s="109"/>
      <c r="E56" s="62" t="s">
        <v>43</v>
      </c>
      <c r="F56" s="110"/>
      <c r="G56" s="111"/>
      <c r="H56" s="110"/>
      <c r="I56" s="65"/>
      <c r="J56" s="112"/>
      <c r="K56" s="67"/>
    </row>
    <row r="57" spans="1:11" s="6" customFormat="1" ht="15" outlineLevel="1">
      <c r="A57" s="59" t="s">
        <v>43</v>
      </c>
      <c r="B57" s="108"/>
      <c r="C57" s="108" t="s">
        <v>52</v>
      </c>
      <c r="D57" s="109"/>
      <c r="E57" s="62" t="s">
        <v>43</v>
      </c>
      <c r="F57" s="110"/>
      <c r="G57" s="111"/>
      <c r="H57" s="110"/>
      <c r="I57" s="65"/>
      <c r="J57" s="112"/>
      <c r="K57" s="67"/>
    </row>
    <row r="58" spans="1:11" s="6" customFormat="1" ht="15" outlineLevel="1">
      <c r="A58" s="59" t="s">
        <v>43</v>
      </c>
      <c r="B58" s="108"/>
      <c r="C58" s="108" t="s">
        <v>53</v>
      </c>
      <c r="D58" s="109" t="s">
        <v>54</v>
      </c>
      <c r="E58" s="62">
        <v>98</v>
      </c>
      <c r="F58" s="110"/>
      <c r="G58" s="111"/>
      <c r="H58" s="110"/>
      <c r="I58" s="65"/>
      <c r="J58" s="112">
        <v>98</v>
      </c>
      <c r="K58" s="67"/>
    </row>
    <row r="59" spans="1:11" s="6" customFormat="1" ht="15" outlineLevel="1">
      <c r="A59" s="59" t="s">
        <v>43</v>
      </c>
      <c r="B59" s="108"/>
      <c r="C59" s="108" t="s">
        <v>55</v>
      </c>
      <c r="D59" s="109" t="s">
        <v>54</v>
      </c>
      <c r="E59" s="62">
        <v>77</v>
      </c>
      <c r="F59" s="110"/>
      <c r="G59" s="111"/>
      <c r="H59" s="110"/>
      <c r="I59" s="65"/>
      <c r="J59" s="112">
        <v>77</v>
      </c>
      <c r="K59" s="67"/>
    </row>
    <row r="60" spans="1:11" s="6" customFormat="1" ht="15.75">
      <c r="A60" s="70" t="s">
        <v>43</v>
      </c>
      <c r="B60" s="113"/>
      <c r="C60" s="113" t="s">
        <v>60</v>
      </c>
      <c r="D60" s="114"/>
      <c r="E60" s="73" t="s">
        <v>43</v>
      </c>
      <c r="F60" s="115"/>
      <c r="G60" s="116"/>
      <c r="H60" s="115"/>
      <c r="I60" s="76">
        <v>151276.69</v>
      </c>
      <c r="J60" s="117"/>
      <c r="K60" s="78">
        <v>258685.67</v>
      </c>
    </row>
    <row r="61" spans="1:11" s="6" customFormat="1" ht="60">
      <c r="A61" s="59">
        <v>5</v>
      </c>
      <c r="B61" s="108" t="s">
        <v>2488</v>
      </c>
      <c r="C61" s="108" t="s">
        <v>2489</v>
      </c>
      <c r="D61" s="109" t="s">
        <v>122</v>
      </c>
      <c r="E61" s="62" t="s">
        <v>2490</v>
      </c>
      <c r="F61" s="110">
        <v>167.32</v>
      </c>
      <c r="G61" s="111"/>
      <c r="H61" s="110"/>
      <c r="I61" s="65"/>
      <c r="J61" s="112"/>
      <c r="K61" s="67"/>
    </row>
    <row r="62" spans="1:11" s="6" customFormat="1" ht="15" outlineLevel="1">
      <c r="A62" s="59" t="s">
        <v>43</v>
      </c>
      <c r="B62" s="108"/>
      <c r="C62" s="108" t="s">
        <v>44</v>
      </c>
      <c r="D62" s="109"/>
      <c r="E62" s="62" t="s">
        <v>43</v>
      </c>
      <c r="F62" s="110"/>
      <c r="G62" s="111"/>
      <c r="H62" s="110"/>
      <c r="I62" s="65"/>
      <c r="J62" s="112"/>
      <c r="K62" s="67"/>
    </row>
    <row r="63" spans="1:11" s="6" customFormat="1" ht="15" outlineLevel="1">
      <c r="A63" s="59" t="s">
        <v>43</v>
      </c>
      <c r="B63" s="108"/>
      <c r="C63" s="108" t="s">
        <v>46</v>
      </c>
      <c r="D63" s="109"/>
      <c r="E63" s="62" t="s">
        <v>43</v>
      </c>
      <c r="F63" s="110">
        <v>167.32</v>
      </c>
      <c r="G63" s="111"/>
      <c r="H63" s="110"/>
      <c r="I63" s="65">
        <v>147897.49</v>
      </c>
      <c r="J63" s="112">
        <v>1.59</v>
      </c>
      <c r="K63" s="67">
        <v>235158.08</v>
      </c>
    </row>
    <row r="64" spans="1:11" s="6" customFormat="1" ht="15" outlineLevel="1">
      <c r="A64" s="59" t="s">
        <v>43</v>
      </c>
      <c r="B64" s="108"/>
      <c r="C64" s="108" t="s">
        <v>48</v>
      </c>
      <c r="D64" s="109"/>
      <c r="E64" s="62" t="s">
        <v>43</v>
      </c>
      <c r="F64" s="110"/>
      <c r="G64" s="111"/>
      <c r="H64" s="110"/>
      <c r="I64" s="65"/>
      <c r="J64" s="112"/>
      <c r="K64" s="67"/>
    </row>
    <row r="65" spans="1:11" s="6" customFormat="1" ht="15" outlineLevel="1">
      <c r="A65" s="59" t="s">
        <v>43</v>
      </c>
      <c r="B65" s="108"/>
      <c r="C65" s="108" t="s">
        <v>52</v>
      </c>
      <c r="D65" s="109"/>
      <c r="E65" s="62" t="s">
        <v>43</v>
      </c>
      <c r="F65" s="110"/>
      <c r="G65" s="111"/>
      <c r="H65" s="110"/>
      <c r="I65" s="65"/>
      <c r="J65" s="112"/>
      <c r="K65" s="67"/>
    </row>
    <row r="66" spans="1:11" s="6" customFormat="1" ht="15" outlineLevel="1">
      <c r="A66" s="59" t="s">
        <v>43</v>
      </c>
      <c r="B66" s="108"/>
      <c r="C66" s="108" t="s">
        <v>53</v>
      </c>
      <c r="D66" s="109" t="s">
        <v>54</v>
      </c>
      <c r="E66" s="62">
        <v>98</v>
      </c>
      <c r="F66" s="110"/>
      <c r="G66" s="111"/>
      <c r="H66" s="110"/>
      <c r="I66" s="65"/>
      <c r="J66" s="112">
        <v>98</v>
      </c>
      <c r="K66" s="67"/>
    </row>
    <row r="67" spans="1:11" s="6" customFormat="1" ht="15" outlineLevel="1">
      <c r="A67" s="59" t="s">
        <v>43</v>
      </c>
      <c r="B67" s="108"/>
      <c r="C67" s="108" t="s">
        <v>55</v>
      </c>
      <c r="D67" s="109" t="s">
        <v>54</v>
      </c>
      <c r="E67" s="62">
        <v>77</v>
      </c>
      <c r="F67" s="110"/>
      <c r="G67" s="111"/>
      <c r="H67" s="110"/>
      <c r="I67" s="65"/>
      <c r="J67" s="112">
        <v>77</v>
      </c>
      <c r="K67" s="67"/>
    </row>
    <row r="68" spans="1:11" s="6" customFormat="1" ht="15.75">
      <c r="A68" s="70" t="s">
        <v>43</v>
      </c>
      <c r="B68" s="113"/>
      <c r="C68" s="113" t="s">
        <v>60</v>
      </c>
      <c r="D68" s="114"/>
      <c r="E68" s="73" t="s">
        <v>43</v>
      </c>
      <c r="F68" s="115"/>
      <c r="G68" s="116"/>
      <c r="H68" s="115"/>
      <c r="I68" s="76">
        <v>147897.49</v>
      </c>
      <c r="J68" s="117"/>
      <c r="K68" s="78">
        <v>235158.08</v>
      </c>
    </row>
    <row r="69" spans="1:11" s="6" customFormat="1" ht="45">
      <c r="A69" s="59">
        <v>6</v>
      </c>
      <c r="B69" s="108" t="s">
        <v>2491</v>
      </c>
      <c r="C69" s="108" t="s">
        <v>2492</v>
      </c>
      <c r="D69" s="109" t="s">
        <v>122</v>
      </c>
      <c r="E69" s="62" t="s">
        <v>2493</v>
      </c>
      <c r="F69" s="110">
        <v>167.32</v>
      </c>
      <c r="G69" s="111"/>
      <c r="H69" s="110"/>
      <c r="I69" s="65"/>
      <c r="J69" s="112"/>
      <c r="K69" s="67"/>
    </row>
    <row r="70" spans="1:11" s="6" customFormat="1" ht="15" outlineLevel="1">
      <c r="A70" s="59" t="s">
        <v>43</v>
      </c>
      <c r="B70" s="108"/>
      <c r="C70" s="108" t="s">
        <v>44</v>
      </c>
      <c r="D70" s="109"/>
      <c r="E70" s="62" t="s">
        <v>43</v>
      </c>
      <c r="F70" s="110"/>
      <c r="G70" s="111"/>
      <c r="H70" s="110"/>
      <c r="I70" s="65"/>
      <c r="J70" s="112"/>
      <c r="K70" s="67"/>
    </row>
    <row r="71" spans="1:11" s="6" customFormat="1" ht="15" outlineLevel="1">
      <c r="A71" s="59" t="s">
        <v>43</v>
      </c>
      <c r="B71" s="108"/>
      <c r="C71" s="108" t="s">
        <v>46</v>
      </c>
      <c r="D71" s="109"/>
      <c r="E71" s="62" t="s">
        <v>43</v>
      </c>
      <c r="F71" s="110">
        <v>167.32</v>
      </c>
      <c r="G71" s="111"/>
      <c r="H71" s="110"/>
      <c r="I71" s="65">
        <v>622.42999999999995</v>
      </c>
      <c r="J71" s="112">
        <v>1.99</v>
      </c>
      <c r="K71" s="67">
        <v>1238.6500000000001</v>
      </c>
    </row>
    <row r="72" spans="1:11" s="6" customFormat="1" ht="15" outlineLevel="1">
      <c r="A72" s="59" t="s">
        <v>43</v>
      </c>
      <c r="B72" s="108"/>
      <c r="C72" s="108" t="s">
        <v>48</v>
      </c>
      <c r="D72" s="109"/>
      <c r="E72" s="62" t="s">
        <v>43</v>
      </c>
      <c r="F72" s="110"/>
      <c r="G72" s="111"/>
      <c r="H72" s="110"/>
      <c r="I72" s="65"/>
      <c r="J72" s="112"/>
      <c r="K72" s="67"/>
    </row>
    <row r="73" spans="1:11" s="6" customFormat="1" ht="15" outlineLevel="1">
      <c r="A73" s="59" t="s">
        <v>43</v>
      </c>
      <c r="B73" s="108"/>
      <c r="C73" s="108" t="s">
        <v>52</v>
      </c>
      <c r="D73" s="109"/>
      <c r="E73" s="62" t="s">
        <v>43</v>
      </c>
      <c r="F73" s="110"/>
      <c r="G73" s="111"/>
      <c r="H73" s="110"/>
      <c r="I73" s="65"/>
      <c r="J73" s="112"/>
      <c r="K73" s="67"/>
    </row>
    <row r="74" spans="1:11" s="6" customFormat="1" ht="15" outlineLevel="1">
      <c r="A74" s="59" t="s">
        <v>43</v>
      </c>
      <c r="B74" s="108"/>
      <c r="C74" s="108" t="s">
        <v>53</v>
      </c>
      <c r="D74" s="109" t="s">
        <v>54</v>
      </c>
      <c r="E74" s="62">
        <v>98</v>
      </c>
      <c r="F74" s="110"/>
      <c r="G74" s="111"/>
      <c r="H74" s="110"/>
      <c r="I74" s="65"/>
      <c r="J74" s="112">
        <v>98</v>
      </c>
      <c r="K74" s="67"/>
    </row>
    <row r="75" spans="1:11" s="6" customFormat="1" ht="15" outlineLevel="1">
      <c r="A75" s="59" t="s">
        <v>43</v>
      </c>
      <c r="B75" s="108"/>
      <c r="C75" s="108" t="s">
        <v>55</v>
      </c>
      <c r="D75" s="109" t="s">
        <v>54</v>
      </c>
      <c r="E75" s="62">
        <v>77</v>
      </c>
      <c r="F75" s="110"/>
      <c r="G75" s="111"/>
      <c r="H75" s="110"/>
      <c r="I75" s="65"/>
      <c r="J75" s="112">
        <v>77</v>
      </c>
      <c r="K75" s="67"/>
    </row>
    <row r="76" spans="1:11" s="6" customFormat="1" ht="15.75">
      <c r="A76" s="70" t="s">
        <v>43</v>
      </c>
      <c r="B76" s="113"/>
      <c r="C76" s="113" t="s">
        <v>60</v>
      </c>
      <c r="D76" s="114"/>
      <c r="E76" s="73" t="s">
        <v>43</v>
      </c>
      <c r="F76" s="115"/>
      <c r="G76" s="116"/>
      <c r="H76" s="115"/>
      <c r="I76" s="76">
        <v>622.42999999999995</v>
      </c>
      <c r="J76" s="117"/>
      <c r="K76" s="78">
        <v>1238.6500000000001</v>
      </c>
    </row>
    <row r="77" spans="1:11" s="6" customFormat="1" ht="45">
      <c r="A77" s="59">
        <v>7</v>
      </c>
      <c r="B77" s="108" t="s">
        <v>2494</v>
      </c>
      <c r="C77" s="108" t="s">
        <v>2495</v>
      </c>
      <c r="D77" s="109" t="s">
        <v>122</v>
      </c>
      <c r="E77" s="62" t="s">
        <v>2496</v>
      </c>
      <c r="F77" s="110">
        <v>178.79</v>
      </c>
      <c r="G77" s="111"/>
      <c r="H77" s="110"/>
      <c r="I77" s="65"/>
      <c r="J77" s="112"/>
      <c r="K77" s="67"/>
    </row>
    <row r="78" spans="1:11" s="6" customFormat="1" ht="15" outlineLevel="1">
      <c r="A78" s="59" t="s">
        <v>43</v>
      </c>
      <c r="B78" s="108"/>
      <c r="C78" s="108" t="s">
        <v>44</v>
      </c>
      <c r="D78" s="109"/>
      <c r="E78" s="62" t="s">
        <v>43</v>
      </c>
      <c r="F78" s="110"/>
      <c r="G78" s="111"/>
      <c r="H78" s="110"/>
      <c r="I78" s="65"/>
      <c r="J78" s="112"/>
      <c r="K78" s="67"/>
    </row>
    <row r="79" spans="1:11" s="6" customFormat="1" ht="15" outlineLevel="1">
      <c r="A79" s="59" t="s">
        <v>43</v>
      </c>
      <c r="B79" s="108"/>
      <c r="C79" s="108" t="s">
        <v>46</v>
      </c>
      <c r="D79" s="109"/>
      <c r="E79" s="62" t="s">
        <v>43</v>
      </c>
      <c r="F79" s="110">
        <v>178.79</v>
      </c>
      <c r="G79" s="111"/>
      <c r="H79" s="110"/>
      <c r="I79" s="65">
        <v>6847.66</v>
      </c>
      <c r="J79" s="112">
        <v>3.96</v>
      </c>
      <c r="K79" s="67">
        <v>27116.78</v>
      </c>
    </row>
    <row r="80" spans="1:11" s="6" customFormat="1" ht="15" outlineLevel="1">
      <c r="A80" s="59" t="s">
        <v>43</v>
      </c>
      <c r="B80" s="108"/>
      <c r="C80" s="108" t="s">
        <v>48</v>
      </c>
      <c r="D80" s="109"/>
      <c r="E80" s="62" t="s">
        <v>43</v>
      </c>
      <c r="F80" s="110"/>
      <c r="G80" s="111"/>
      <c r="H80" s="110"/>
      <c r="I80" s="65"/>
      <c r="J80" s="112"/>
      <c r="K80" s="67"/>
    </row>
    <row r="81" spans="1:11" s="6" customFormat="1" ht="15" outlineLevel="1">
      <c r="A81" s="59" t="s">
        <v>43</v>
      </c>
      <c r="B81" s="108"/>
      <c r="C81" s="108" t="s">
        <v>52</v>
      </c>
      <c r="D81" s="109"/>
      <c r="E81" s="62" t="s">
        <v>43</v>
      </c>
      <c r="F81" s="110"/>
      <c r="G81" s="111"/>
      <c r="H81" s="110"/>
      <c r="I81" s="65"/>
      <c r="J81" s="112"/>
      <c r="K81" s="67"/>
    </row>
    <row r="82" spans="1:11" s="6" customFormat="1" ht="15" outlineLevel="1">
      <c r="A82" s="59" t="s">
        <v>43</v>
      </c>
      <c r="B82" s="108"/>
      <c r="C82" s="108" t="s">
        <v>53</v>
      </c>
      <c r="D82" s="109" t="s">
        <v>54</v>
      </c>
      <c r="E82" s="62">
        <v>98</v>
      </c>
      <c r="F82" s="110"/>
      <c r="G82" s="111"/>
      <c r="H82" s="110"/>
      <c r="I82" s="65"/>
      <c r="J82" s="112">
        <v>98</v>
      </c>
      <c r="K82" s="67"/>
    </row>
    <row r="83" spans="1:11" s="6" customFormat="1" ht="15" outlineLevel="1">
      <c r="A83" s="59" t="s">
        <v>43</v>
      </c>
      <c r="B83" s="108"/>
      <c r="C83" s="108" t="s">
        <v>55</v>
      </c>
      <c r="D83" s="109" t="s">
        <v>54</v>
      </c>
      <c r="E83" s="62">
        <v>77</v>
      </c>
      <c r="F83" s="110"/>
      <c r="G83" s="111"/>
      <c r="H83" s="110"/>
      <c r="I83" s="65"/>
      <c r="J83" s="112">
        <v>77</v>
      </c>
      <c r="K83" s="67"/>
    </row>
    <row r="84" spans="1:11" s="6" customFormat="1" ht="15.75">
      <c r="A84" s="70" t="s">
        <v>43</v>
      </c>
      <c r="B84" s="113"/>
      <c r="C84" s="113" t="s">
        <v>60</v>
      </c>
      <c r="D84" s="114"/>
      <c r="E84" s="73" t="s">
        <v>43</v>
      </c>
      <c r="F84" s="115"/>
      <c r="G84" s="116"/>
      <c r="H84" s="115"/>
      <c r="I84" s="76">
        <v>6847.66</v>
      </c>
      <c r="J84" s="117"/>
      <c r="K84" s="78">
        <v>27116.78</v>
      </c>
    </row>
    <row r="85" spans="1:11" s="6" customFormat="1" ht="45">
      <c r="A85" s="59">
        <v>8</v>
      </c>
      <c r="B85" s="108" t="s">
        <v>2497</v>
      </c>
      <c r="C85" s="108" t="s">
        <v>2498</v>
      </c>
      <c r="D85" s="109" t="s">
        <v>122</v>
      </c>
      <c r="E85" s="62" t="s">
        <v>2481</v>
      </c>
      <c r="F85" s="110">
        <v>163.97</v>
      </c>
      <c r="G85" s="111"/>
      <c r="H85" s="110"/>
      <c r="I85" s="65"/>
      <c r="J85" s="112"/>
      <c r="K85" s="67"/>
    </row>
    <row r="86" spans="1:11" s="6" customFormat="1" ht="15" outlineLevel="1">
      <c r="A86" s="59" t="s">
        <v>43</v>
      </c>
      <c r="B86" s="108"/>
      <c r="C86" s="108" t="s">
        <v>44</v>
      </c>
      <c r="D86" s="109"/>
      <c r="E86" s="62" t="s">
        <v>43</v>
      </c>
      <c r="F86" s="110"/>
      <c r="G86" s="111"/>
      <c r="H86" s="110"/>
      <c r="I86" s="65"/>
      <c r="J86" s="112"/>
      <c r="K86" s="67"/>
    </row>
    <row r="87" spans="1:11" s="6" customFormat="1" ht="15" outlineLevel="1">
      <c r="A87" s="59" t="s">
        <v>43</v>
      </c>
      <c r="B87" s="108"/>
      <c r="C87" s="108" t="s">
        <v>46</v>
      </c>
      <c r="D87" s="109"/>
      <c r="E87" s="62" t="s">
        <v>43</v>
      </c>
      <c r="F87" s="110">
        <v>163.97</v>
      </c>
      <c r="G87" s="111"/>
      <c r="H87" s="110"/>
      <c r="I87" s="65">
        <v>158577.03</v>
      </c>
      <c r="J87" s="112">
        <v>10.06</v>
      </c>
      <c r="K87" s="67">
        <v>1595286.63</v>
      </c>
    </row>
    <row r="88" spans="1:11" s="6" customFormat="1" ht="15" outlineLevel="1">
      <c r="A88" s="59" t="s">
        <v>43</v>
      </c>
      <c r="B88" s="108"/>
      <c r="C88" s="108" t="s">
        <v>48</v>
      </c>
      <c r="D88" s="109"/>
      <c r="E88" s="62" t="s">
        <v>43</v>
      </c>
      <c r="F88" s="110"/>
      <c r="G88" s="111"/>
      <c r="H88" s="110"/>
      <c r="I88" s="65"/>
      <c r="J88" s="112"/>
      <c r="K88" s="67"/>
    </row>
    <row r="89" spans="1:11" s="6" customFormat="1" ht="15" outlineLevel="1">
      <c r="A89" s="59" t="s">
        <v>43</v>
      </c>
      <c r="B89" s="108"/>
      <c r="C89" s="108" t="s">
        <v>52</v>
      </c>
      <c r="D89" s="109"/>
      <c r="E89" s="62" t="s">
        <v>43</v>
      </c>
      <c r="F89" s="110"/>
      <c r="G89" s="111"/>
      <c r="H89" s="110"/>
      <c r="I89" s="65"/>
      <c r="J89" s="112"/>
      <c r="K89" s="67"/>
    </row>
    <row r="90" spans="1:11" s="6" customFormat="1" ht="15" outlineLevel="1">
      <c r="A90" s="59" t="s">
        <v>43</v>
      </c>
      <c r="B90" s="108"/>
      <c r="C90" s="108" t="s">
        <v>53</v>
      </c>
      <c r="D90" s="109" t="s">
        <v>54</v>
      </c>
      <c r="E90" s="62">
        <v>98</v>
      </c>
      <c r="F90" s="110"/>
      <c r="G90" s="111"/>
      <c r="H90" s="110"/>
      <c r="I90" s="65"/>
      <c r="J90" s="112">
        <v>98</v>
      </c>
      <c r="K90" s="67"/>
    </row>
    <row r="91" spans="1:11" s="6" customFormat="1" ht="15" outlineLevel="1">
      <c r="A91" s="59" t="s">
        <v>43</v>
      </c>
      <c r="B91" s="108"/>
      <c r="C91" s="108" t="s">
        <v>55</v>
      </c>
      <c r="D91" s="109" t="s">
        <v>54</v>
      </c>
      <c r="E91" s="62">
        <v>77</v>
      </c>
      <c r="F91" s="110"/>
      <c r="G91" s="111"/>
      <c r="H91" s="110"/>
      <c r="I91" s="65"/>
      <c r="J91" s="112">
        <v>77</v>
      </c>
      <c r="K91" s="67"/>
    </row>
    <row r="92" spans="1:11" s="6" customFormat="1" ht="15.75">
      <c r="A92" s="70" t="s">
        <v>43</v>
      </c>
      <c r="B92" s="113"/>
      <c r="C92" s="126" t="s">
        <v>60</v>
      </c>
      <c r="D92" s="127"/>
      <c r="E92" s="91" t="s">
        <v>43</v>
      </c>
      <c r="F92" s="128"/>
      <c r="G92" s="129"/>
      <c r="H92" s="128"/>
      <c r="I92" s="87">
        <v>158577.03</v>
      </c>
      <c r="J92" s="125"/>
      <c r="K92" s="86">
        <v>1595286.63</v>
      </c>
    </row>
    <row r="93" spans="1:11" s="6" customFormat="1" ht="15">
      <c r="A93" s="123"/>
      <c r="B93" s="124"/>
      <c r="C93" s="168" t="s">
        <v>127</v>
      </c>
      <c r="D93" s="169"/>
      <c r="E93" s="169"/>
      <c r="F93" s="169"/>
      <c r="G93" s="169"/>
      <c r="H93" s="169"/>
      <c r="I93" s="65">
        <v>600815.17000000004</v>
      </c>
      <c r="J93" s="112"/>
      <c r="K93" s="67">
        <v>3775461.8</v>
      </c>
    </row>
    <row r="94" spans="1:11" s="6" customFormat="1" ht="15">
      <c r="A94" s="123"/>
      <c r="B94" s="124"/>
      <c r="C94" s="168" t="s">
        <v>128</v>
      </c>
      <c r="D94" s="169"/>
      <c r="E94" s="169"/>
      <c r="F94" s="169"/>
      <c r="G94" s="169"/>
      <c r="H94" s="169"/>
      <c r="I94" s="65"/>
      <c r="J94" s="112"/>
      <c r="K94" s="67"/>
    </row>
    <row r="95" spans="1:11" s="6" customFormat="1" ht="15">
      <c r="A95" s="123"/>
      <c r="B95" s="124"/>
      <c r="C95" s="168" t="s">
        <v>131</v>
      </c>
      <c r="D95" s="169"/>
      <c r="E95" s="169"/>
      <c r="F95" s="169"/>
      <c r="G95" s="169"/>
      <c r="H95" s="169"/>
      <c r="I95" s="65">
        <v>600815.17000000004</v>
      </c>
      <c r="J95" s="112"/>
      <c r="K95" s="67">
        <v>3775461.8</v>
      </c>
    </row>
    <row r="96" spans="1:11" s="6" customFormat="1" ht="32.1" customHeight="1">
      <c r="A96" s="123"/>
      <c r="B96" s="124"/>
      <c r="C96" s="173" t="s">
        <v>2499</v>
      </c>
      <c r="D96" s="174"/>
      <c r="E96" s="174"/>
      <c r="F96" s="174"/>
      <c r="G96" s="174"/>
      <c r="H96" s="174"/>
      <c r="I96" s="76"/>
      <c r="J96" s="117"/>
      <c r="K96" s="78"/>
    </row>
    <row r="97" spans="1:11" s="6" customFormat="1" ht="15">
      <c r="A97" s="123"/>
      <c r="B97" s="124"/>
      <c r="C97" s="168" t="s">
        <v>2500</v>
      </c>
      <c r="D97" s="169"/>
      <c r="E97" s="169"/>
      <c r="F97" s="169"/>
      <c r="G97" s="169"/>
      <c r="H97" s="169"/>
      <c r="I97" s="65">
        <v>600815.17000000004</v>
      </c>
      <c r="J97" s="112"/>
      <c r="K97" s="67">
        <v>3775461.8</v>
      </c>
    </row>
    <row r="98" spans="1:11" s="6" customFormat="1" ht="15">
      <c r="A98" s="123"/>
      <c r="B98" s="124"/>
      <c r="C98" s="168" t="s">
        <v>137</v>
      </c>
      <c r="D98" s="169"/>
      <c r="E98" s="169"/>
      <c r="F98" s="169"/>
      <c r="G98" s="169"/>
      <c r="H98" s="169"/>
      <c r="I98" s="65">
        <v>600815.17000000004</v>
      </c>
      <c r="J98" s="112"/>
      <c r="K98" s="67">
        <v>3775461.8</v>
      </c>
    </row>
    <row r="99" spans="1:11" s="6" customFormat="1" ht="32.1" customHeight="1">
      <c r="A99" s="123"/>
      <c r="B99" s="124"/>
      <c r="C99" s="175" t="s">
        <v>2501</v>
      </c>
      <c r="D99" s="176"/>
      <c r="E99" s="176"/>
      <c r="F99" s="176"/>
      <c r="G99" s="176"/>
      <c r="H99" s="176"/>
      <c r="I99" s="87">
        <v>600815.17000000004</v>
      </c>
      <c r="J99" s="125"/>
      <c r="K99" s="86">
        <v>3775461.8</v>
      </c>
    </row>
    <row r="100" spans="1:11" s="6" customFormat="1" ht="22.15" customHeight="1">
      <c r="A100" s="166" t="s">
        <v>2502</v>
      </c>
      <c r="B100" s="167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s="6" customFormat="1" ht="15">
      <c r="A101" s="123"/>
      <c r="B101" s="124"/>
      <c r="C101" s="168" t="s">
        <v>128</v>
      </c>
      <c r="D101" s="169"/>
      <c r="E101" s="169"/>
      <c r="F101" s="169"/>
      <c r="G101" s="169"/>
      <c r="H101" s="169"/>
      <c r="I101" s="65"/>
      <c r="J101" s="112"/>
      <c r="K101" s="67"/>
    </row>
    <row r="102" spans="1:11" s="6" customFormat="1" ht="32.1" customHeight="1">
      <c r="A102" s="123"/>
      <c r="B102" s="124"/>
      <c r="C102" s="173" t="s">
        <v>2503</v>
      </c>
      <c r="D102" s="174"/>
      <c r="E102" s="174"/>
      <c r="F102" s="174"/>
      <c r="G102" s="174"/>
      <c r="H102" s="174"/>
      <c r="I102" s="65"/>
      <c r="J102" s="112"/>
      <c r="K102" s="67"/>
    </row>
    <row r="103" spans="1:11" s="6" customFormat="1" ht="15">
      <c r="A103" s="123"/>
      <c r="B103" s="124"/>
      <c r="C103" s="168" t="s">
        <v>137</v>
      </c>
      <c r="D103" s="169"/>
      <c r="E103" s="169"/>
      <c r="F103" s="169"/>
      <c r="G103" s="169"/>
      <c r="H103" s="169"/>
      <c r="I103" s="65"/>
      <c r="J103" s="112"/>
      <c r="K103" s="67"/>
    </row>
    <row r="104" spans="1:11" s="6" customFormat="1" ht="32.1" customHeight="1">
      <c r="A104" s="123"/>
      <c r="B104" s="124"/>
      <c r="C104" s="175" t="s">
        <v>2504</v>
      </c>
      <c r="D104" s="176"/>
      <c r="E104" s="176"/>
      <c r="F104" s="176"/>
      <c r="G104" s="176"/>
      <c r="H104" s="176"/>
      <c r="I104" s="84"/>
      <c r="J104" s="122"/>
      <c r="K104" s="140"/>
    </row>
    <row r="105" spans="1:11" s="6" customFormat="1" ht="15">
      <c r="A105" s="123"/>
      <c r="B105" s="124"/>
      <c r="C105" s="168" t="s">
        <v>341</v>
      </c>
      <c r="D105" s="169"/>
      <c r="E105" s="169"/>
      <c r="F105" s="169"/>
      <c r="G105" s="169"/>
      <c r="H105" s="169"/>
      <c r="I105" s="65">
        <v>600815.17000000004</v>
      </c>
      <c r="J105" s="112"/>
      <c r="K105" s="67">
        <v>3775461.8</v>
      </c>
    </row>
    <row r="106" spans="1:11" s="6" customFormat="1" ht="15">
      <c r="A106" s="123"/>
      <c r="B106" s="124"/>
      <c r="C106" s="168" t="s">
        <v>128</v>
      </c>
      <c r="D106" s="169"/>
      <c r="E106" s="169"/>
      <c r="F106" s="169"/>
      <c r="G106" s="169"/>
      <c r="H106" s="169"/>
      <c r="I106" s="65"/>
      <c r="J106" s="112"/>
      <c r="K106" s="67"/>
    </row>
    <row r="107" spans="1:11" s="6" customFormat="1" ht="15">
      <c r="A107" s="123"/>
      <c r="B107" s="124"/>
      <c r="C107" s="168" t="s">
        <v>131</v>
      </c>
      <c r="D107" s="169"/>
      <c r="E107" s="169"/>
      <c r="F107" s="169"/>
      <c r="G107" s="169"/>
      <c r="H107" s="169"/>
      <c r="I107" s="65">
        <v>600815.17000000004</v>
      </c>
      <c r="J107" s="112"/>
      <c r="K107" s="67">
        <v>3775461.8</v>
      </c>
    </row>
    <row r="108" spans="1:11" s="6" customFormat="1" ht="15.75">
      <c r="A108" s="123"/>
      <c r="B108" s="124"/>
      <c r="C108" s="173" t="s">
        <v>342</v>
      </c>
      <c r="D108" s="174"/>
      <c r="E108" s="174"/>
      <c r="F108" s="174"/>
      <c r="G108" s="174"/>
      <c r="H108" s="174"/>
      <c r="I108" s="76"/>
      <c r="J108" s="117"/>
      <c r="K108" s="78"/>
    </row>
    <row r="109" spans="1:11" s="6" customFormat="1" ht="15">
      <c r="A109" s="123"/>
      <c r="B109" s="124"/>
      <c r="C109" s="168" t="s">
        <v>2500</v>
      </c>
      <c r="D109" s="169"/>
      <c r="E109" s="169"/>
      <c r="F109" s="169"/>
      <c r="G109" s="169"/>
      <c r="H109" s="169"/>
      <c r="I109" s="65">
        <v>600815.17000000004</v>
      </c>
      <c r="J109" s="112"/>
      <c r="K109" s="67">
        <v>3775461.8</v>
      </c>
    </row>
    <row r="110" spans="1:11" s="6" customFormat="1" ht="15">
      <c r="A110" s="123"/>
      <c r="B110" s="124"/>
      <c r="C110" s="168" t="s">
        <v>137</v>
      </c>
      <c r="D110" s="169"/>
      <c r="E110" s="169"/>
      <c r="F110" s="169"/>
      <c r="G110" s="169"/>
      <c r="H110" s="169"/>
      <c r="I110" s="65">
        <v>600815.17000000004</v>
      </c>
      <c r="J110" s="112"/>
      <c r="K110" s="67">
        <v>3775461.8</v>
      </c>
    </row>
    <row r="111" spans="1:11" s="6" customFormat="1" ht="15">
      <c r="A111" s="123"/>
      <c r="B111" s="124"/>
      <c r="C111" s="168" t="s">
        <v>2450</v>
      </c>
      <c r="D111" s="169"/>
      <c r="E111" s="169"/>
      <c r="F111" s="169"/>
      <c r="G111" s="169"/>
      <c r="H111" s="169"/>
      <c r="I111" s="65">
        <v>0</v>
      </c>
      <c r="J111" s="112"/>
      <c r="K111" s="67">
        <v>0</v>
      </c>
    </row>
    <row r="112" spans="1:11" s="6" customFormat="1" ht="15">
      <c r="A112" s="123"/>
      <c r="B112" s="124"/>
      <c r="C112" s="168" t="s">
        <v>2505</v>
      </c>
      <c r="D112" s="169"/>
      <c r="E112" s="169"/>
      <c r="F112" s="169"/>
      <c r="G112" s="169"/>
      <c r="H112" s="169"/>
      <c r="I112" s="65">
        <v>600815.17000000004</v>
      </c>
      <c r="J112" s="112"/>
      <c r="K112" s="67"/>
    </row>
    <row r="113" spans="1:11" s="6" customFormat="1" ht="15">
      <c r="A113" s="123"/>
      <c r="B113" s="124"/>
      <c r="C113" s="168" t="s">
        <v>2506</v>
      </c>
      <c r="D113" s="169"/>
      <c r="E113" s="169"/>
      <c r="F113" s="169"/>
      <c r="G113" s="169"/>
      <c r="H113" s="169"/>
      <c r="I113" s="65"/>
      <c r="J113" s="112"/>
      <c r="K113" s="67">
        <v>3775461.8</v>
      </c>
    </row>
    <row r="114" spans="1:11" s="6" customFormat="1" ht="32.1" customHeight="1">
      <c r="A114" s="123"/>
      <c r="B114" s="124"/>
      <c r="C114" s="168" t="s">
        <v>344</v>
      </c>
      <c r="D114" s="169"/>
      <c r="E114" s="169"/>
      <c r="F114" s="169"/>
      <c r="G114" s="169"/>
      <c r="H114" s="169"/>
      <c r="I114" s="65">
        <v>12016.3</v>
      </c>
      <c r="J114" s="112"/>
      <c r="K114" s="67">
        <v>75509.240000000005</v>
      </c>
    </row>
    <row r="115" spans="1:11" s="6" customFormat="1" ht="15.75">
      <c r="A115" s="123"/>
      <c r="B115" s="124"/>
      <c r="C115" s="173" t="s">
        <v>345</v>
      </c>
      <c r="D115" s="174"/>
      <c r="E115" s="174"/>
      <c r="F115" s="174"/>
      <c r="G115" s="174"/>
      <c r="H115" s="174"/>
      <c r="I115" s="76">
        <v>612831.47</v>
      </c>
      <c r="J115" s="117"/>
      <c r="K115" s="78">
        <v>3850971.04</v>
      </c>
    </row>
    <row r="116" spans="1:11" s="6" customFormat="1" ht="32.1" customHeight="1">
      <c r="A116" s="123"/>
      <c r="B116" s="124"/>
      <c r="C116" s="168" t="s">
        <v>346</v>
      </c>
      <c r="D116" s="169"/>
      <c r="E116" s="169"/>
      <c r="F116" s="169"/>
      <c r="G116" s="169"/>
      <c r="H116" s="169"/>
      <c r="I116" s="65">
        <v>122566.29</v>
      </c>
      <c r="J116" s="112"/>
      <c r="K116" s="67">
        <v>770194.21</v>
      </c>
    </row>
    <row r="117" spans="1:11" s="6" customFormat="1" ht="15.75">
      <c r="A117" s="123"/>
      <c r="B117" s="124"/>
      <c r="C117" s="173" t="s">
        <v>347</v>
      </c>
      <c r="D117" s="174"/>
      <c r="E117" s="174"/>
      <c r="F117" s="174"/>
      <c r="G117" s="174"/>
      <c r="H117" s="174"/>
      <c r="I117" s="76">
        <v>735397.76</v>
      </c>
      <c r="J117" s="117"/>
      <c r="K117" s="78">
        <v>4621165.25</v>
      </c>
    </row>
    <row r="118" spans="1:11" s="6" customFormat="1" ht="15" customHeight="1">
      <c r="A118" s="123"/>
      <c r="B118" s="124"/>
      <c r="C118" s="124"/>
      <c r="D118" s="130"/>
      <c r="E118" s="131"/>
      <c r="F118" s="132"/>
      <c r="G118" s="133"/>
      <c r="H118" s="132"/>
      <c r="I118" s="55"/>
      <c r="J118" s="134"/>
      <c r="K118" s="57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137" t="s">
        <v>30</v>
      </c>
      <c r="C121" s="180" t="s">
        <v>37</v>
      </c>
      <c r="D121" s="180"/>
      <c r="E121" s="180"/>
      <c r="F121" s="180"/>
      <c r="G121" s="180"/>
      <c r="H121" s="180"/>
      <c r="I121" s="9"/>
      <c r="J121" s="9"/>
      <c r="K121" s="9"/>
    </row>
    <row r="122" spans="1:11" ht="15">
      <c r="A122" s="9"/>
      <c r="B122" s="138" t="s">
        <v>29</v>
      </c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13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137" t="s">
        <v>31</v>
      </c>
      <c r="C124" s="180" t="s">
        <v>37</v>
      </c>
      <c r="D124" s="180"/>
      <c r="E124" s="180"/>
      <c r="F124" s="180"/>
      <c r="G124" s="180"/>
      <c r="H124" s="180"/>
      <c r="I124" s="9"/>
      <c r="J124" s="9"/>
      <c r="K124" s="9"/>
    </row>
    <row r="125" spans="1:11" ht="15">
      <c r="A125" s="9"/>
      <c r="B125" s="138" t="s">
        <v>29</v>
      </c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</sheetData>
  <mergeCells count="48">
    <mergeCell ref="A3:K3"/>
    <mergeCell ref="C121:H121"/>
    <mergeCell ref="C124:H124"/>
    <mergeCell ref="C112:H112"/>
    <mergeCell ref="C113:H113"/>
    <mergeCell ref="C114:H114"/>
    <mergeCell ref="C115:H115"/>
    <mergeCell ref="C116:H116"/>
    <mergeCell ref="C117:H117"/>
    <mergeCell ref="C111:H111"/>
    <mergeCell ref="A100:K100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99:H99"/>
    <mergeCell ref="H24:H25"/>
    <mergeCell ref="I24:I25"/>
    <mergeCell ref="J24:J25"/>
    <mergeCell ref="K24:K25"/>
    <mergeCell ref="A28:K28"/>
    <mergeCell ref="C93:H93"/>
    <mergeCell ref="C94:H94"/>
    <mergeCell ref="C95:H95"/>
    <mergeCell ref="C96:H96"/>
    <mergeCell ref="C97:H97"/>
    <mergeCell ref="C98:H98"/>
    <mergeCell ref="A9:K9"/>
    <mergeCell ref="A12:C12"/>
    <mergeCell ref="E19:G19"/>
    <mergeCell ref="A24:A25"/>
    <mergeCell ref="B24:B25"/>
    <mergeCell ref="C24:C25"/>
    <mergeCell ref="D24:D25"/>
    <mergeCell ref="E24:E25"/>
    <mergeCell ref="F24:F25"/>
    <mergeCell ref="G24:G25"/>
    <mergeCell ref="C8:I8"/>
    <mergeCell ref="C4:I4"/>
    <mergeCell ref="C5:I5"/>
    <mergeCell ref="C6:I6"/>
    <mergeCell ref="C7:I7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6301-0C2A-4B8D-886C-AE93DA7A425D}">
  <sheetPr>
    <pageSetUpPr autoPageBreaks="0" fitToPage="1"/>
  </sheetPr>
  <dimension ref="A1:K138"/>
  <sheetViews>
    <sheetView view="pageBreakPreview" topLeftCell="A115" zoomScale="90" zoomScaleNormal="100" zoomScaleSheetLayoutView="90" workbookViewId="0">
      <selection activeCell="N19" sqref="N19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1" style="47" customWidth="1"/>
    <col min="8" max="8" width="9" style="47" customWidth="1"/>
    <col min="9" max="9" width="17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s="20" customFormat="1">
      <c r="K2" s="30"/>
    </row>
    <row r="3" spans="1:11" ht="39.75" customHeight="1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4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95"/>
    </row>
    <row r="5" spans="1:11" ht="18">
      <c r="A5" s="94"/>
      <c r="B5" s="14"/>
      <c r="C5" s="161" t="s">
        <v>2453</v>
      </c>
      <c r="D5" s="161"/>
      <c r="E5" s="161"/>
      <c r="F5" s="161"/>
      <c r="G5" s="161"/>
      <c r="H5" s="161"/>
      <c r="I5" s="161"/>
      <c r="J5" s="14"/>
      <c r="K5" s="95"/>
    </row>
    <row r="6" spans="1:11" ht="18">
      <c r="A6" s="9"/>
      <c r="B6" s="14"/>
      <c r="C6" s="162" t="s">
        <v>12</v>
      </c>
      <c r="D6" s="162"/>
      <c r="E6" s="162"/>
      <c r="F6" s="162"/>
      <c r="G6" s="162"/>
      <c r="H6" s="162"/>
      <c r="I6" s="162"/>
      <c r="J6" s="14"/>
      <c r="K6" s="9"/>
    </row>
    <row r="7" spans="1:11" ht="18">
      <c r="A7" s="9"/>
      <c r="B7" s="14"/>
      <c r="C7" s="163" t="s">
        <v>2454</v>
      </c>
      <c r="D7" s="163"/>
      <c r="E7" s="163"/>
      <c r="F7" s="163"/>
      <c r="G7" s="163"/>
      <c r="H7" s="163"/>
      <c r="I7" s="163"/>
      <c r="J7" s="14"/>
      <c r="K7" s="96"/>
    </row>
    <row r="8" spans="1:11" ht="18">
      <c r="A8" s="14"/>
      <c r="B8" s="14"/>
      <c r="C8" s="164" t="s">
        <v>13</v>
      </c>
      <c r="D8" s="164"/>
      <c r="E8" s="164"/>
      <c r="F8" s="164"/>
      <c r="G8" s="164"/>
      <c r="H8" s="164"/>
      <c r="I8" s="164"/>
      <c r="J8" s="14"/>
      <c r="K8" s="97"/>
    </row>
    <row r="9" spans="1:11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8">
      <c r="B10" s="98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>
      <c r="A11" s="99"/>
      <c r="B11" s="99"/>
      <c r="C11" s="99"/>
      <c r="D11" s="99"/>
      <c r="F11" s="99"/>
      <c r="G11" s="100" t="s">
        <v>14</v>
      </c>
      <c r="H11" s="99"/>
      <c r="I11" s="100" t="s">
        <v>21</v>
      </c>
      <c r="J11" s="99"/>
      <c r="K11" s="99"/>
    </row>
    <row r="12" spans="1:11">
      <c r="A12" s="171" t="s">
        <v>1</v>
      </c>
      <c r="B12" s="171"/>
      <c r="C12" s="171"/>
      <c r="D12" s="48"/>
      <c r="E12" s="48"/>
      <c r="F12" s="48"/>
      <c r="G12" s="42">
        <f>63673.16/1000</f>
        <v>63.673160000000003</v>
      </c>
      <c r="H12" s="36"/>
      <c r="I12" s="41">
        <f>1447145.82/1000</f>
        <v>1447.14582</v>
      </c>
      <c r="J12" s="101"/>
      <c r="K12" s="102" t="s">
        <v>22</v>
      </c>
    </row>
    <row r="13" spans="1:11">
      <c r="A13" s="103" t="s">
        <v>23</v>
      </c>
      <c r="B13" s="103"/>
      <c r="C13" s="103"/>
      <c r="D13" s="48"/>
      <c r="E13" s="48"/>
      <c r="F13" s="48"/>
      <c r="G13" s="36">
        <f>0/1000</f>
        <v>0</v>
      </c>
      <c r="H13" s="104"/>
      <c r="I13" s="38">
        <f>0/1000</f>
        <v>0</v>
      </c>
      <c r="J13" s="48"/>
      <c r="K13" s="105" t="s">
        <v>22</v>
      </c>
    </row>
    <row r="14" spans="1:11">
      <c r="A14" s="103" t="s">
        <v>24</v>
      </c>
      <c r="B14" s="103"/>
      <c r="C14" s="103"/>
      <c r="D14" s="48"/>
      <c r="E14" s="48"/>
      <c r="F14" s="48"/>
      <c r="G14" s="36">
        <f>0/1000</f>
        <v>0</v>
      </c>
      <c r="H14" s="104"/>
      <c r="I14" s="38">
        <f>0/1000</f>
        <v>0</v>
      </c>
      <c r="J14" s="48"/>
      <c r="K14" s="105" t="s">
        <v>22</v>
      </c>
    </row>
    <row r="15" spans="1:11">
      <c r="A15" s="103" t="s">
        <v>25</v>
      </c>
      <c r="B15" s="103"/>
      <c r="C15" s="103"/>
      <c r="D15" s="48"/>
      <c r="E15" s="48"/>
      <c r="F15" s="48"/>
      <c r="G15" s="36">
        <f>0/1000</f>
        <v>0</v>
      </c>
      <c r="H15" s="104"/>
      <c r="I15" s="38">
        <f>0/1000</f>
        <v>0</v>
      </c>
      <c r="J15" s="48"/>
      <c r="K15" s="105" t="s">
        <v>22</v>
      </c>
    </row>
    <row r="16" spans="1:11">
      <c r="A16" s="103" t="s">
        <v>26</v>
      </c>
      <c r="B16" s="103"/>
      <c r="C16" s="103"/>
      <c r="D16" s="48"/>
      <c r="E16" s="48"/>
      <c r="F16" s="48"/>
      <c r="G16" s="36">
        <f>52020.56/1000</f>
        <v>52.020559999999996</v>
      </c>
      <c r="H16" s="104"/>
      <c r="I16" s="38">
        <f>1182308.68/1000</f>
        <v>1182.3086799999999</v>
      </c>
      <c r="J16" s="48"/>
      <c r="K16" s="105" t="s">
        <v>22</v>
      </c>
    </row>
    <row r="17" spans="1:11">
      <c r="A17" s="28" t="s">
        <v>2</v>
      </c>
      <c r="B17" s="28"/>
      <c r="C17" s="28"/>
      <c r="G17" s="36">
        <f>21232.88/1000</f>
        <v>21.232880000000002</v>
      </c>
      <c r="H17" s="36"/>
      <c r="I17" s="38">
        <f>560335.86/1000</f>
        <v>560.33586000000003</v>
      </c>
      <c r="J17" s="101"/>
      <c r="K17" s="105" t="s">
        <v>22</v>
      </c>
    </row>
    <row r="18" spans="1:11">
      <c r="A18" s="28" t="s">
        <v>27</v>
      </c>
      <c r="B18" s="28"/>
      <c r="C18" s="28"/>
      <c r="G18" s="36">
        <v>1663.02</v>
      </c>
      <c r="H18" s="106"/>
      <c r="I18" s="38">
        <v>1663.02</v>
      </c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35</v>
      </c>
      <c r="B21" s="9"/>
      <c r="C21" s="9"/>
      <c r="D21" s="9"/>
      <c r="E21" s="9"/>
      <c r="F21" s="9"/>
      <c r="G21" s="9"/>
      <c r="H21" s="107"/>
      <c r="I21" s="107"/>
      <c r="J21" s="107"/>
      <c r="K21" s="107"/>
    </row>
    <row r="22" spans="1:11" ht="15">
      <c r="A22" s="33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6" customFormat="1" ht="22.15" customHeight="1">
      <c r="A28" s="166" t="s">
        <v>2455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6" customFormat="1" ht="180">
      <c r="A29" s="59">
        <v>1</v>
      </c>
      <c r="B29" s="108" t="s">
        <v>2456</v>
      </c>
      <c r="C29" s="108" t="s">
        <v>2457</v>
      </c>
      <c r="D29" s="109" t="s">
        <v>2458</v>
      </c>
      <c r="E29" s="62">
        <v>7</v>
      </c>
      <c r="F29" s="110">
        <v>1149.98</v>
      </c>
      <c r="G29" s="111"/>
      <c r="H29" s="110"/>
      <c r="I29" s="65"/>
      <c r="J29" s="112"/>
      <c r="K29" s="67"/>
    </row>
    <row r="30" spans="1:11" s="6" customFormat="1" ht="25.5" outlineLevel="1">
      <c r="A30" s="59" t="s">
        <v>43</v>
      </c>
      <c r="B30" s="108"/>
      <c r="C30" s="108" t="s">
        <v>44</v>
      </c>
      <c r="D30" s="109"/>
      <c r="E30" s="62" t="s">
        <v>43</v>
      </c>
      <c r="F30" s="110">
        <v>1149.98</v>
      </c>
      <c r="G30" s="111" t="s">
        <v>2443</v>
      </c>
      <c r="H30" s="110"/>
      <c r="I30" s="65">
        <v>10432.620000000001</v>
      </c>
      <c r="J30" s="112">
        <v>26.39</v>
      </c>
      <c r="K30" s="67">
        <v>275316.8</v>
      </c>
    </row>
    <row r="31" spans="1:11" s="6" customFormat="1" ht="15" outlineLevel="1">
      <c r="A31" s="59" t="s">
        <v>43</v>
      </c>
      <c r="B31" s="108"/>
      <c r="C31" s="108" t="s">
        <v>46</v>
      </c>
      <c r="D31" s="109"/>
      <c r="E31" s="62" t="s">
        <v>43</v>
      </c>
      <c r="F31" s="110"/>
      <c r="G31" s="111"/>
      <c r="H31" s="110"/>
      <c r="I31" s="65"/>
      <c r="J31" s="112"/>
      <c r="K31" s="67"/>
    </row>
    <row r="32" spans="1:11" s="6" customFormat="1" ht="15" outlineLevel="1">
      <c r="A32" s="59" t="s">
        <v>43</v>
      </c>
      <c r="B32" s="108"/>
      <c r="C32" s="108" t="s">
        <v>48</v>
      </c>
      <c r="D32" s="109"/>
      <c r="E32" s="62" t="s">
        <v>43</v>
      </c>
      <c r="F32" s="110"/>
      <c r="G32" s="111"/>
      <c r="H32" s="110"/>
      <c r="I32" s="65"/>
      <c r="J32" s="112">
        <v>26.39</v>
      </c>
      <c r="K32" s="67"/>
    </row>
    <row r="33" spans="1:11" s="6" customFormat="1" ht="15" outlineLevel="1">
      <c r="A33" s="59" t="s">
        <v>43</v>
      </c>
      <c r="B33" s="108"/>
      <c r="C33" s="108" t="s">
        <v>52</v>
      </c>
      <c r="D33" s="109"/>
      <c r="E33" s="62" t="s">
        <v>43</v>
      </c>
      <c r="F33" s="110"/>
      <c r="G33" s="111"/>
      <c r="H33" s="110"/>
      <c r="I33" s="65"/>
      <c r="J33" s="112"/>
      <c r="K33" s="67"/>
    </row>
    <row r="34" spans="1:11" s="6" customFormat="1" ht="15" outlineLevel="1">
      <c r="A34" s="59" t="s">
        <v>43</v>
      </c>
      <c r="B34" s="108"/>
      <c r="C34" s="108" t="s">
        <v>53</v>
      </c>
      <c r="D34" s="109" t="s">
        <v>54</v>
      </c>
      <c r="E34" s="62">
        <v>75</v>
      </c>
      <c r="F34" s="110"/>
      <c r="G34" s="111"/>
      <c r="H34" s="110"/>
      <c r="I34" s="65">
        <v>7824.47</v>
      </c>
      <c r="J34" s="112">
        <v>70</v>
      </c>
      <c r="K34" s="67">
        <v>192721.76</v>
      </c>
    </row>
    <row r="35" spans="1:11" s="6" customFormat="1" ht="15" outlineLevel="1">
      <c r="A35" s="59" t="s">
        <v>43</v>
      </c>
      <c r="B35" s="108"/>
      <c r="C35" s="108" t="s">
        <v>55</v>
      </c>
      <c r="D35" s="109" t="s">
        <v>54</v>
      </c>
      <c r="E35" s="62">
        <v>70</v>
      </c>
      <c r="F35" s="110"/>
      <c r="G35" s="111"/>
      <c r="H35" s="110"/>
      <c r="I35" s="65">
        <v>7302.83</v>
      </c>
      <c r="J35" s="112">
        <v>41</v>
      </c>
      <c r="K35" s="67">
        <v>112879.89</v>
      </c>
    </row>
    <row r="36" spans="1:11" s="6" customFormat="1" ht="15" outlineLevel="1">
      <c r="A36" s="59" t="s">
        <v>43</v>
      </c>
      <c r="B36" s="108"/>
      <c r="C36" s="108" t="s">
        <v>56</v>
      </c>
      <c r="D36" s="109" t="s">
        <v>54</v>
      </c>
      <c r="E36" s="62">
        <v>98</v>
      </c>
      <c r="F36" s="110"/>
      <c r="G36" s="111"/>
      <c r="H36" s="110"/>
      <c r="I36" s="65">
        <v>0</v>
      </c>
      <c r="J36" s="112">
        <v>95</v>
      </c>
      <c r="K36" s="67">
        <v>0</v>
      </c>
    </row>
    <row r="37" spans="1:11" s="6" customFormat="1" ht="15" outlineLevel="1">
      <c r="A37" s="59" t="s">
        <v>43</v>
      </c>
      <c r="B37" s="108"/>
      <c r="C37" s="108" t="s">
        <v>57</v>
      </c>
      <c r="D37" s="109" t="s">
        <v>54</v>
      </c>
      <c r="E37" s="62">
        <v>77</v>
      </c>
      <c r="F37" s="110"/>
      <c r="G37" s="111"/>
      <c r="H37" s="110"/>
      <c r="I37" s="65">
        <v>0</v>
      </c>
      <c r="J37" s="112">
        <v>65</v>
      </c>
      <c r="K37" s="67">
        <v>0</v>
      </c>
    </row>
    <row r="38" spans="1:11" s="6" customFormat="1" ht="30" outlineLevel="1">
      <c r="A38" s="59" t="s">
        <v>43</v>
      </c>
      <c r="B38" s="108"/>
      <c r="C38" s="108" t="s">
        <v>58</v>
      </c>
      <c r="D38" s="109" t="s">
        <v>59</v>
      </c>
      <c r="E38" s="62">
        <v>72</v>
      </c>
      <c r="F38" s="110"/>
      <c r="G38" s="111" t="s">
        <v>2444</v>
      </c>
      <c r="H38" s="110"/>
      <c r="I38" s="65">
        <v>816.48</v>
      </c>
      <c r="J38" s="112"/>
      <c r="K38" s="67"/>
    </row>
    <row r="39" spans="1:11" s="6" customFormat="1" ht="15.75">
      <c r="A39" s="70" t="s">
        <v>43</v>
      </c>
      <c r="B39" s="113"/>
      <c r="C39" s="113" t="s">
        <v>60</v>
      </c>
      <c r="D39" s="114"/>
      <c r="E39" s="73" t="s">
        <v>43</v>
      </c>
      <c r="F39" s="115"/>
      <c r="G39" s="116"/>
      <c r="H39" s="115"/>
      <c r="I39" s="76">
        <v>25559.919999999998</v>
      </c>
      <c r="J39" s="117"/>
      <c r="K39" s="78">
        <v>580918.44999999995</v>
      </c>
    </row>
    <row r="40" spans="1:11" s="6" customFormat="1" ht="180">
      <c r="A40" s="59">
        <v>3</v>
      </c>
      <c r="B40" s="108" t="s">
        <v>2459</v>
      </c>
      <c r="C40" s="108" t="s">
        <v>2460</v>
      </c>
      <c r="D40" s="109" t="s">
        <v>41</v>
      </c>
      <c r="E40" s="62">
        <v>1</v>
      </c>
      <c r="F40" s="110">
        <v>30.78</v>
      </c>
      <c r="G40" s="111"/>
      <c r="H40" s="110"/>
      <c r="I40" s="65"/>
      <c r="J40" s="112"/>
      <c r="K40" s="67"/>
    </row>
    <row r="41" spans="1:11" s="6" customFormat="1" ht="25.5" outlineLevel="1">
      <c r="A41" s="59" t="s">
        <v>43</v>
      </c>
      <c r="B41" s="108"/>
      <c r="C41" s="108" t="s">
        <v>44</v>
      </c>
      <c r="D41" s="109"/>
      <c r="E41" s="62" t="s">
        <v>43</v>
      </c>
      <c r="F41" s="110">
        <v>30.78</v>
      </c>
      <c r="G41" s="111" t="s">
        <v>2443</v>
      </c>
      <c r="H41" s="110"/>
      <c r="I41" s="65">
        <v>39.89</v>
      </c>
      <c r="J41" s="112">
        <v>26.39</v>
      </c>
      <c r="K41" s="67">
        <v>1052.72</v>
      </c>
    </row>
    <row r="42" spans="1:11" s="6" customFormat="1" ht="15" outlineLevel="1">
      <c r="A42" s="59" t="s">
        <v>43</v>
      </c>
      <c r="B42" s="108"/>
      <c r="C42" s="108" t="s">
        <v>46</v>
      </c>
      <c r="D42" s="109"/>
      <c r="E42" s="62" t="s">
        <v>43</v>
      </c>
      <c r="F42" s="110"/>
      <c r="G42" s="111"/>
      <c r="H42" s="110"/>
      <c r="I42" s="65"/>
      <c r="J42" s="112"/>
      <c r="K42" s="67"/>
    </row>
    <row r="43" spans="1:11" s="6" customFormat="1" ht="15" outlineLevel="1">
      <c r="A43" s="59" t="s">
        <v>43</v>
      </c>
      <c r="B43" s="108"/>
      <c r="C43" s="108" t="s">
        <v>48</v>
      </c>
      <c r="D43" s="109"/>
      <c r="E43" s="62" t="s">
        <v>43</v>
      </c>
      <c r="F43" s="110"/>
      <c r="G43" s="111"/>
      <c r="H43" s="110"/>
      <c r="I43" s="65"/>
      <c r="J43" s="112">
        <v>26.39</v>
      </c>
      <c r="K43" s="67"/>
    </row>
    <row r="44" spans="1:11" s="6" customFormat="1" ht="15" outlineLevel="1">
      <c r="A44" s="59" t="s">
        <v>43</v>
      </c>
      <c r="B44" s="108"/>
      <c r="C44" s="108" t="s">
        <v>52</v>
      </c>
      <c r="D44" s="109"/>
      <c r="E44" s="62" t="s">
        <v>43</v>
      </c>
      <c r="F44" s="110"/>
      <c r="G44" s="111"/>
      <c r="H44" s="110"/>
      <c r="I44" s="65"/>
      <c r="J44" s="112"/>
      <c r="K44" s="67"/>
    </row>
    <row r="45" spans="1:11" s="6" customFormat="1" ht="15" outlineLevel="1">
      <c r="A45" s="59" t="s">
        <v>43</v>
      </c>
      <c r="B45" s="108"/>
      <c r="C45" s="108" t="s">
        <v>53</v>
      </c>
      <c r="D45" s="109" t="s">
        <v>54</v>
      </c>
      <c r="E45" s="62">
        <v>75</v>
      </c>
      <c r="F45" s="110"/>
      <c r="G45" s="111"/>
      <c r="H45" s="110"/>
      <c r="I45" s="65">
        <v>29.92</v>
      </c>
      <c r="J45" s="112">
        <v>70</v>
      </c>
      <c r="K45" s="67">
        <v>736.9</v>
      </c>
    </row>
    <row r="46" spans="1:11" s="6" customFormat="1" ht="15" outlineLevel="1">
      <c r="A46" s="59" t="s">
        <v>43</v>
      </c>
      <c r="B46" s="108"/>
      <c r="C46" s="108" t="s">
        <v>55</v>
      </c>
      <c r="D46" s="109" t="s">
        <v>54</v>
      </c>
      <c r="E46" s="62">
        <v>70</v>
      </c>
      <c r="F46" s="110"/>
      <c r="G46" s="111"/>
      <c r="H46" s="110"/>
      <c r="I46" s="65">
        <v>27.92</v>
      </c>
      <c r="J46" s="112">
        <v>41</v>
      </c>
      <c r="K46" s="67">
        <v>431.62</v>
      </c>
    </row>
    <row r="47" spans="1:11" s="6" customFormat="1" ht="15" outlineLevel="1">
      <c r="A47" s="59" t="s">
        <v>43</v>
      </c>
      <c r="B47" s="108"/>
      <c r="C47" s="108" t="s">
        <v>56</v>
      </c>
      <c r="D47" s="109" t="s">
        <v>54</v>
      </c>
      <c r="E47" s="62">
        <v>98</v>
      </c>
      <c r="F47" s="110"/>
      <c r="G47" s="111"/>
      <c r="H47" s="110"/>
      <c r="I47" s="65">
        <v>0</v>
      </c>
      <c r="J47" s="112">
        <v>95</v>
      </c>
      <c r="K47" s="67">
        <v>0</v>
      </c>
    </row>
    <row r="48" spans="1:11" s="6" customFormat="1" ht="15" outlineLevel="1">
      <c r="A48" s="59" t="s">
        <v>43</v>
      </c>
      <c r="B48" s="108"/>
      <c r="C48" s="108" t="s">
        <v>57</v>
      </c>
      <c r="D48" s="109" t="s">
        <v>54</v>
      </c>
      <c r="E48" s="62">
        <v>77</v>
      </c>
      <c r="F48" s="110"/>
      <c r="G48" s="111"/>
      <c r="H48" s="110"/>
      <c r="I48" s="65">
        <v>0</v>
      </c>
      <c r="J48" s="112">
        <v>65</v>
      </c>
      <c r="K48" s="67">
        <v>0</v>
      </c>
    </row>
    <row r="49" spans="1:11" s="6" customFormat="1" ht="30" outlineLevel="1">
      <c r="A49" s="59" t="s">
        <v>43</v>
      </c>
      <c r="B49" s="108"/>
      <c r="C49" s="108" t="s">
        <v>58</v>
      </c>
      <c r="D49" s="109" t="s">
        <v>59</v>
      </c>
      <c r="E49" s="62">
        <v>1.66</v>
      </c>
      <c r="F49" s="110"/>
      <c r="G49" s="111" t="s">
        <v>2444</v>
      </c>
      <c r="H49" s="110"/>
      <c r="I49" s="65">
        <v>2.69</v>
      </c>
      <c r="J49" s="112"/>
      <c r="K49" s="67"/>
    </row>
    <row r="50" spans="1:11" s="6" customFormat="1" ht="15.75">
      <c r="A50" s="70" t="s">
        <v>43</v>
      </c>
      <c r="B50" s="113"/>
      <c r="C50" s="113" t="s">
        <v>60</v>
      </c>
      <c r="D50" s="114"/>
      <c r="E50" s="73" t="s">
        <v>43</v>
      </c>
      <c r="F50" s="115"/>
      <c r="G50" s="116"/>
      <c r="H50" s="115"/>
      <c r="I50" s="76">
        <v>97.73</v>
      </c>
      <c r="J50" s="117"/>
      <c r="K50" s="78">
        <v>2221.2399999999998</v>
      </c>
    </row>
    <row r="51" spans="1:11" s="6" customFormat="1" ht="180">
      <c r="A51" s="59">
        <v>4</v>
      </c>
      <c r="B51" s="108" t="s">
        <v>2461</v>
      </c>
      <c r="C51" s="108" t="s">
        <v>2462</v>
      </c>
      <c r="D51" s="109" t="s">
        <v>41</v>
      </c>
      <c r="E51" s="62">
        <v>6</v>
      </c>
      <c r="F51" s="110">
        <v>18.510000000000002</v>
      </c>
      <c r="G51" s="111"/>
      <c r="H51" s="110"/>
      <c r="I51" s="65"/>
      <c r="J51" s="112"/>
      <c r="K51" s="67"/>
    </row>
    <row r="52" spans="1:11" s="6" customFormat="1" ht="25.5" outlineLevel="1">
      <c r="A52" s="59" t="s">
        <v>43</v>
      </c>
      <c r="B52" s="108"/>
      <c r="C52" s="108" t="s">
        <v>44</v>
      </c>
      <c r="D52" s="109"/>
      <c r="E52" s="62" t="s">
        <v>43</v>
      </c>
      <c r="F52" s="110">
        <v>18.510000000000002</v>
      </c>
      <c r="G52" s="111" t="s">
        <v>2443</v>
      </c>
      <c r="H52" s="110"/>
      <c r="I52" s="65">
        <v>143.93</v>
      </c>
      <c r="J52" s="112">
        <v>26.39</v>
      </c>
      <c r="K52" s="67">
        <v>3798.41</v>
      </c>
    </row>
    <row r="53" spans="1:11" s="6" customFormat="1" ht="15" outlineLevel="1">
      <c r="A53" s="59" t="s">
        <v>43</v>
      </c>
      <c r="B53" s="108"/>
      <c r="C53" s="108" t="s">
        <v>46</v>
      </c>
      <c r="D53" s="109"/>
      <c r="E53" s="62" t="s">
        <v>43</v>
      </c>
      <c r="F53" s="110"/>
      <c r="G53" s="111"/>
      <c r="H53" s="110"/>
      <c r="I53" s="65"/>
      <c r="J53" s="112"/>
      <c r="K53" s="67"/>
    </row>
    <row r="54" spans="1:11" s="6" customFormat="1" ht="15" outlineLevel="1">
      <c r="A54" s="59" t="s">
        <v>43</v>
      </c>
      <c r="B54" s="108"/>
      <c r="C54" s="108" t="s">
        <v>48</v>
      </c>
      <c r="D54" s="109"/>
      <c r="E54" s="62" t="s">
        <v>43</v>
      </c>
      <c r="F54" s="110"/>
      <c r="G54" s="111"/>
      <c r="H54" s="110"/>
      <c r="I54" s="65"/>
      <c r="J54" s="112">
        <v>26.39</v>
      </c>
      <c r="K54" s="67"/>
    </row>
    <row r="55" spans="1:11" s="6" customFormat="1" ht="15" outlineLevel="1">
      <c r="A55" s="59" t="s">
        <v>43</v>
      </c>
      <c r="B55" s="108"/>
      <c r="C55" s="108" t="s">
        <v>52</v>
      </c>
      <c r="D55" s="109"/>
      <c r="E55" s="62" t="s">
        <v>43</v>
      </c>
      <c r="F55" s="110"/>
      <c r="G55" s="111"/>
      <c r="H55" s="110"/>
      <c r="I55" s="65"/>
      <c r="J55" s="112"/>
      <c r="K55" s="67"/>
    </row>
    <row r="56" spans="1:11" s="6" customFormat="1" ht="15" outlineLevel="1">
      <c r="A56" s="59" t="s">
        <v>43</v>
      </c>
      <c r="B56" s="108"/>
      <c r="C56" s="108" t="s">
        <v>53</v>
      </c>
      <c r="D56" s="109" t="s">
        <v>54</v>
      </c>
      <c r="E56" s="62">
        <v>75</v>
      </c>
      <c r="F56" s="110"/>
      <c r="G56" s="111"/>
      <c r="H56" s="110"/>
      <c r="I56" s="65">
        <v>107.95</v>
      </c>
      <c r="J56" s="112">
        <v>70</v>
      </c>
      <c r="K56" s="67">
        <v>2658.89</v>
      </c>
    </row>
    <row r="57" spans="1:11" s="6" customFormat="1" ht="15" outlineLevel="1">
      <c r="A57" s="59" t="s">
        <v>43</v>
      </c>
      <c r="B57" s="108"/>
      <c r="C57" s="108" t="s">
        <v>55</v>
      </c>
      <c r="D57" s="109" t="s">
        <v>54</v>
      </c>
      <c r="E57" s="62">
        <v>70</v>
      </c>
      <c r="F57" s="110"/>
      <c r="G57" s="111"/>
      <c r="H57" s="110"/>
      <c r="I57" s="65">
        <v>100.75</v>
      </c>
      <c r="J57" s="112">
        <v>41</v>
      </c>
      <c r="K57" s="67">
        <v>1557.35</v>
      </c>
    </row>
    <row r="58" spans="1:11" s="6" customFormat="1" ht="15" outlineLevel="1">
      <c r="A58" s="59" t="s">
        <v>43</v>
      </c>
      <c r="B58" s="108"/>
      <c r="C58" s="108" t="s">
        <v>56</v>
      </c>
      <c r="D58" s="109" t="s">
        <v>54</v>
      </c>
      <c r="E58" s="62">
        <v>98</v>
      </c>
      <c r="F58" s="110"/>
      <c r="G58" s="111"/>
      <c r="H58" s="110"/>
      <c r="I58" s="65">
        <v>0</v>
      </c>
      <c r="J58" s="112">
        <v>95</v>
      </c>
      <c r="K58" s="67">
        <v>0</v>
      </c>
    </row>
    <row r="59" spans="1:11" s="6" customFormat="1" ht="15" outlineLevel="1">
      <c r="A59" s="59" t="s">
        <v>43</v>
      </c>
      <c r="B59" s="108"/>
      <c r="C59" s="108" t="s">
        <v>57</v>
      </c>
      <c r="D59" s="109" t="s">
        <v>54</v>
      </c>
      <c r="E59" s="62">
        <v>77</v>
      </c>
      <c r="F59" s="110"/>
      <c r="G59" s="111"/>
      <c r="H59" s="110"/>
      <c r="I59" s="65">
        <v>0</v>
      </c>
      <c r="J59" s="112">
        <v>65</v>
      </c>
      <c r="K59" s="67">
        <v>0</v>
      </c>
    </row>
    <row r="60" spans="1:11" s="6" customFormat="1" ht="30" outlineLevel="1">
      <c r="A60" s="59" t="s">
        <v>43</v>
      </c>
      <c r="B60" s="108"/>
      <c r="C60" s="108" t="s">
        <v>58</v>
      </c>
      <c r="D60" s="109" t="s">
        <v>59</v>
      </c>
      <c r="E60" s="62">
        <v>1.27</v>
      </c>
      <c r="F60" s="110"/>
      <c r="G60" s="111" t="s">
        <v>2444</v>
      </c>
      <c r="H60" s="110"/>
      <c r="I60" s="65">
        <v>12.34</v>
      </c>
      <c r="J60" s="112"/>
      <c r="K60" s="67"/>
    </row>
    <row r="61" spans="1:11" s="6" customFormat="1" ht="15.75">
      <c r="A61" s="70" t="s">
        <v>43</v>
      </c>
      <c r="B61" s="113"/>
      <c r="C61" s="126" t="s">
        <v>60</v>
      </c>
      <c r="D61" s="127"/>
      <c r="E61" s="91" t="s">
        <v>43</v>
      </c>
      <c r="F61" s="128"/>
      <c r="G61" s="129"/>
      <c r="H61" s="128"/>
      <c r="I61" s="87">
        <v>352.63</v>
      </c>
      <c r="J61" s="125"/>
      <c r="K61" s="86">
        <v>8014.65</v>
      </c>
    </row>
    <row r="62" spans="1:11" s="6" customFormat="1" ht="15">
      <c r="A62" s="123"/>
      <c r="B62" s="124"/>
      <c r="C62" s="168" t="s">
        <v>127</v>
      </c>
      <c r="D62" s="169"/>
      <c r="E62" s="169"/>
      <c r="F62" s="169"/>
      <c r="G62" s="169"/>
      <c r="H62" s="169"/>
      <c r="I62" s="65">
        <v>10616.44</v>
      </c>
      <c r="J62" s="112"/>
      <c r="K62" s="67">
        <v>280167.93</v>
      </c>
    </row>
    <row r="63" spans="1:11" s="6" customFormat="1" ht="15">
      <c r="A63" s="123"/>
      <c r="B63" s="124"/>
      <c r="C63" s="168" t="s">
        <v>128</v>
      </c>
      <c r="D63" s="169"/>
      <c r="E63" s="169"/>
      <c r="F63" s="169"/>
      <c r="G63" s="169"/>
      <c r="H63" s="169"/>
      <c r="I63" s="65"/>
      <c r="J63" s="112"/>
      <c r="K63" s="67"/>
    </row>
    <row r="64" spans="1:11" s="6" customFormat="1" ht="15">
      <c r="A64" s="123"/>
      <c r="B64" s="124"/>
      <c r="C64" s="168" t="s">
        <v>129</v>
      </c>
      <c r="D64" s="169"/>
      <c r="E64" s="169"/>
      <c r="F64" s="169"/>
      <c r="G64" s="169"/>
      <c r="H64" s="169"/>
      <c r="I64" s="65">
        <v>10616.44</v>
      </c>
      <c r="J64" s="112"/>
      <c r="K64" s="67">
        <v>280167.93</v>
      </c>
    </row>
    <row r="65" spans="1:11" s="6" customFormat="1" ht="15.75">
      <c r="A65" s="123"/>
      <c r="B65" s="124"/>
      <c r="C65" s="173" t="s">
        <v>132</v>
      </c>
      <c r="D65" s="174"/>
      <c r="E65" s="174"/>
      <c r="F65" s="174"/>
      <c r="G65" s="174"/>
      <c r="H65" s="174"/>
      <c r="I65" s="76">
        <v>7962.34</v>
      </c>
      <c r="J65" s="117"/>
      <c r="K65" s="78">
        <v>196117.55</v>
      </c>
    </row>
    <row r="66" spans="1:11" s="6" customFormat="1" ht="15.75">
      <c r="A66" s="123"/>
      <c r="B66" s="124"/>
      <c r="C66" s="173" t="s">
        <v>133</v>
      </c>
      <c r="D66" s="174"/>
      <c r="E66" s="174"/>
      <c r="F66" s="174"/>
      <c r="G66" s="174"/>
      <c r="H66" s="174"/>
      <c r="I66" s="76">
        <v>7431.5</v>
      </c>
      <c r="J66" s="117"/>
      <c r="K66" s="78">
        <v>114868.86</v>
      </c>
    </row>
    <row r="67" spans="1:11" s="6" customFormat="1" ht="32.1" customHeight="1">
      <c r="A67" s="123"/>
      <c r="B67" s="124"/>
      <c r="C67" s="173" t="s">
        <v>2463</v>
      </c>
      <c r="D67" s="174"/>
      <c r="E67" s="174"/>
      <c r="F67" s="174"/>
      <c r="G67" s="174"/>
      <c r="H67" s="174"/>
      <c r="I67" s="76"/>
      <c r="J67" s="117"/>
      <c r="K67" s="78"/>
    </row>
    <row r="68" spans="1:11" s="6" customFormat="1" ht="15">
      <c r="A68" s="123"/>
      <c r="B68" s="124"/>
      <c r="C68" s="168" t="s">
        <v>2464</v>
      </c>
      <c r="D68" s="169"/>
      <c r="E68" s="169"/>
      <c r="F68" s="169"/>
      <c r="G68" s="169"/>
      <c r="H68" s="169"/>
      <c r="I68" s="65">
        <v>26010.28</v>
      </c>
      <c r="J68" s="112"/>
      <c r="K68" s="67">
        <v>591154.34</v>
      </c>
    </row>
    <row r="69" spans="1:11" s="6" customFormat="1" ht="32.1" customHeight="1">
      <c r="A69" s="123"/>
      <c r="B69" s="124"/>
      <c r="C69" s="175" t="s">
        <v>2465</v>
      </c>
      <c r="D69" s="176"/>
      <c r="E69" s="176"/>
      <c r="F69" s="176"/>
      <c r="G69" s="176"/>
      <c r="H69" s="176"/>
      <c r="I69" s="87">
        <v>26010.28</v>
      </c>
      <c r="J69" s="125"/>
      <c r="K69" s="86">
        <v>591154.34</v>
      </c>
    </row>
    <row r="70" spans="1:11" s="6" customFormat="1" ht="22.15" customHeight="1">
      <c r="A70" s="166" t="s">
        <v>2466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</row>
    <row r="71" spans="1:11" s="6" customFormat="1" ht="180">
      <c r="A71" s="59">
        <v>8</v>
      </c>
      <c r="B71" s="108" t="s">
        <v>2456</v>
      </c>
      <c r="C71" s="108" t="s">
        <v>2457</v>
      </c>
      <c r="D71" s="109" t="s">
        <v>2458</v>
      </c>
      <c r="E71" s="62">
        <v>7</v>
      </c>
      <c r="F71" s="110">
        <v>1149.98</v>
      </c>
      <c r="G71" s="111"/>
      <c r="H71" s="110"/>
      <c r="I71" s="65"/>
      <c r="J71" s="112"/>
      <c r="K71" s="67"/>
    </row>
    <row r="72" spans="1:11" s="6" customFormat="1" ht="25.5" outlineLevel="1">
      <c r="A72" s="59" t="s">
        <v>43</v>
      </c>
      <c r="B72" s="108"/>
      <c r="C72" s="108" t="s">
        <v>44</v>
      </c>
      <c r="D72" s="109"/>
      <c r="E72" s="62" t="s">
        <v>43</v>
      </c>
      <c r="F72" s="110">
        <v>1149.98</v>
      </c>
      <c r="G72" s="111" t="s">
        <v>2443</v>
      </c>
      <c r="H72" s="110"/>
      <c r="I72" s="65">
        <v>10432.620000000001</v>
      </c>
      <c r="J72" s="112">
        <v>26.39</v>
      </c>
      <c r="K72" s="67">
        <v>275316.8</v>
      </c>
    </row>
    <row r="73" spans="1:11" s="6" customFormat="1" ht="15" outlineLevel="1">
      <c r="A73" s="59" t="s">
        <v>43</v>
      </c>
      <c r="B73" s="108"/>
      <c r="C73" s="108" t="s">
        <v>46</v>
      </c>
      <c r="D73" s="109"/>
      <c r="E73" s="62" t="s">
        <v>43</v>
      </c>
      <c r="F73" s="110"/>
      <c r="G73" s="111"/>
      <c r="H73" s="110"/>
      <c r="I73" s="65"/>
      <c r="J73" s="112"/>
      <c r="K73" s="67"/>
    </row>
    <row r="74" spans="1:11" s="6" customFormat="1" ht="15" outlineLevel="1">
      <c r="A74" s="59" t="s">
        <v>43</v>
      </c>
      <c r="B74" s="108"/>
      <c r="C74" s="108" t="s">
        <v>48</v>
      </c>
      <c r="D74" s="109"/>
      <c r="E74" s="62" t="s">
        <v>43</v>
      </c>
      <c r="F74" s="110"/>
      <c r="G74" s="111"/>
      <c r="H74" s="110"/>
      <c r="I74" s="65"/>
      <c r="J74" s="112">
        <v>26.39</v>
      </c>
      <c r="K74" s="67"/>
    </row>
    <row r="75" spans="1:11" s="6" customFormat="1" ht="15" outlineLevel="1">
      <c r="A75" s="59" t="s">
        <v>43</v>
      </c>
      <c r="B75" s="108"/>
      <c r="C75" s="108" t="s">
        <v>52</v>
      </c>
      <c r="D75" s="109"/>
      <c r="E75" s="62" t="s">
        <v>43</v>
      </c>
      <c r="F75" s="110"/>
      <c r="G75" s="111"/>
      <c r="H75" s="110"/>
      <c r="I75" s="65"/>
      <c r="J75" s="112"/>
      <c r="K75" s="67"/>
    </row>
    <row r="76" spans="1:11" s="6" customFormat="1" ht="15" outlineLevel="1">
      <c r="A76" s="59" t="s">
        <v>43</v>
      </c>
      <c r="B76" s="108"/>
      <c r="C76" s="108" t="s">
        <v>53</v>
      </c>
      <c r="D76" s="109" t="s">
        <v>54</v>
      </c>
      <c r="E76" s="62">
        <v>75</v>
      </c>
      <c r="F76" s="110"/>
      <c r="G76" s="111"/>
      <c r="H76" s="110"/>
      <c r="I76" s="65">
        <v>7824.47</v>
      </c>
      <c r="J76" s="112">
        <v>70</v>
      </c>
      <c r="K76" s="67">
        <v>192721.76</v>
      </c>
    </row>
    <row r="77" spans="1:11" s="6" customFormat="1" ht="15" outlineLevel="1">
      <c r="A77" s="59" t="s">
        <v>43</v>
      </c>
      <c r="B77" s="108"/>
      <c r="C77" s="108" t="s">
        <v>55</v>
      </c>
      <c r="D77" s="109" t="s">
        <v>54</v>
      </c>
      <c r="E77" s="62">
        <v>70</v>
      </c>
      <c r="F77" s="110"/>
      <c r="G77" s="111"/>
      <c r="H77" s="110"/>
      <c r="I77" s="65">
        <v>7302.83</v>
      </c>
      <c r="J77" s="112">
        <v>41</v>
      </c>
      <c r="K77" s="67">
        <v>112879.89</v>
      </c>
    </row>
    <row r="78" spans="1:11" s="6" customFormat="1" ht="15" outlineLevel="1">
      <c r="A78" s="59" t="s">
        <v>43</v>
      </c>
      <c r="B78" s="108"/>
      <c r="C78" s="108" t="s">
        <v>56</v>
      </c>
      <c r="D78" s="109" t="s">
        <v>54</v>
      </c>
      <c r="E78" s="62">
        <v>98</v>
      </c>
      <c r="F78" s="110"/>
      <c r="G78" s="111"/>
      <c r="H78" s="110"/>
      <c r="I78" s="65">
        <v>0</v>
      </c>
      <c r="J78" s="112">
        <v>95</v>
      </c>
      <c r="K78" s="67">
        <v>0</v>
      </c>
    </row>
    <row r="79" spans="1:11" s="6" customFormat="1" ht="15" outlineLevel="1">
      <c r="A79" s="59" t="s">
        <v>43</v>
      </c>
      <c r="B79" s="108"/>
      <c r="C79" s="108" t="s">
        <v>57</v>
      </c>
      <c r="D79" s="109" t="s">
        <v>54</v>
      </c>
      <c r="E79" s="62">
        <v>77</v>
      </c>
      <c r="F79" s="110"/>
      <c r="G79" s="111"/>
      <c r="H79" s="110"/>
      <c r="I79" s="65">
        <v>0</v>
      </c>
      <c r="J79" s="112">
        <v>65</v>
      </c>
      <c r="K79" s="67">
        <v>0</v>
      </c>
    </row>
    <row r="80" spans="1:11" s="6" customFormat="1" ht="30" outlineLevel="1">
      <c r="A80" s="59" t="s">
        <v>43</v>
      </c>
      <c r="B80" s="108"/>
      <c r="C80" s="108" t="s">
        <v>58</v>
      </c>
      <c r="D80" s="109" t="s">
        <v>59</v>
      </c>
      <c r="E80" s="62">
        <v>72</v>
      </c>
      <c r="F80" s="110"/>
      <c r="G80" s="111" t="s">
        <v>2444</v>
      </c>
      <c r="H80" s="110"/>
      <c r="I80" s="65">
        <v>816.48</v>
      </c>
      <c r="J80" s="112"/>
      <c r="K80" s="67"/>
    </row>
    <row r="81" spans="1:11" s="6" customFormat="1" ht="15.75">
      <c r="A81" s="70" t="s">
        <v>43</v>
      </c>
      <c r="B81" s="113"/>
      <c r="C81" s="113" t="s">
        <v>60</v>
      </c>
      <c r="D81" s="114"/>
      <c r="E81" s="73" t="s">
        <v>43</v>
      </c>
      <c r="F81" s="115"/>
      <c r="G81" s="116"/>
      <c r="H81" s="115"/>
      <c r="I81" s="76">
        <v>25559.919999999998</v>
      </c>
      <c r="J81" s="117"/>
      <c r="K81" s="78">
        <v>580918.44999999995</v>
      </c>
    </row>
    <row r="82" spans="1:11" s="6" customFormat="1" ht="180">
      <c r="A82" s="59">
        <v>10</v>
      </c>
      <c r="B82" s="108" t="s">
        <v>2459</v>
      </c>
      <c r="C82" s="108" t="s">
        <v>2460</v>
      </c>
      <c r="D82" s="109" t="s">
        <v>41</v>
      </c>
      <c r="E82" s="62">
        <v>1</v>
      </c>
      <c r="F82" s="110">
        <v>30.78</v>
      </c>
      <c r="G82" s="111"/>
      <c r="H82" s="110"/>
      <c r="I82" s="65"/>
      <c r="J82" s="112"/>
      <c r="K82" s="67"/>
    </row>
    <row r="83" spans="1:11" s="6" customFormat="1" ht="25.5" outlineLevel="1">
      <c r="A83" s="59" t="s">
        <v>43</v>
      </c>
      <c r="B83" s="108"/>
      <c r="C83" s="108" t="s">
        <v>44</v>
      </c>
      <c r="D83" s="109"/>
      <c r="E83" s="62" t="s">
        <v>43</v>
      </c>
      <c r="F83" s="110">
        <v>30.78</v>
      </c>
      <c r="G83" s="111" t="s">
        <v>2443</v>
      </c>
      <c r="H83" s="110"/>
      <c r="I83" s="65">
        <v>39.89</v>
      </c>
      <c r="J83" s="112">
        <v>26.39</v>
      </c>
      <c r="K83" s="67">
        <v>1052.72</v>
      </c>
    </row>
    <row r="84" spans="1:11" s="6" customFormat="1" ht="15" outlineLevel="1">
      <c r="A84" s="59" t="s">
        <v>43</v>
      </c>
      <c r="B84" s="108"/>
      <c r="C84" s="108" t="s">
        <v>46</v>
      </c>
      <c r="D84" s="109"/>
      <c r="E84" s="62" t="s">
        <v>43</v>
      </c>
      <c r="F84" s="110"/>
      <c r="G84" s="111"/>
      <c r="H84" s="110"/>
      <c r="I84" s="65"/>
      <c r="J84" s="112"/>
      <c r="K84" s="67"/>
    </row>
    <row r="85" spans="1:11" s="6" customFormat="1" ht="15" outlineLevel="1">
      <c r="A85" s="59" t="s">
        <v>43</v>
      </c>
      <c r="B85" s="108"/>
      <c r="C85" s="108" t="s">
        <v>48</v>
      </c>
      <c r="D85" s="109"/>
      <c r="E85" s="62" t="s">
        <v>43</v>
      </c>
      <c r="F85" s="110"/>
      <c r="G85" s="111"/>
      <c r="H85" s="110"/>
      <c r="I85" s="65"/>
      <c r="J85" s="112">
        <v>26.39</v>
      </c>
      <c r="K85" s="67"/>
    </row>
    <row r="86" spans="1:11" s="6" customFormat="1" ht="15" outlineLevel="1">
      <c r="A86" s="59" t="s">
        <v>43</v>
      </c>
      <c r="B86" s="108"/>
      <c r="C86" s="108" t="s">
        <v>52</v>
      </c>
      <c r="D86" s="109"/>
      <c r="E86" s="62" t="s">
        <v>43</v>
      </c>
      <c r="F86" s="110"/>
      <c r="G86" s="111"/>
      <c r="H86" s="110"/>
      <c r="I86" s="65"/>
      <c r="J86" s="112"/>
      <c r="K86" s="67"/>
    </row>
    <row r="87" spans="1:11" s="6" customFormat="1" ht="15" outlineLevel="1">
      <c r="A87" s="59" t="s">
        <v>43</v>
      </c>
      <c r="B87" s="108"/>
      <c r="C87" s="108" t="s">
        <v>53</v>
      </c>
      <c r="D87" s="109" t="s">
        <v>54</v>
      </c>
      <c r="E87" s="62">
        <v>75</v>
      </c>
      <c r="F87" s="110"/>
      <c r="G87" s="111"/>
      <c r="H87" s="110"/>
      <c r="I87" s="65">
        <v>29.92</v>
      </c>
      <c r="J87" s="112">
        <v>70</v>
      </c>
      <c r="K87" s="67">
        <v>736.9</v>
      </c>
    </row>
    <row r="88" spans="1:11" s="6" customFormat="1" ht="15" outlineLevel="1">
      <c r="A88" s="59" t="s">
        <v>43</v>
      </c>
      <c r="B88" s="108"/>
      <c r="C88" s="108" t="s">
        <v>55</v>
      </c>
      <c r="D88" s="109" t="s">
        <v>54</v>
      </c>
      <c r="E88" s="62">
        <v>70</v>
      </c>
      <c r="F88" s="110"/>
      <c r="G88" s="111"/>
      <c r="H88" s="110"/>
      <c r="I88" s="65">
        <v>27.92</v>
      </c>
      <c r="J88" s="112">
        <v>41</v>
      </c>
      <c r="K88" s="67">
        <v>431.62</v>
      </c>
    </row>
    <row r="89" spans="1:11" s="6" customFormat="1" ht="15" outlineLevel="1">
      <c r="A89" s="59" t="s">
        <v>43</v>
      </c>
      <c r="B89" s="108"/>
      <c r="C89" s="108" t="s">
        <v>56</v>
      </c>
      <c r="D89" s="109" t="s">
        <v>54</v>
      </c>
      <c r="E89" s="62">
        <v>98</v>
      </c>
      <c r="F89" s="110"/>
      <c r="G89" s="111"/>
      <c r="H89" s="110"/>
      <c r="I89" s="65">
        <v>0</v>
      </c>
      <c r="J89" s="112">
        <v>95</v>
      </c>
      <c r="K89" s="67">
        <v>0</v>
      </c>
    </row>
    <row r="90" spans="1:11" s="6" customFormat="1" ht="15" outlineLevel="1">
      <c r="A90" s="59" t="s">
        <v>43</v>
      </c>
      <c r="B90" s="108"/>
      <c r="C90" s="108" t="s">
        <v>57</v>
      </c>
      <c r="D90" s="109" t="s">
        <v>54</v>
      </c>
      <c r="E90" s="62">
        <v>77</v>
      </c>
      <c r="F90" s="110"/>
      <c r="G90" s="111"/>
      <c r="H90" s="110"/>
      <c r="I90" s="65">
        <v>0</v>
      </c>
      <c r="J90" s="112">
        <v>65</v>
      </c>
      <c r="K90" s="67">
        <v>0</v>
      </c>
    </row>
    <row r="91" spans="1:11" s="6" customFormat="1" ht="30" outlineLevel="1">
      <c r="A91" s="59" t="s">
        <v>43</v>
      </c>
      <c r="B91" s="108"/>
      <c r="C91" s="108" t="s">
        <v>58</v>
      </c>
      <c r="D91" s="109" t="s">
        <v>59</v>
      </c>
      <c r="E91" s="62">
        <v>1.66</v>
      </c>
      <c r="F91" s="110"/>
      <c r="G91" s="111" t="s">
        <v>2444</v>
      </c>
      <c r="H91" s="110"/>
      <c r="I91" s="65">
        <v>2.69</v>
      </c>
      <c r="J91" s="112"/>
      <c r="K91" s="67"/>
    </row>
    <row r="92" spans="1:11" s="6" customFormat="1" ht="15.75">
      <c r="A92" s="70" t="s">
        <v>43</v>
      </c>
      <c r="B92" s="113"/>
      <c r="C92" s="113" t="s">
        <v>60</v>
      </c>
      <c r="D92" s="114"/>
      <c r="E92" s="73" t="s">
        <v>43</v>
      </c>
      <c r="F92" s="115"/>
      <c r="G92" s="116"/>
      <c r="H92" s="115"/>
      <c r="I92" s="76">
        <v>97.73</v>
      </c>
      <c r="J92" s="117"/>
      <c r="K92" s="78">
        <v>2221.2399999999998</v>
      </c>
    </row>
    <row r="93" spans="1:11" s="6" customFormat="1" ht="180">
      <c r="A93" s="59">
        <v>11</v>
      </c>
      <c r="B93" s="108" t="s">
        <v>2461</v>
      </c>
      <c r="C93" s="108" t="s">
        <v>2462</v>
      </c>
      <c r="D93" s="109" t="s">
        <v>41</v>
      </c>
      <c r="E93" s="62">
        <v>6</v>
      </c>
      <c r="F93" s="110">
        <v>18.510000000000002</v>
      </c>
      <c r="G93" s="111"/>
      <c r="H93" s="110"/>
      <c r="I93" s="65"/>
      <c r="J93" s="112"/>
      <c r="K93" s="67"/>
    </row>
    <row r="94" spans="1:11" s="6" customFormat="1" ht="25.5" outlineLevel="1">
      <c r="A94" s="59" t="s">
        <v>43</v>
      </c>
      <c r="B94" s="108"/>
      <c r="C94" s="108" t="s">
        <v>44</v>
      </c>
      <c r="D94" s="109"/>
      <c r="E94" s="62" t="s">
        <v>43</v>
      </c>
      <c r="F94" s="110">
        <v>18.510000000000002</v>
      </c>
      <c r="G94" s="111" t="s">
        <v>2443</v>
      </c>
      <c r="H94" s="110"/>
      <c r="I94" s="65">
        <v>143.93</v>
      </c>
      <c r="J94" s="112">
        <v>26.39</v>
      </c>
      <c r="K94" s="67">
        <v>3798.41</v>
      </c>
    </row>
    <row r="95" spans="1:11" s="6" customFormat="1" ht="15" outlineLevel="1">
      <c r="A95" s="59" t="s">
        <v>43</v>
      </c>
      <c r="B95" s="108"/>
      <c r="C95" s="108" t="s">
        <v>46</v>
      </c>
      <c r="D95" s="109"/>
      <c r="E95" s="62" t="s">
        <v>43</v>
      </c>
      <c r="F95" s="110"/>
      <c r="G95" s="111"/>
      <c r="H95" s="110"/>
      <c r="I95" s="65"/>
      <c r="J95" s="112"/>
      <c r="K95" s="67"/>
    </row>
    <row r="96" spans="1:11" s="6" customFormat="1" ht="15" outlineLevel="1">
      <c r="A96" s="59" t="s">
        <v>43</v>
      </c>
      <c r="B96" s="108"/>
      <c r="C96" s="108" t="s">
        <v>48</v>
      </c>
      <c r="D96" s="109"/>
      <c r="E96" s="62" t="s">
        <v>43</v>
      </c>
      <c r="F96" s="110"/>
      <c r="G96" s="111"/>
      <c r="H96" s="110"/>
      <c r="I96" s="65"/>
      <c r="J96" s="112">
        <v>26.39</v>
      </c>
      <c r="K96" s="67"/>
    </row>
    <row r="97" spans="1:11" s="6" customFormat="1" ht="15" outlineLevel="1">
      <c r="A97" s="59" t="s">
        <v>43</v>
      </c>
      <c r="B97" s="108"/>
      <c r="C97" s="108" t="s">
        <v>52</v>
      </c>
      <c r="D97" s="109"/>
      <c r="E97" s="62" t="s">
        <v>43</v>
      </c>
      <c r="F97" s="110"/>
      <c r="G97" s="111"/>
      <c r="H97" s="110"/>
      <c r="I97" s="65"/>
      <c r="J97" s="112"/>
      <c r="K97" s="67"/>
    </row>
    <row r="98" spans="1:11" s="6" customFormat="1" ht="15" outlineLevel="1">
      <c r="A98" s="59" t="s">
        <v>43</v>
      </c>
      <c r="B98" s="108"/>
      <c r="C98" s="108" t="s">
        <v>53</v>
      </c>
      <c r="D98" s="109" t="s">
        <v>54</v>
      </c>
      <c r="E98" s="62">
        <v>75</v>
      </c>
      <c r="F98" s="110"/>
      <c r="G98" s="111"/>
      <c r="H98" s="110"/>
      <c r="I98" s="65">
        <v>107.95</v>
      </c>
      <c r="J98" s="112">
        <v>70</v>
      </c>
      <c r="K98" s="67">
        <v>2658.89</v>
      </c>
    </row>
    <row r="99" spans="1:11" s="6" customFormat="1" ht="15" outlineLevel="1">
      <c r="A99" s="59" t="s">
        <v>43</v>
      </c>
      <c r="B99" s="108"/>
      <c r="C99" s="108" t="s">
        <v>55</v>
      </c>
      <c r="D99" s="109" t="s">
        <v>54</v>
      </c>
      <c r="E99" s="62">
        <v>70</v>
      </c>
      <c r="F99" s="110"/>
      <c r="G99" s="111"/>
      <c r="H99" s="110"/>
      <c r="I99" s="65">
        <v>100.75</v>
      </c>
      <c r="J99" s="112">
        <v>41</v>
      </c>
      <c r="K99" s="67">
        <v>1557.35</v>
      </c>
    </row>
    <row r="100" spans="1:11" s="6" customFormat="1" ht="15" outlineLevel="1">
      <c r="A100" s="59" t="s">
        <v>43</v>
      </c>
      <c r="B100" s="108"/>
      <c r="C100" s="108" t="s">
        <v>56</v>
      </c>
      <c r="D100" s="109" t="s">
        <v>54</v>
      </c>
      <c r="E100" s="62">
        <v>98</v>
      </c>
      <c r="F100" s="110"/>
      <c r="G100" s="111"/>
      <c r="H100" s="110"/>
      <c r="I100" s="65">
        <v>0</v>
      </c>
      <c r="J100" s="112">
        <v>95</v>
      </c>
      <c r="K100" s="67">
        <v>0</v>
      </c>
    </row>
    <row r="101" spans="1:11" s="6" customFormat="1" ht="15" outlineLevel="1">
      <c r="A101" s="59" t="s">
        <v>43</v>
      </c>
      <c r="B101" s="108"/>
      <c r="C101" s="108" t="s">
        <v>57</v>
      </c>
      <c r="D101" s="109" t="s">
        <v>54</v>
      </c>
      <c r="E101" s="62">
        <v>77</v>
      </c>
      <c r="F101" s="110"/>
      <c r="G101" s="111"/>
      <c r="H101" s="110"/>
      <c r="I101" s="65">
        <v>0</v>
      </c>
      <c r="J101" s="112">
        <v>65</v>
      </c>
      <c r="K101" s="67">
        <v>0</v>
      </c>
    </row>
    <row r="102" spans="1:11" s="6" customFormat="1" ht="30" outlineLevel="1">
      <c r="A102" s="59" t="s">
        <v>43</v>
      </c>
      <c r="B102" s="108"/>
      <c r="C102" s="108" t="s">
        <v>58</v>
      </c>
      <c r="D102" s="109" t="s">
        <v>59</v>
      </c>
      <c r="E102" s="62">
        <v>1.27</v>
      </c>
      <c r="F102" s="110"/>
      <c r="G102" s="111" t="s">
        <v>2444</v>
      </c>
      <c r="H102" s="110"/>
      <c r="I102" s="65">
        <v>12.34</v>
      </c>
      <c r="J102" s="112"/>
      <c r="K102" s="67"/>
    </row>
    <row r="103" spans="1:11" s="6" customFormat="1" ht="15.75">
      <c r="A103" s="70" t="s">
        <v>43</v>
      </c>
      <c r="B103" s="113"/>
      <c r="C103" s="126" t="s">
        <v>60</v>
      </c>
      <c r="D103" s="127"/>
      <c r="E103" s="91" t="s">
        <v>43</v>
      </c>
      <c r="F103" s="128"/>
      <c r="G103" s="129"/>
      <c r="H103" s="128"/>
      <c r="I103" s="87">
        <v>352.63</v>
      </c>
      <c r="J103" s="125"/>
      <c r="K103" s="86">
        <v>8014.65</v>
      </c>
    </row>
    <row r="104" spans="1:11" s="6" customFormat="1" ht="15">
      <c r="A104" s="123"/>
      <c r="B104" s="124"/>
      <c r="C104" s="168" t="s">
        <v>127</v>
      </c>
      <c r="D104" s="169"/>
      <c r="E104" s="169"/>
      <c r="F104" s="169"/>
      <c r="G104" s="169"/>
      <c r="H104" s="169"/>
      <c r="I104" s="65">
        <v>10616.44</v>
      </c>
      <c r="J104" s="112"/>
      <c r="K104" s="67">
        <v>280167.93</v>
      </c>
    </row>
    <row r="105" spans="1:11" s="6" customFormat="1" ht="15">
      <c r="A105" s="123"/>
      <c r="B105" s="124"/>
      <c r="C105" s="168" t="s">
        <v>128</v>
      </c>
      <c r="D105" s="169"/>
      <c r="E105" s="169"/>
      <c r="F105" s="169"/>
      <c r="G105" s="169"/>
      <c r="H105" s="169"/>
      <c r="I105" s="65"/>
      <c r="J105" s="112"/>
      <c r="K105" s="67"/>
    </row>
    <row r="106" spans="1:11" s="6" customFormat="1" ht="15">
      <c r="A106" s="123"/>
      <c r="B106" s="124"/>
      <c r="C106" s="168" t="s">
        <v>129</v>
      </c>
      <c r="D106" s="169"/>
      <c r="E106" s="169"/>
      <c r="F106" s="169"/>
      <c r="G106" s="169"/>
      <c r="H106" s="169"/>
      <c r="I106" s="65">
        <v>10616.44</v>
      </c>
      <c r="J106" s="112"/>
      <c r="K106" s="67">
        <v>280167.93</v>
      </c>
    </row>
    <row r="107" spans="1:11" s="6" customFormat="1" ht="15.75">
      <c r="A107" s="123"/>
      <c r="B107" s="124"/>
      <c r="C107" s="173" t="s">
        <v>132</v>
      </c>
      <c r="D107" s="174"/>
      <c r="E107" s="174"/>
      <c r="F107" s="174"/>
      <c r="G107" s="174"/>
      <c r="H107" s="174"/>
      <c r="I107" s="76">
        <v>7962.34</v>
      </c>
      <c r="J107" s="117"/>
      <c r="K107" s="78">
        <v>196117.55</v>
      </c>
    </row>
    <row r="108" spans="1:11" s="6" customFormat="1" ht="15.75">
      <c r="A108" s="123"/>
      <c r="B108" s="124"/>
      <c r="C108" s="173" t="s">
        <v>133</v>
      </c>
      <c r="D108" s="174"/>
      <c r="E108" s="174"/>
      <c r="F108" s="174"/>
      <c r="G108" s="174"/>
      <c r="H108" s="174"/>
      <c r="I108" s="76">
        <v>7431.5</v>
      </c>
      <c r="J108" s="117"/>
      <c r="K108" s="78">
        <v>114868.86</v>
      </c>
    </row>
    <row r="109" spans="1:11" s="6" customFormat="1" ht="32.1" customHeight="1">
      <c r="A109" s="123"/>
      <c r="B109" s="124"/>
      <c r="C109" s="173" t="s">
        <v>2467</v>
      </c>
      <c r="D109" s="174"/>
      <c r="E109" s="174"/>
      <c r="F109" s="174"/>
      <c r="G109" s="174"/>
      <c r="H109" s="174"/>
      <c r="I109" s="76"/>
      <c r="J109" s="117"/>
      <c r="K109" s="78"/>
    </row>
    <row r="110" spans="1:11" s="6" customFormat="1" ht="15">
      <c r="A110" s="123"/>
      <c r="B110" s="124"/>
      <c r="C110" s="168" t="s">
        <v>2468</v>
      </c>
      <c r="D110" s="169"/>
      <c r="E110" s="169"/>
      <c r="F110" s="169"/>
      <c r="G110" s="169"/>
      <c r="H110" s="169"/>
      <c r="I110" s="65">
        <v>26010.28</v>
      </c>
      <c r="J110" s="112"/>
      <c r="K110" s="67">
        <v>591154.34</v>
      </c>
    </row>
    <row r="111" spans="1:11" s="6" customFormat="1" ht="32.1" customHeight="1">
      <c r="A111" s="123"/>
      <c r="B111" s="124"/>
      <c r="C111" s="175" t="s">
        <v>2469</v>
      </c>
      <c r="D111" s="176"/>
      <c r="E111" s="176"/>
      <c r="F111" s="176"/>
      <c r="G111" s="176"/>
      <c r="H111" s="176"/>
      <c r="I111" s="87">
        <v>26010.28</v>
      </c>
      <c r="J111" s="125"/>
      <c r="K111" s="86">
        <v>591154.34</v>
      </c>
    </row>
    <row r="112" spans="1:11" s="6" customFormat="1" ht="15">
      <c r="A112" s="123"/>
      <c r="B112" s="124"/>
      <c r="C112" s="168" t="s">
        <v>341</v>
      </c>
      <c r="D112" s="169"/>
      <c r="E112" s="169"/>
      <c r="F112" s="169"/>
      <c r="G112" s="169"/>
      <c r="H112" s="169"/>
      <c r="I112" s="65">
        <v>21232.880000000001</v>
      </c>
      <c r="J112" s="112"/>
      <c r="K112" s="67">
        <v>560335.86</v>
      </c>
    </row>
    <row r="113" spans="1:11" s="6" customFormat="1" ht="15">
      <c r="A113" s="123"/>
      <c r="B113" s="124"/>
      <c r="C113" s="168" t="s">
        <v>128</v>
      </c>
      <c r="D113" s="169"/>
      <c r="E113" s="169"/>
      <c r="F113" s="169"/>
      <c r="G113" s="169"/>
      <c r="H113" s="169"/>
      <c r="I113" s="65"/>
      <c r="J113" s="112"/>
      <c r="K113" s="67"/>
    </row>
    <row r="114" spans="1:11" s="6" customFormat="1" ht="15">
      <c r="A114" s="123"/>
      <c r="B114" s="124"/>
      <c r="C114" s="168" t="s">
        <v>129</v>
      </c>
      <c r="D114" s="169"/>
      <c r="E114" s="169"/>
      <c r="F114" s="169"/>
      <c r="G114" s="169"/>
      <c r="H114" s="169"/>
      <c r="I114" s="65">
        <v>21232.880000000001</v>
      </c>
      <c r="J114" s="112"/>
      <c r="K114" s="67">
        <v>560335.86</v>
      </c>
    </row>
    <row r="115" spans="1:11" s="6" customFormat="1" ht="15.75">
      <c r="A115" s="123"/>
      <c r="B115" s="124"/>
      <c r="C115" s="173" t="s">
        <v>132</v>
      </c>
      <c r="D115" s="174"/>
      <c r="E115" s="174"/>
      <c r="F115" s="174"/>
      <c r="G115" s="174"/>
      <c r="H115" s="174"/>
      <c r="I115" s="76">
        <v>15924.68</v>
      </c>
      <c r="J115" s="117"/>
      <c r="K115" s="78">
        <v>392235.1</v>
      </c>
    </row>
    <row r="116" spans="1:11" s="6" customFormat="1" ht="15.75">
      <c r="A116" s="123"/>
      <c r="B116" s="124"/>
      <c r="C116" s="173" t="s">
        <v>133</v>
      </c>
      <c r="D116" s="174"/>
      <c r="E116" s="174"/>
      <c r="F116" s="174"/>
      <c r="G116" s="174"/>
      <c r="H116" s="174"/>
      <c r="I116" s="76">
        <v>14863</v>
      </c>
      <c r="J116" s="117"/>
      <c r="K116" s="78">
        <v>229737.72</v>
      </c>
    </row>
    <row r="117" spans="1:11" s="6" customFormat="1" ht="15.75">
      <c r="A117" s="123"/>
      <c r="B117" s="124"/>
      <c r="C117" s="173" t="s">
        <v>342</v>
      </c>
      <c r="D117" s="174"/>
      <c r="E117" s="174"/>
      <c r="F117" s="174"/>
      <c r="G117" s="174"/>
      <c r="H117" s="174"/>
      <c r="I117" s="76"/>
      <c r="J117" s="117"/>
      <c r="K117" s="78"/>
    </row>
    <row r="118" spans="1:11" s="6" customFormat="1" ht="15">
      <c r="A118" s="123"/>
      <c r="B118" s="124"/>
      <c r="C118" s="168" t="s">
        <v>2470</v>
      </c>
      <c r="D118" s="169"/>
      <c r="E118" s="169"/>
      <c r="F118" s="169"/>
      <c r="G118" s="169"/>
      <c r="H118" s="169"/>
      <c r="I118" s="65">
        <v>52020.56</v>
      </c>
      <c r="J118" s="112"/>
      <c r="K118" s="67">
        <v>1182308.68</v>
      </c>
    </row>
    <row r="119" spans="1:11" s="6" customFormat="1" ht="15">
      <c r="A119" s="123"/>
      <c r="B119" s="124"/>
      <c r="C119" s="168" t="s">
        <v>2450</v>
      </c>
      <c r="D119" s="169"/>
      <c r="E119" s="169"/>
      <c r="F119" s="169"/>
      <c r="G119" s="169"/>
      <c r="H119" s="169"/>
      <c r="I119" s="65">
        <v>0</v>
      </c>
      <c r="J119" s="112"/>
      <c r="K119" s="67">
        <v>0</v>
      </c>
    </row>
    <row r="120" spans="1:11" s="6" customFormat="1" ht="15">
      <c r="A120" s="123"/>
      <c r="B120" s="124"/>
      <c r="C120" s="168" t="s">
        <v>2471</v>
      </c>
      <c r="D120" s="169"/>
      <c r="E120" s="169"/>
      <c r="F120" s="169"/>
      <c r="G120" s="169"/>
      <c r="H120" s="169"/>
      <c r="I120" s="65">
        <v>52020.56</v>
      </c>
      <c r="J120" s="112"/>
      <c r="K120" s="67"/>
    </row>
    <row r="121" spans="1:11" s="6" customFormat="1" ht="15">
      <c r="A121" s="123"/>
      <c r="B121" s="124"/>
      <c r="C121" s="168" t="s">
        <v>2472</v>
      </c>
      <c r="D121" s="169"/>
      <c r="E121" s="169"/>
      <c r="F121" s="169"/>
      <c r="G121" s="169"/>
      <c r="H121" s="169"/>
      <c r="I121" s="65"/>
      <c r="J121" s="112"/>
      <c r="K121" s="67">
        <v>1182308.68</v>
      </c>
    </row>
    <row r="122" spans="1:11" s="6" customFormat="1" ht="32.1" customHeight="1">
      <c r="A122" s="123"/>
      <c r="B122" s="124"/>
      <c r="C122" s="168" t="s">
        <v>344</v>
      </c>
      <c r="D122" s="169"/>
      <c r="E122" s="169"/>
      <c r="F122" s="169"/>
      <c r="G122" s="169"/>
      <c r="H122" s="169"/>
      <c r="I122" s="65">
        <v>1040.4100000000001</v>
      </c>
      <c r="J122" s="112"/>
      <c r="K122" s="67">
        <v>23646.17</v>
      </c>
    </row>
    <row r="123" spans="1:11" s="6" customFormat="1" ht="15.75">
      <c r="A123" s="123"/>
      <c r="B123" s="124"/>
      <c r="C123" s="173" t="s">
        <v>345</v>
      </c>
      <c r="D123" s="174"/>
      <c r="E123" s="174"/>
      <c r="F123" s="174"/>
      <c r="G123" s="174"/>
      <c r="H123" s="174"/>
      <c r="I123" s="76">
        <v>53060.97</v>
      </c>
      <c r="J123" s="117"/>
      <c r="K123" s="78">
        <v>1205954.8500000001</v>
      </c>
    </row>
    <row r="124" spans="1:11" s="6" customFormat="1" ht="32.1" customHeight="1">
      <c r="A124" s="123"/>
      <c r="B124" s="124"/>
      <c r="C124" s="168" t="s">
        <v>346</v>
      </c>
      <c r="D124" s="169"/>
      <c r="E124" s="169"/>
      <c r="F124" s="169"/>
      <c r="G124" s="169"/>
      <c r="H124" s="169"/>
      <c r="I124" s="65">
        <v>10612.19</v>
      </c>
      <c r="J124" s="112"/>
      <c r="K124" s="67">
        <v>241190.97</v>
      </c>
    </row>
    <row r="125" spans="1:11" s="6" customFormat="1" ht="15.75">
      <c r="A125" s="123"/>
      <c r="B125" s="124"/>
      <c r="C125" s="173" t="s">
        <v>347</v>
      </c>
      <c r="D125" s="174"/>
      <c r="E125" s="174"/>
      <c r="F125" s="174"/>
      <c r="G125" s="174"/>
      <c r="H125" s="174"/>
      <c r="I125" s="76">
        <v>63673.16</v>
      </c>
      <c r="J125" s="117"/>
      <c r="K125" s="78">
        <v>1447145.82</v>
      </c>
    </row>
    <row r="126" spans="1:11" s="6" customFormat="1" ht="15" customHeight="1">
      <c r="A126" s="123"/>
      <c r="B126" s="124"/>
      <c r="C126" s="124"/>
      <c r="D126" s="130"/>
      <c r="E126" s="131"/>
      <c r="F126" s="132"/>
      <c r="G126" s="133"/>
      <c r="H126" s="132"/>
      <c r="I126" s="55"/>
      <c r="J126" s="134"/>
      <c r="K126" s="57"/>
    </row>
    <row r="127" spans="1:11" s="6" customFormat="1" ht="15" customHeight="1">
      <c r="A127" s="123"/>
      <c r="B127" s="124"/>
      <c r="C127" s="124"/>
      <c r="D127" s="130"/>
      <c r="E127" s="131"/>
      <c r="F127" s="132"/>
      <c r="G127" s="133"/>
      <c r="H127" s="132"/>
      <c r="I127" s="55"/>
      <c r="J127" s="134"/>
      <c r="K127" s="57"/>
    </row>
    <row r="128" spans="1:11" s="6" customFormat="1" ht="15" customHeight="1">
      <c r="B128" s="135"/>
      <c r="C128" s="179"/>
      <c r="D128" s="179"/>
      <c r="E128" s="179"/>
      <c r="F128" s="179"/>
      <c r="G128" s="179"/>
      <c r="H128" s="179"/>
      <c r="I128" s="135"/>
      <c r="J128" s="135"/>
      <c r="K128" s="136"/>
    </row>
    <row r="129" spans="1:11" s="6" customFormat="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137" t="s">
        <v>30</v>
      </c>
      <c r="C133" s="180" t="s">
        <v>37</v>
      </c>
      <c r="D133" s="180"/>
      <c r="E133" s="180"/>
      <c r="F133" s="180"/>
      <c r="G133" s="180"/>
      <c r="H133" s="180"/>
      <c r="I133" s="9"/>
      <c r="J133" s="9"/>
      <c r="K133" s="9"/>
    </row>
    <row r="134" spans="1:11" ht="15">
      <c r="A134" s="9"/>
      <c r="B134" s="138" t="s">
        <v>29</v>
      </c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13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137" t="s">
        <v>31</v>
      </c>
      <c r="C136" s="180" t="s">
        <v>37</v>
      </c>
      <c r="D136" s="180"/>
      <c r="E136" s="180"/>
      <c r="F136" s="180"/>
      <c r="G136" s="180"/>
      <c r="H136" s="180"/>
      <c r="I136" s="9"/>
      <c r="J136" s="9"/>
      <c r="K136" s="9"/>
    </row>
    <row r="137" spans="1:11" ht="15">
      <c r="A137" s="9"/>
      <c r="B137" s="138" t="s">
        <v>29</v>
      </c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</sheetData>
  <mergeCells count="55">
    <mergeCell ref="A3:K3"/>
    <mergeCell ref="C128:H128"/>
    <mergeCell ref="C133:H133"/>
    <mergeCell ref="C136:H136"/>
    <mergeCell ref="C120:H120"/>
    <mergeCell ref="C121:H121"/>
    <mergeCell ref="C122:H122"/>
    <mergeCell ref="C123:H123"/>
    <mergeCell ref="C124:H124"/>
    <mergeCell ref="C125:H125"/>
    <mergeCell ref="C119:H119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07:H107"/>
    <mergeCell ref="C63:H63"/>
    <mergeCell ref="C64:H64"/>
    <mergeCell ref="C65:H65"/>
    <mergeCell ref="C66:H66"/>
    <mergeCell ref="C67:H67"/>
    <mergeCell ref="C68:H68"/>
    <mergeCell ref="C69:H69"/>
    <mergeCell ref="A70:K70"/>
    <mergeCell ref="C104:H104"/>
    <mergeCell ref="C105:H105"/>
    <mergeCell ref="C106:H106"/>
    <mergeCell ref="C62:H62"/>
    <mergeCell ref="A9:K9"/>
    <mergeCell ref="A12:C12"/>
    <mergeCell ref="E19:G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8:K28"/>
    <mergeCell ref="C8:I8"/>
    <mergeCell ref="C4:I4"/>
    <mergeCell ref="C5:I5"/>
    <mergeCell ref="C6:I6"/>
    <mergeCell ref="C7:I7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6EFE-2899-4894-915B-D8F2722CB3F4}">
  <sheetPr>
    <pageSetUpPr autoPageBreaks="0" fitToPage="1"/>
  </sheetPr>
  <dimension ref="A1:K84"/>
  <sheetViews>
    <sheetView tabSelected="1" view="pageBreakPreview" topLeftCell="A45" zoomScale="90" zoomScaleNormal="100" zoomScaleSheetLayoutView="90" workbookViewId="0">
      <selection activeCell="C77" sqref="C77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1" style="47" customWidth="1"/>
    <col min="8" max="8" width="9" style="47" customWidth="1"/>
    <col min="9" max="9" width="17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s="20" customFormat="1">
      <c r="K2" s="30"/>
    </row>
    <row r="3" spans="1:11" ht="52.5" customHeight="1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4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95"/>
    </row>
    <row r="5" spans="1:11" ht="18">
      <c r="A5" s="94"/>
      <c r="B5" s="14"/>
      <c r="C5" s="161" t="s">
        <v>2438</v>
      </c>
      <c r="D5" s="161"/>
      <c r="E5" s="161"/>
      <c r="F5" s="161"/>
      <c r="G5" s="161"/>
      <c r="H5" s="161"/>
      <c r="I5" s="161"/>
      <c r="J5" s="14"/>
      <c r="K5" s="95"/>
    </row>
    <row r="6" spans="1:11" ht="18">
      <c r="A6" s="9"/>
      <c r="B6" s="14"/>
      <c r="C6" s="162" t="s">
        <v>12</v>
      </c>
      <c r="D6" s="162"/>
      <c r="E6" s="162"/>
      <c r="F6" s="162"/>
      <c r="G6" s="162"/>
      <c r="H6" s="162"/>
      <c r="I6" s="162"/>
      <c r="J6" s="14"/>
      <c r="K6" s="9"/>
    </row>
    <row r="7" spans="1:11" ht="18">
      <c r="A7" s="9"/>
      <c r="B7" s="14"/>
      <c r="C7" s="163" t="s">
        <v>2439</v>
      </c>
      <c r="D7" s="163"/>
      <c r="E7" s="163"/>
      <c r="F7" s="163"/>
      <c r="G7" s="163"/>
      <c r="H7" s="163"/>
      <c r="I7" s="163"/>
      <c r="J7" s="14"/>
      <c r="K7" s="96"/>
    </row>
    <row r="8" spans="1:11" ht="18">
      <c r="A8" s="14"/>
      <c r="B8" s="14"/>
      <c r="C8" s="164" t="s">
        <v>13</v>
      </c>
      <c r="D8" s="164"/>
      <c r="E8" s="164"/>
      <c r="F8" s="164"/>
      <c r="G8" s="164"/>
      <c r="H8" s="164"/>
      <c r="I8" s="164"/>
      <c r="J8" s="14"/>
      <c r="K8" s="97"/>
    </row>
    <row r="9" spans="1:11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8">
      <c r="B10" s="98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>
      <c r="A11" s="99"/>
      <c r="B11" s="99"/>
      <c r="C11" s="99"/>
      <c r="D11" s="99"/>
      <c r="F11" s="99"/>
      <c r="G11" s="100" t="s">
        <v>14</v>
      </c>
      <c r="H11" s="99"/>
      <c r="I11" s="100" t="s">
        <v>21</v>
      </c>
      <c r="J11" s="99"/>
      <c r="K11" s="99"/>
    </row>
    <row r="12" spans="1:11">
      <c r="A12" s="171" t="s">
        <v>1</v>
      </c>
      <c r="B12" s="171"/>
      <c r="C12" s="171"/>
      <c r="D12" s="48"/>
      <c r="E12" s="48"/>
      <c r="F12" s="48"/>
      <c r="G12" s="42">
        <f>10947.67/1000</f>
        <v>10.94767</v>
      </c>
      <c r="H12" s="36"/>
      <c r="I12" s="41">
        <f>248815.06/1000</f>
        <v>248.81505999999999</v>
      </c>
      <c r="J12" s="101"/>
      <c r="K12" s="102" t="s">
        <v>22</v>
      </c>
    </row>
    <row r="13" spans="1:11">
      <c r="A13" s="103" t="s">
        <v>23</v>
      </c>
      <c r="B13" s="103"/>
      <c r="C13" s="103"/>
      <c r="D13" s="48"/>
      <c r="E13" s="48"/>
      <c r="F13" s="48"/>
      <c r="G13" s="36">
        <f>0/1000</f>
        <v>0</v>
      </c>
      <c r="H13" s="104"/>
      <c r="I13" s="38">
        <f>0/1000</f>
        <v>0</v>
      </c>
      <c r="J13" s="48"/>
      <c r="K13" s="105" t="s">
        <v>22</v>
      </c>
    </row>
    <row r="14" spans="1:11">
      <c r="A14" s="103" t="s">
        <v>24</v>
      </c>
      <c r="B14" s="103"/>
      <c r="C14" s="103"/>
      <c r="D14" s="48"/>
      <c r="E14" s="48"/>
      <c r="F14" s="48"/>
      <c r="G14" s="36">
        <f>0/1000</f>
        <v>0</v>
      </c>
      <c r="H14" s="104"/>
      <c r="I14" s="38">
        <f>0/1000</f>
        <v>0</v>
      </c>
      <c r="J14" s="48"/>
      <c r="K14" s="105" t="s">
        <v>22</v>
      </c>
    </row>
    <row r="15" spans="1:11">
      <c r="A15" s="103" t="s">
        <v>25</v>
      </c>
      <c r="B15" s="103"/>
      <c r="C15" s="103"/>
      <c r="D15" s="48"/>
      <c r="E15" s="48"/>
      <c r="F15" s="48"/>
      <c r="G15" s="36">
        <f>0/1000</f>
        <v>0</v>
      </c>
      <c r="H15" s="104"/>
      <c r="I15" s="38">
        <f>0/1000</f>
        <v>0</v>
      </c>
      <c r="J15" s="48"/>
      <c r="K15" s="105" t="s">
        <v>22</v>
      </c>
    </row>
    <row r="16" spans="1:11">
      <c r="A16" s="103" t="s">
        <v>26</v>
      </c>
      <c r="B16" s="103"/>
      <c r="C16" s="103"/>
      <c r="D16" s="48"/>
      <c r="E16" s="48"/>
      <c r="F16" s="48"/>
      <c r="G16" s="36">
        <f>8944.18/1000</f>
        <v>8.9441800000000011</v>
      </c>
      <c r="H16" s="104"/>
      <c r="I16" s="38">
        <f>203280.27/1000</f>
        <v>203.28027</v>
      </c>
      <c r="J16" s="48"/>
      <c r="K16" s="105" t="s">
        <v>22</v>
      </c>
    </row>
    <row r="17" spans="1:11">
      <c r="A17" s="28" t="s">
        <v>2</v>
      </c>
      <c r="B17" s="28"/>
      <c r="C17" s="28"/>
      <c r="G17" s="36">
        <f>3650.68/1000</f>
        <v>3.6506799999999999</v>
      </c>
      <c r="H17" s="36"/>
      <c r="I17" s="38">
        <f>96341.36/1000</f>
        <v>96.341359999999995</v>
      </c>
      <c r="J17" s="101"/>
      <c r="K17" s="105" t="s">
        <v>22</v>
      </c>
    </row>
    <row r="18" spans="1:11">
      <c r="A18" s="28" t="s">
        <v>27</v>
      </c>
      <c r="B18" s="28"/>
      <c r="C18" s="28"/>
      <c r="G18" s="36">
        <v>284.61</v>
      </c>
      <c r="H18" s="106"/>
      <c r="I18" s="38">
        <v>284.61</v>
      </c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35</v>
      </c>
      <c r="B21" s="9"/>
      <c r="C21" s="9"/>
      <c r="D21" s="9"/>
      <c r="E21" s="9"/>
      <c r="F21" s="9"/>
      <c r="G21" s="9"/>
      <c r="H21" s="107"/>
      <c r="I21" s="107"/>
      <c r="J21" s="107"/>
      <c r="K21" s="107"/>
    </row>
    <row r="22" spans="1:11" ht="15">
      <c r="A22" s="33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6" customFormat="1" ht="22.15" customHeight="1">
      <c r="A28" s="166" t="s">
        <v>2440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6" customFormat="1" ht="180">
      <c r="A29" s="59">
        <v>1</v>
      </c>
      <c r="B29" s="108" t="s">
        <v>2441</v>
      </c>
      <c r="C29" s="108" t="s">
        <v>2442</v>
      </c>
      <c r="D29" s="109" t="s">
        <v>1741</v>
      </c>
      <c r="E29" s="62">
        <v>8</v>
      </c>
      <c r="F29" s="110">
        <v>5.7</v>
      </c>
      <c r="G29" s="111"/>
      <c r="H29" s="110"/>
      <c r="I29" s="65"/>
      <c r="J29" s="112"/>
      <c r="K29" s="67"/>
    </row>
    <row r="30" spans="1:11" s="6" customFormat="1" ht="25.5" outlineLevel="1">
      <c r="A30" s="59" t="s">
        <v>43</v>
      </c>
      <c r="B30" s="108"/>
      <c r="C30" s="108" t="s">
        <v>44</v>
      </c>
      <c r="D30" s="109"/>
      <c r="E30" s="62" t="s">
        <v>43</v>
      </c>
      <c r="F30" s="110">
        <v>5.7</v>
      </c>
      <c r="G30" s="111" t="s">
        <v>2443</v>
      </c>
      <c r="H30" s="110"/>
      <c r="I30" s="65">
        <v>59.1</v>
      </c>
      <c r="J30" s="112">
        <v>26.39</v>
      </c>
      <c r="K30" s="67">
        <v>1559.59</v>
      </c>
    </row>
    <row r="31" spans="1:11" s="6" customFormat="1" ht="15" outlineLevel="1">
      <c r="A31" s="59" t="s">
        <v>43</v>
      </c>
      <c r="B31" s="108"/>
      <c r="C31" s="108" t="s">
        <v>46</v>
      </c>
      <c r="D31" s="109"/>
      <c r="E31" s="62" t="s">
        <v>43</v>
      </c>
      <c r="F31" s="110"/>
      <c r="G31" s="111"/>
      <c r="H31" s="110"/>
      <c r="I31" s="65"/>
      <c r="J31" s="112"/>
      <c r="K31" s="67"/>
    </row>
    <row r="32" spans="1:11" s="6" customFormat="1" ht="15" outlineLevel="1">
      <c r="A32" s="59" t="s">
        <v>43</v>
      </c>
      <c r="B32" s="108"/>
      <c r="C32" s="108" t="s">
        <v>48</v>
      </c>
      <c r="D32" s="109"/>
      <c r="E32" s="62" t="s">
        <v>43</v>
      </c>
      <c r="F32" s="110"/>
      <c r="G32" s="111"/>
      <c r="H32" s="110"/>
      <c r="I32" s="65"/>
      <c r="J32" s="112">
        <v>26.39</v>
      </c>
      <c r="K32" s="67"/>
    </row>
    <row r="33" spans="1:11" s="6" customFormat="1" ht="15" outlineLevel="1">
      <c r="A33" s="59" t="s">
        <v>43</v>
      </c>
      <c r="B33" s="108"/>
      <c r="C33" s="108" t="s">
        <v>52</v>
      </c>
      <c r="D33" s="109"/>
      <c r="E33" s="62" t="s">
        <v>43</v>
      </c>
      <c r="F33" s="110"/>
      <c r="G33" s="111"/>
      <c r="H33" s="110"/>
      <c r="I33" s="65"/>
      <c r="J33" s="112"/>
      <c r="K33" s="67"/>
    </row>
    <row r="34" spans="1:11" s="6" customFormat="1" ht="15" outlineLevel="1">
      <c r="A34" s="59" t="s">
        <v>43</v>
      </c>
      <c r="B34" s="108"/>
      <c r="C34" s="108" t="s">
        <v>53</v>
      </c>
      <c r="D34" s="109" t="s">
        <v>54</v>
      </c>
      <c r="E34" s="62">
        <v>75</v>
      </c>
      <c r="F34" s="110"/>
      <c r="G34" s="111"/>
      <c r="H34" s="110"/>
      <c r="I34" s="65">
        <v>44.33</v>
      </c>
      <c r="J34" s="112">
        <v>70</v>
      </c>
      <c r="K34" s="67">
        <v>1091.71</v>
      </c>
    </row>
    <row r="35" spans="1:11" s="6" customFormat="1" ht="15" outlineLevel="1">
      <c r="A35" s="59" t="s">
        <v>43</v>
      </c>
      <c r="B35" s="108"/>
      <c r="C35" s="108" t="s">
        <v>55</v>
      </c>
      <c r="D35" s="109" t="s">
        <v>54</v>
      </c>
      <c r="E35" s="62">
        <v>70</v>
      </c>
      <c r="F35" s="110"/>
      <c r="G35" s="111"/>
      <c r="H35" s="110"/>
      <c r="I35" s="65">
        <v>41.37</v>
      </c>
      <c r="J35" s="112">
        <v>41</v>
      </c>
      <c r="K35" s="67">
        <v>639.42999999999995</v>
      </c>
    </row>
    <row r="36" spans="1:11" s="6" customFormat="1" ht="15" outlineLevel="1">
      <c r="A36" s="59" t="s">
        <v>43</v>
      </c>
      <c r="B36" s="108"/>
      <c r="C36" s="108" t="s">
        <v>56</v>
      </c>
      <c r="D36" s="109" t="s">
        <v>54</v>
      </c>
      <c r="E36" s="62">
        <v>98</v>
      </c>
      <c r="F36" s="110"/>
      <c r="G36" s="111"/>
      <c r="H36" s="110"/>
      <c r="I36" s="65">
        <v>0</v>
      </c>
      <c r="J36" s="112">
        <v>95</v>
      </c>
      <c r="K36" s="67">
        <v>0</v>
      </c>
    </row>
    <row r="37" spans="1:11" s="6" customFormat="1" ht="15" outlineLevel="1">
      <c r="A37" s="59" t="s">
        <v>43</v>
      </c>
      <c r="B37" s="108"/>
      <c r="C37" s="108" t="s">
        <v>57</v>
      </c>
      <c r="D37" s="109" t="s">
        <v>54</v>
      </c>
      <c r="E37" s="62">
        <v>77</v>
      </c>
      <c r="F37" s="110"/>
      <c r="G37" s="111"/>
      <c r="H37" s="110"/>
      <c r="I37" s="65">
        <v>0</v>
      </c>
      <c r="J37" s="112">
        <v>65</v>
      </c>
      <c r="K37" s="67">
        <v>0</v>
      </c>
    </row>
    <row r="38" spans="1:11" s="6" customFormat="1" ht="30" outlineLevel="1">
      <c r="A38" s="59" t="s">
        <v>43</v>
      </c>
      <c r="B38" s="108"/>
      <c r="C38" s="108" t="s">
        <v>58</v>
      </c>
      <c r="D38" s="109" t="s">
        <v>59</v>
      </c>
      <c r="E38" s="62">
        <v>0.36</v>
      </c>
      <c r="F38" s="110"/>
      <c r="G38" s="111" t="s">
        <v>2444</v>
      </c>
      <c r="H38" s="110"/>
      <c r="I38" s="65">
        <v>4.67</v>
      </c>
      <c r="J38" s="112"/>
      <c r="K38" s="67"/>
    </row>
    <row r="39" spans="1:11" s="6" customFormat="1" ht="15.75">
      <c r="A39" s="70" t="s">
        <v>43</v>
      </c>
      <c r="B39" s="113"/>
      <c r="C39" s="113" t="s">
        <v>60</v>
      </c>
      <c r="D39" s="114"/>
      <c r="E39" s="73" t="s">
        <v>43</v>
      </c>
      <c r="F39" s="115"/>
      <c r="G39" s="116"/>
      <c r="H39" s="115"/>
      <c r="I39" s="76">
        <v>144.80000000000001</v>
      </c>
      <c r="J39" s="117"/>
      <c r="K39" s="78">
        <v>3290.73</v>
      </c>
    </row>
    <row r="40" spans="1:11" s="6" customFormat="1" ht="180">
      <c r="A40" s="59">
        <v>2</v>
      </c>
      <c r="B40" s="108" t="s">
        <v>2445</v>
      </c>
      <c r="C40" s="108" t="s">
        <v>2446</v>
      </c>
      <c r="D40" s="109" t="s">
        <v>41</v>
      </c>
      <c r="E40" s="62">
        <v>24</v>
      </c>
      <c r="F40" s="110">
        <v>115.47</v>
      </c>
      <c r="G40" s="111"/>
      <c r="H40" s="110"/>
      <c r="I40" s="65"/>
      <c r="J40" s="112"/>
      <c r="K40" s="67"/>
    </row>
    <row r="41" spans="1:11" s="6" customFormat="1" ht="25.5" outlineLevel="1">
      <c r="A41" s="59" t="s">
        <v>43</v>
      </c>
      <c r="B41" s="108"/>
      <c r="C41" s="108" t="s">
        <v>44</v>
      </c>
      <c r="D41" s="109"/>
      <c r="E41" s="62" t="s">
        <v>43</v>
      </c>
      <c r="F41" s="110">
        <v>115.47</v>
      </c>
      <c r="G41" s="111" t="s">
        <v>2443</v>
      </c>
      <c r="H41" s="110"/>
      <c r="I41" s="65">
        <v>3591.58</v>
      </c>
      <c r="J41" s="112">
        <v>26.39</v>
      </c>
      <c r="K41" s="67">
        <v>94781.77</v>
      </c>
    </row>
    <row r="42" spans="1:11" s="6" customFormat="1" ht="15" outlineLevel="1">
      <c r="A42" s="59" t="s">
        <v>43</v>
      </c>
      <c r="B42" s="108"/>
      <c r="C42" s="108" t="s">
        <v>46</v>
      </c>
      <c r="D42" s="109"/>
      <c r="E42" s="62" t="s">
        <v>43</v>
      </c>
      <c r="F42" s="110"/>
      <c r="G42" s="111"/>
      <c r="H42" s="110"/>
      <c r="I42" s="65"/>
      <c r="J42" s="112"/>
      <c r="K42" s="67"/>
    </row>
    <row r="43" spans="1:11" s="6" customFormat="1" ht="15" outlineLevel="1">
      <c r="A43" s="59" t="s">
        <v>43</v>
      </c>
      <c r="B43" s="108"/>
      <c r="C43" s="108" t="s">
        <v>48</v>
      </c>
      <c r="D43" s="109"/>
      <c r="E43" s="62" t="s">
        <v>43</v>
      </c>
      <c r="F43" s="110"/>
      <c r="G43" s="111"/>
      <c r="H43" s="110"/>
      <c r="I43" s="65"/>
      <c r="J43" s="112">
        <v>26.39</v>
      </c>
      <c r="K43" s="67"/>
    </row>
    <row r="44" spans="1:11" s="6" customFormat="1" ht="15" outlineLevel="1">
      <c r="A44" s="59" t="s">
        <v>43</v>
      </c>
      <c r="B44" s="108"/>
      <c r="C44" s="108" t="s">
        <v>52</v>
      </c>
      <c r="D44" s="109"/>
      <c r="E44" s="62" t="s">
        <v>43</v>
      </c>
      <c r="F44" s="110"/>
      <c r="G44" s="111"/>
      <c r="H44" s="110"/>
      <c r="I44" s="65"/>
      <c r="J44" s="112"/>
      <c r="K44" s="67"/>
    </row>
    <row r="45" spans="1:11" s="6" customFormat="1" ht="15" outlineLevel="1">
      <c r="A45" s="59" t="s">
        <v>43</v>
      </c>
      <c r="B45" s="108"/>
      <c r="C45" s="108" t="s">
        <v>53</v>
      </c>
      <c r="D45" s="109" t="s">
        <v>54</v>
      </c>
      <c r="E45" s="62">
        <v>75</v>
      </c>
      <c r="F45" s="110"/>
      <c r="G45" s="111"/>
      <c r="H45" s="110"/>
      <c r="I45" s="65">
        <v>2693.69</v>
      </c>
      <c r="J45" s="112">
        <v>70</v>
      </c>
      <c r="K45" s="67">
        <v>66347.240000000005</v>
      </c>
    </row>
    <row r="46" spans="1:11" s="6" customFormat="1" ht="15" outlineLevel="1">
      <c r="A46" s="59" t="s">
        <v>43</v>
      </c>
      <c r="B46" s="108"/>
      <c r="C46" s="108" t="s">
        <v>55</v>
      </c>
      <c r="D46" s="109" t="s">
        <v>54</v>
      </c>
      <c r="E46" s="62">
        <v>70</v>
      </c>
      <c r="F46" s="110"/>
      <c r="G46" s="111"/>
      <c r="H46" s="110"/>
      <c r="I46" s="65">
        <v>2514.11</v>
      </c>
      <c r="J46" s="112">
        <v>41</v>
      </c>
      <c r="K46" s="67">
        <v>38860.53</v>
      </c>
    </row>
    <row r="47" spans="1:11" s="6" customFormat="1" ht="15" outlineLevel="1">
      <c r="A47" s="59" t="s">
        <v>43</v>
      </c>
      <c r="B47" s="108"/>
      <c r="C47" s="108" t="s">
        <v>56</v>
      </c>
      <c r="D47" s="109" t="s">
        <v>54</v>
      </c>
      <c r="E47" s="62">
        <v>98</v>
      </c>
      <c r="F47" s="110"/>
      <c r="G47" s="111"/>
      <c r="H47" s="110"/>
      <c r="I47" s="65">
        <v>0</v>
      </c>
      <c r="J47" s="112">
        <v>95</v>
      </c>
      <c r="K47" s="67">
        <v>0</v>
      </c>
    </row>
    <row r="48" spans="1:11" s="6" customFormat="1" ht="15" outlineLevel="1">
      <c r="A48" s="59" t="s">
        <v>43</v>
      </c>
      <c r="B48" s="108"/>
      <c r="C48" s="108" t="s">
        <v>57</v>
      </c>
      <c r="D48" s="109" t="s">
        <v>54</v>
      </c>
      <c r="E48" s="62">
        <v>77</v>
      </c>
      <c r="F48" s="110"/>
      <c r="G48" s="111"/>
      <c r="H48" s="110"/>
      <c r="I48" s="65">
        <v>0</v>
      </c>
      <c r="J48" s="112">
        <v>65</v>
      </c>
      <c r="K48" s="67">
        <v>0</v>
      </c>
    </row>
    <row r="49" spans="1:11" s="6" customFormat="1" ht="30" outlineLevel="1">
      <c r="A49" s="59" t="s">
        <v>43</v>
      </c>
      <c r="B49" s="108"/>
      <c r="C49" s="108" t="s">
        <v>58</v>
      </c>
      <c r="D49" s="109" t="s">
        <v>59</v>
      </c>
      <c r="E49" s="62">
        <v>7.2</v>
      </c>
      <c r="F49" s="110"/>
      <c r="G49" s="111" t="s">
        <v>2444</v>
      </c>
      <c r="H49" s="110"/>
      <c r="I49" s="65">
        <v>279.94</v>
      </c>
      <c r="J49" s="112"/>
      <c r="K49" s="67"/>
    </row>
    <row r="50" spans="1:11" s="6" customFormat="1" ht="15.75">
      <c r="A50" s="70" t="s">
        <v>43</v>
      </c>
      <c r="B50" s="113"/>
      <c r="C50" s="126" t="s">
        <v>60</v>
      </c>
      <c r="D50" s="127"/>
      <c r="E50" s="91" t="s">
        <v>43</v>
      </c>
      <c r="F50" s="128"/>
      <c r="G50" s="129"/>
      <c r="H50" s="128"/>
      <c r="I50" s="87">
        <v>8799.3799999999992</v>
      </c>
      <c r="J50" s="125"/>
      <c r="K50" s="86">
        <v>199989.54</v>
      </c>
    </row>
    <row r="51" spans="1:11" s="6" customFormat="1" ht="15">
      <c r="A51" s="123"/>
      <c r="B51" s="124"/>
      <c r="C51" s="168" t="s">
        <v>127</v>
      </c>
      <c r="D51" s="169"/>
      <c r="E51" s="169"/>
      <c r="F51" s="169"/>
      <c r="G51" s="169"/>
      <c r="H51" s="169"/>
      <c r="I51" s="65">
        <v>3650.68</v>
      </c>
      <c r="J51" s="112"/>
      <c r="K51" s="67">
        <v>96341.36</v>
      </c>
    </row>
    <row r="52" spans="1:11" s="6" customFormat="1" ht="15">
      <c r="A52" s="123"/>
      <c r="B52" s="124"/>
      <c r="C52" s="168" t="s">
        <v>128</v>
      </c>
      <c r="D52" s="169"/>
      <c r="E52" s="169"/>
      <c r="F52" s="169"/>
      <c r="G52" s="169"/>
      <c r="H52" s="169"/>
      <c r="I52" s="65"/>
      <c r="J52" s="112"/>
      <c r="K52" s="67"/>
    </row>
    <row r="53" spans="1:11" s="6" customFormat="1" ht="15">
      <c r="A53" s="123"/>
      <c r="B53" s="124"/>
      <c r="C53" s="168" t="s">
        <v>129</v>
      </c>
      <c r="D53" s="169"/>
      <c r="E53" s="169"/>
      <c r="F53" s="169"/>
      <c r="G53" s="169"/>
      <c r="H53" s="169"/>
      <c r="I53" s="65">
        <v>3650.68</v>
      </c>
      <c r="J53" s="112"/>
      <c r="K53" s="67">
        <v>96341.36</v>
      </c>
    </row>
    <row r="54" spans="1:11" s="6" customFormat="1" ht="15.75">
      <c r="A54" s="123"/>
      <c r="B54" s="124"/>
      <c r="C54" s="173" t="s">
        <v>132</v>
      </c>
      <c r="D54" s="174"/>
      <c r="E54" s="174"/>
      <c r="F54" s="174"/>
      <c r="G54" s="174"/>
      <c r="H54" s="174"/>
      <c r="I54" s="76">
        <v>2738.02</v>
      </c>
      <c r="J54" s="117"/>
      <c r="K54" s="78">
        <v>67438.95</v>
      </c>
    </row>
    <row r="55" spans="1:11" s="6" customFormat="1" ht="15.75">
      <c r="A55" s="123"/>
      <c r="B55" s="124"/>
      <c r="C55" s="173" t="s">
        <v>133</v>
      </c>
      <c r="D55" s="174"/>
      <c r="E55" s="174"/>
      <c r="F55" s="174"/>
      <c r="G55" s="174"/>
      <c r="H55" s="174"/>
      <c r="I55" s="76">
        <v>2555.48</v>
      </c>
      <c r="J55" s="117"/>
      <c r="K55" s="78">
        <v>39499.96</v>
      </c>
    </row>
    <row r="56" spans="1:11" s="6" customFormat="1" ht="15.75">
      <c r="A56" s="123"/>
      <c r="B56" s="124"/>
      <c r="C56" s="173" t="s">
        <v>2447</v>
      </c>
      <c r="D56" s="174"/>
      <c r="E56" s="174"/>
      <c r="F56" s="174"/>
      <c r="G56" s="174"/>
      <c r="H56" s="174"/>
      <c r="I56" s="76"/>
      <c r="J56" s="117"/>
      <c r="K56" s="78"/>
    </row>
    <row r="57" spans="1:11" s="6" customFormat="1" ht="15">
      <c r="A57" s="123"/>
      <c r="B57" s="124"/>
      <c r="C57" s="168" t="s">
        <v>2448</v>
      </c>
      <c r="D57" s="169"/>
      <c r="E57" s="169"/>
      <c r="F57" s="169"/>
      <c r="G57" s="169"/>
      <c r="H57" s="169"/>
      <c r="I57" s="65">
        <v>8944.18</v>
      </c>
      <c r="J57" s="112"/>
      <c r="K57" s="67">
        <v>203280.27</v>
      </c>
    </row>
    <row r="58" spans="1:11" s="6" customFormat="1" ht="15.75">
      <c r="A58" s="123"/>
      <c r="B58" s="124"/>
      <c r="C58" s="175" t="s">
        <v>2449</v>
      </c>
      <c r="D58" s="176"/>
      <c r="E58" s="176"/>
      <c r="F58" s="176"/>
      <c r="G58" s="176"/>
      <c r="H58" s="176"/>
      <c r="I58" s="87">
        <v>8944.18</v>
      </c>
      <c r="J58" s="125"/>
      <c r="K58" s="86">
        <v>203280.27</v>
      </c>
    </row>
    <row r="59" spans="1:11" s="6" customFormat="1" ht="15">
      <c r="A59" s="123"/>
      <c r="B59" s="124"/>
      <c r="C59" s="168" t="s">
        <v>341</v>
      </c>
      <c r="D59" s="169"/>
      <c r="E59" s="169"/>
      <c r="F59" s="169"/>
      <c r="G59" s="169"/>
      <c r="H59" s="169"/>
      <c r="I59" s="65">
        <v>3650.68</v>
      </c>
      <c r="J59" s="112"/>
      <c r="K59" s="67">
        <v>96341.36</v>
      </c>
    </row>
    <row r="60" spans="1:11" s="6" customFormat="1" ht="15">
      <c r="A60" s="123"/>
      <c r="B60" s="124"/>
      <c r="C60" s="168" t="s">
        <v>128</v>
      </c>
      <c r="D60" s="169"/>
      <c r="E60" s="169"/>
      <c r="F60" s="169"/>
      <c r="G60" s="169"/>
      <c r="H60" s="169"/>
      <c r="I60" s="65"/>
      <c r="J60" s="112"/>
      <c r="K60" s="67"/>
    </row>
    <row r="61" spans="1:11" s="6" customFormat="1" ht="15">
      <c r="A61" s="123"/>
      <c r="B61" s="124"/>
      <c r="C61" s="168" t="s">
        <v>129</v>
      </c>
      <c r="D61" s="169"/>
      <c r="E61" s="169"/>
      <c r="F61" s="169"/>
      <c r="G61" s="169"/>
      <c r="H61" s="169"/>
      <c r="I61" s="65">
        <v>3650.68</v>
      </c>
      <c r="J61" s="112"/>
      <c r="K61" s="67">
        <v>96341.36</v>
      </c>
    </row>
    <row r="62" spans="1:11" s="6" customFormat="1" ht="15.75">
      <c r="A62" s="123"/>
      <c r="B62" s="124"/>
      <c r="C62" s="173" t="s">
        <v>132</v>
      </c>
      <c r="D62" s="174"/>
      <c r="E62" s="174"/>
      <c r="F62" s="174"/>
      <c r="G62" s="174"/>
      <c r="H62" s="174"/>
      <c r="I62" s="76">
        <v>2738.02</v>
      </c>
      <c r="J62" s="117"/>
      <c r="K62" s="78">
        <v>67438.95</v>
      </c>
    </row>
    <row r="63" spans="1:11" s="6" customFormat="1" ht="15.75">
      <c r="A63" s="123"/>
      <c r="B63" s="124"/>
      <c r="C63" s="173" t="s">
        <v>133</v>
      </c>
      <c r="D63" s="174"/>
      <c r="E63" s="174"/>
      <c r="F63" s="174"/>
      <c r="G63" s="174"/>
      <c r="H63" s="174"/>
      <c r="I63" s="76">
        <v>2555.48</v>
      </c>
      <c r="J63" s="117"/>
      <c r="K63" s="78">
        <v>39499.96</v>
      </c>
    </row>
    <row r="64" spans="1:11" s="6" customFormat="1" ht="15.75">
      <c r="A64" s="123"/>
      <c r="B64" s="124"/>
      <c r="C64" s="173" t="s">
        <v>342</v>
      </c>
      <c r="D64" s="174"/>
      <c r="E64" s="174"/>
      <c r="F64" s="174"/>
      <c r="G64" s="174"/>
      <c r="H64" s="174"/>
      <c r="I64" s="76"/>
      <c r="J64" s="117"/>
      <c r="K64" s="78"/>
    </row>
    <row r="65" spans="1:11" s="6" customFormat="1" ht="15">
      <c r="A65" s="123"/>
      <c r="B65" s="124"/>
      <c r="C65" s="168" t="s">
        <v>2448</v>
      </c>
      <c r="D65" s="169"/>
      <c r="E65" s="169"/>
      <c r="F65" s="169"/>
      <c r="G65" s="169"/>
      <c r="H65" s="169"/>
      <c r="I65" s="65">
        <v>8944.18</v>
      </c>
      <c r="J65" s="112"/>
      <c r="K65" s="67">
        <v>203280.27</v>
      </c>
    </row>
    <row r="66" spans="1:11" s="6" customFormat="1" ht="15">
      <c r="A66" s="123"/>
      <c r="B66" s="124"/>
      <c r="C66" s="168" t="s">
        <v>2450</v>
      </c>
      <c r="D66" s="169"/>
      <c r="E66" s="169"/>
      <c r="F66" s="169"/>
      <c r="G66" s="169"/>
      <c r="H66" s="169"/>
      <c r="I66" s="65">
        <v>0</v>
      </c>
      <c r="J66" s="112"/>
      <c r="K66" s="67">
        <v>0</v>
      </c>
    </row>
    <row r="67" spans="1:11" s="6" customFormat="1" ht="15">
      <c r="A67" s="123"/>
      <c r="B67" s="124"/>
      <c r="C67" s="168" t="s">
        <v>2451</v>
      </c>
      <c r="D67" s="169"/>
      <c r="E67" s="169"/>
      <c r="F67" s="169"/>
      <c r="G67" s="169"/>
      <c r="H67" s="169"/>
      <c r="I67" s="65">
        <v>8944.18</v>
      </c>
      <c r="J67" s="112"/>
      <c r="K67" s="67"/>
    </row>
    <row r="68" spans="1:11" s="6" customFormat="1" ht="15">
      <c r="A68" s="123"/>
      <c r="B68" s="124"/>
      <c r="C68" s="168" t="s">
        <v>2452</v>
      </c>
      <c r="D68" s="169"/>
      <c r="E68" s="169"/>
      <c r="F68" s="169"/>
      <c r="G68" s="169"/>
      <c r="H68" s="169"/>
      <c r="I68" s="65"/>
      <c r="J68" s="112"/>
      <c r="K68" s="67">
        <v>203280.27</v>
      </c>
    </row>
    <row r="69" spans="1:11" s="6" customFormat="1" ht="32.1" customHeight="1">
      <c r="A69" s="123"/>
      <c r="B69" s="124"/>
      <c r="C69" s="168" t="s">
        <v>344</v>
      </c>
      <c r="D69" s="169"/>
      <c r="E69" s="169"/>
      <c r="F69" s="169"/>
      <c r="G69" s="169"/>
      <c r="H69" s="169"/>
      <c r="I69" s="65">
        <v>178.88</v>
      </c>
      <c r="J69" s="112"/>
      <c r="K69" s="67">
        <v>4065.61</v>
      </c>
    </row>
    <row r="70" spans="1:11" s="6" customFormat="1" ht="15.75">
      <c r="A70" s="123"/>
      <c r="B70" s="124"/>
      <c r="C70" s="173" t="s">
        <v>345</v>
      </c>
      <c r="D70" s="174"/>
      <c r="E70" s="174"/>
      <c r="F70" s="174"/>
      <c r="G70" s="174"/>
      <c r="H70" s="174"/>
      <c r="I70" s="76">
        <v>9123.06</v>
      </c>
      <c r="J70" s="117"/>
      <c r="K70" s="78">
        <v>207345.88</v>
      </c>
    </row>
    <row r="71" spans="1:11" s="6" customFormat="1" ht="32.1" customHeight="1">
      <c r="A71" s="123"/>
      <c r="B71" s="124"/>
      <c r="C71" s="168" t="s">
        <v>346</v>
      </c>
      <c r="D71" s="169"/>
      <c r="E71" s="169"/>
      <c r="F71" s="169"/>
      <c r="G71" s="169"/>
      <c r="H71" s="169"/>
      <c r="I71" s="65">
        <v>1824.61</v>
      </c>
      <c r="J71" s="112"/>
      <c r="K71" s="67">
        <v>41469.18</v>
      </c>
    </row>
    <row r="72" spans="1:11" s="6" customFormat="1" ht="15.75">
      <c r="A72" s="123"/>
      <c r="B72" s="124"/>
      <c r="C72" s="173" t="s">
        <v>347</v>
      </c>
      <c r="D72" s="174"/>
      <c r="E72" s="174"/>
      <c r="F72" s="174"/>
      <c r="G72" s="174"/>
      <c r="H72" s="174"/>
      <c r="I72" s="76">
        <v>10947.67</v>
      </c>
      <c r="J72" s="117"/>
      <c r="K72" s="78">
        <v>248815.06</v>
      </c>
    </row>
    <row r="73" spans="1:11" s="6" customFormat="1" ht="15" customHeight="1">
      <c r="A73" s="123"/>
      <c r="B73" s="124"/>
      <c r="C73" s="124"/>
      <c r="D73" s="130"/>
      <c r="E73" s="131"/>
      <c r="F73" s="132"/>
      <c r="G73" s="133"/>
      <c r="H73" s="132"/>
      <c r="I73" s="55"/>
      <c r="J73" s="134"/>
      <c r="K73" s="57"/>
    </row>
    <row r="74" spans="1:11" s="6" customFormat="1" ht="15" customHeight="1">
      <c r="B74" s="135"/>
      <c r="C74" s="179"/>
      <c r="D74" s="179"/>
      <c r="E74" s="179"/>
      <c r="F74" s="179"/>
      <c r="G74" s="179"/>
      <c r="H74" s="179"/>
      <c r="I74" s="135"/>
      <c r="J74" s="135"/>
      <c r="K74" s="136"/>
    </row>
    <row r="75" spans="1:11" s="6" customFormat="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137" t="s">
        <v>30</v>
      </c>
      <c r="C79" s="180" t="s">
        <v>37</v>
      </c>
      <c r="D79" s="180"/>
      <c r="E79" s="180"/>
      <c r="F79" s="180"/>
      <c r="G79" s="180"/>
      <c r="H79" s="180"/>
      <c r="I79" s="9"/>
      <c r="J79" s="9"/>
      <c r="K79" s="9"/>
    </row>
    <row r="80" spans="1:11" ht="15">
      <c r="A80" s="9"/>
      <c r="B80" s="138" t="s">
        <v>29</v>
      </c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13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137" t="s">
        <v>31</v>
      </c>
      <c r="C82" s="180" t="s">
        <v>37</v>
      </c>
      <c r="D82" s="180"/>
      <c r="E82" s="180"/>
      <c r="F82" s="180"/>
      <c r="G82" s="180"/>
      <c r="H82" s="180"/>
      <c r="I82" s="9"/>
      <c r="J82" s="9"/>
      <c r="K82" s="9"/>
    </row>
    <row r="83" spans="1:11" ht="15">
      <c r="A83" s="9"/>
      <c r="B83" s="138" t="s">
        <v>29</v>
      </c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</sheetData>
  <mergeCells count="46">
    <mergeCell ref="A3:K3"/>
    <mergeCell ref="C82:H82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C74:H74"/>
    <mergeCell ref="C79:H79"/>
    <mergeCell ref="C63:H63"/>
    <mergeCell ref="C52:H52"/>
    <mergeCell ref="C53:H53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51:H51"/>
    <mergeCell ref="A9:K9"/>
    <mergeCell ref="A12:C12"/>
    <mergeCell ref="E19:G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8:K28"/>
    <mergeCell ref="C8:I8"/>
    <mergeCell ref="C4:I4"/>
    <mergeCell ref="C5:I5"/>
    <mergeCell ref="C6:I6"/>
    <mergeCell ref="C7:I7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2E413-312D-42F5-808D-6D169E27B20F}">
  <sheetPr>
    <pageSetUpPr autoPageBreaks="0" fitToPage="1"/>
  </sheetPr>
  <dimension ref="A1:K936"/>
  <sheetViews>
    <sheetView view="pageBreakPreview" zoomScale="80" zoomScaleNormal="100" zoomScaleSheetLayoutView="80" workbookViewId="0">
      <selection activeCell="C8" sqref="C8:I8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1" style="47" customWidth="1"/>
    <col min="8" max="8" width="9" style="47" customWidth="1"/>
    <col min="9" max="9" width="17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s="20" customFormat="1">
      <c r="K2" s="30"/>
    </row>
    <row r="3" spans="1:11" ht="39" customHeight="1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4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95"/>
    </row>
    <row r="5" spans="1:11" ht="18">
      <c r="A5" s="94"/>
      <c r="B5" s="14"/>
      <c r="C5" s="161" t="s">
        <v>2350</v>
      </c>
      <c r="D5" s="161"/>
      <c r="E5" s="161"/>
      <c r="F5" s="161"/>
      <c r="G5" s="161"/>
      <c r="H5" s="161"/>
      <c r="I5" s="161"/>
      <c r="J5" s="14"/>
      <c r="K5" s="95"/>
    </row>
    <row r="6" spans="1:11" ht="18">
      <c r="A6" s="9"/>
      <c r="B6" s="14"/>
      <c r="C6" s="162" t="s">
        <v>12</v>
      </c>
      <c r="D6" s="162"/>
      <c r="E6" s="162"/>
      <c r="F6" s="162"/>
      <c r="G6" s="162"/>
      <c r="H6" s="162"/>
      <c r="I6" s="162"/>
      <c r="J6" s="14"/>
      <c r="K6" s="9"/>
    </row>
    <row r="7" spans="1:11" ht="18">
      <c r="A7" s="9"/>
      <c r="B7" s="14"/>
      <c r="C7" s="163" t="s">
        <v>2351</v>
      </c>
      <c r="D7" s="163"/>
      <c r="E7" s="163"/>
      <c r="F7" s="163"/>
      <c r="G7" s="163"/>
      <c r="H7" s="163"/>
      <c r="I7" s="163"/>
      <c r="J7" s="14"/>
      <c r="K7" s="96"/>
    </row>
    <row r="8" spans="1:11" ht="18">
      <c r="A8" s="14"/>
      <c r="B8" s="14"/>
      <c r="C8" s="164" t="s">
        <v>13</v>
      </c>
      <c r="D8" s="164"/>
      <c r="E8" s="164"/>
      <c r="F8" s="164"/>
      <c r="G8" s="164"/>
      <c r="H8" s="164"/>
      <c r="I8" s="164"/>
      <c r="J8" s="14"/>
      <c r="K8" s="97"/>
    </row>
    <row r="9" spans="1:11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8">
      <c r="B10" s="98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>
      <c r="A11" s="99"/>
      <c r="B11" s="99"/>
      <c r="C11" s="99"/>
      <c r="D11" s="99"/>
      <c r="F11" s="99"/>
      <c r="G11" s="100" t="s">
        <v>14</v>
      </c>
      <c r="H11" s="99"/>
      <c r="I11" s="100" t="s">
        <v>21</v>
      </c>
      <c r="J11" s="99"/>
      <c r="K11" s="99"/>
    </row>
    <row r="12" spans="1:11">
      <c r="A12" s="171" t="s">
        <v>1</v>
      </c>
      <c r="B12" s="171"/>
      <c r="C12" s="171"/>
      <c r="D12" s="48"/>
      <c r="E12" s="48"/>
      <c r="F12" s="48"/>
      <c r="G12" s="42">
        <f>826846.49/1000</f>
        <v>826.84649000000002</v>
      </c>
      <c r="H12" s="36"/>
      <c r="I12" s="41">
        <f>16039890.28/1000</f>
        <v>16039.89028</v>
      </c>
      <c r="J12" s="101"/>
      <c r="K12" s="102" t="s">
        <v>22</v>
      </c>
    </row>
    <row r="13" spans="1:11">
      <c r="A13" s="103" t="s">
        <v>23</v>
      </c>
      <c r="B13" s="103"/>
      <c r="C13" s="103"/>
      <c r="D13" s="48"/>
      <c r="E13" s="48"/>
      <c r="F13" s="48"/>
      <c r="G13" s="36">
        <f>640896.63/1000</f>
        <v>640.89662999999996</v>
      </c>
      <c r="H13" s="104"/>
      <c r="I13" s="38">
        <f>12471876.65/1000</f>
        <v>12471.87665</v>
      </c>
      <c r="J13" s="48"/>
      <c r="K13" s="105" t="s">
        <v>22</v>
      </c>
    </row>
    <row r="14" spans="1:11">
      <c r="A14" s="103" t="s">
        <v>24</v>
      </c>
      <c r="B14" s="103"/>
      <c r="C14" s="103"/>
      <c r="D14" s="48"/>
      <c r="E14" s="48"/>
      <c r="F14" s="48"/>
      <c r="G14" s="36">
        <f>24648.37/1000</f>
        <v>24.64837</v>
      </c>
      <c r="H14" s="104"/>
      <c r="I14" s="38">
        <f>438946.52/1000</f>
        <v>438.94652000000002</v>
      </c>
      <c r="J14" s="48"/>
      <c r="K14" s="105" t="s">
        <v>22</v>
      </c>
    </row>
    <row r="15" spans="1:11">
      <c r="A15" s="103" t="s">
        <v>25</v>
      </c>
      <c r="B15" s="103"/>
      <c r="C15" s="103"/>
      <c r="D15" s="48"/>
      <c r="E15" s="48"/>
      <c r="F15" s="48"/>
      <c r="G15" s="36">
        <f>0/1000</f>
        <v>0</v>
      </c>
      <c r="H15" s="104"/>
      <c r="I15" s="38">
        <f>0/1000</f>
        <v>0</v>
      </c>
      <c r="J15" s="48"/>
      <c r="K15" s="105" t="s">
        <v>22</v>
      </c>
    </row>
    <row r="16" spans="1:11">
      <c r="A16" s="103" t="s">
        <v>26</v>
      </c>
      <c r="B16" s="103"/>
      <c r="C16" s="103"/>
      <c r="D16" s="48"/>
      <c r="E16" s="48"/>
      <c r="F16" s="48"/>
      <c r="G16" s="36">
        <f>0/1000</f>
        <v>0</v>
      </c>
      <c r="H16" s="104"/>
      <c r="I16" s="38">
        <f>0/1000</f>
        <v>0</v>
      </c>
      <c r="J16" s="48"/>
      <c r="K16" s="105" t="s">
        <v>22</v>
      </c>
    </row>
    <row r="17" spans="1:11">
      <c r="A17" s="28" t="s">
        <v>2</v>
      </c>
      <c r="B17" s="28"/>
      <c r="C17" s="28"/>
      <c r="G17" s="36">
        <f>193213.09/1000</f>
        <v>193.21308999999999</v>
      </c>
      <c r="H17" s="36"/>
      <c r="I17" s="38">
        <f>5098893.27/1000</f>
        <v>5098.8932699999996</v>
      </c>
      <c r="J17" s="101"/>
      <c r="K17" s="105" t="s">
        <v>22</v>
      </c>
    </row>
    <row r="18" spans="1:11">
      <c r="A18" s="28" t="s">
        <v>27</v>
      </c>
      <c r="B18" s="28"/>
      <c r="C18" s="28"/>
      <c r="G18" s="36">
        <v>12806.87</v>
      </c>
      <c r="H18" s="106"/>
      <c r="I18" s="38">
        <v>12806.88</v>
      </c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35</v>
      </c>
      <c r="B21" s="9"/>
      <c r="C21" s="9"/>
      <c r="D21" s="9"/>
      <c r="E21" s="9"/>
      <c r="F21" s="9"/>
      <c r="G21" s="9"/>
      <c r="H21" s="107"/>
      <c r="I21" s="107"/>
      <c r="J21" s="107"/>
      <c r="K21" s="107"/>
    </row>
    <row r="22" spans="1:11" ht="15">
      <c r="A22" s="33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6" customFormat="1" ht="22.15" customHeight="1">
      <c r="A28" s="166" t="s">
        <v>2125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6" customFormat="1" ht="180">
      <c r="A29" s="59">
        <v>1</v>
      </c>
      <c r="B29" s="108" t="s">
        <v>2126</v>
      </c>
      <c r="C29" s="108" t="s">
        <v>2127</v>
      </c>
      <c r="D29" s="109" t="s">
        <v>1091</v>
      </c>
      <c r="E29" s="62" t="s">
        <v>2352</v>
      </c>
      <c r="F29" s="110">
        <v>482.65</v>
      </c>
      <c r="G29" s="111"/>
      <c r="H29" s="110"/>
      <c r="I29" s="65"/>
      <c r="J29" s="112"/>
      <c r="K29" s="67"/>
    </row>
    <row r="30" spans="1:11" s="6" customFormat="1" ht="15" outlineLevel="1">
      <c r="A30" s="59" t="s">
        <v>43</v>
      </c>
      <c r="B30" s="108"/>
      <c r="C30" s="108" t="s">
        <v>44</v>
      </c>
      <c r="D30" s="109"/>
      <c r="E30" s="62" t="s">
        <v>43</v>
      </c>
      <c r="F30" s="110">
        <v>212.52</v>
      </c>
      <c r="G30" s="111" t="s">
        <v>213</v>
      </c>
      <c r="H30" s="110"/>
      <c r="I30" s="65">
        <v>26.93</v>
      </c>
      <c r="J30" s="112">
        <v>26.39</v>
      </c>
      <c r="K30" s="67">
        <v>710.7</v>
      </c>
    </row>
    <row r="31" spans="1:11" s="6" customFormat="1" ht="15" outlineLevel="1">
      <c r="A31" s="59" t="s">
        <v>43</v>
      </c>
      <c r="B31" s="108"/>
      <c r="C31" s="108" t="s">
        <v>46</v>
      </c>
      <c r="D31" s="109"/>
      <c r="E31" s="62" t="s">
        <v>43</v>
      </c>
      <c r="F31" s="110">
        <v>10.07</v>
      </c>
      <c r="G31" s="111" t="s">
        <v>214</v>
      </c>
      <c r="H31" s="110"/>
      <c r="I31" s="65">
        <v>1.1599999999999999</v>
      </c>
      <c r="J31" s="112">
        <v>7.78</v>
      </c>
      <c r="K31" s="67">
        <v>9.0299999999999994</v>
      </c>
    </row>
    <row r="32" spans="1:11" s="6" customFormat="1" ht="15" outlineLevel="1">
      <c r="A32" s="59" t="s">
        <v>43</v>
      </c>
      <c r="B32" s="108"/>
      <c r="C32" s="108" t="s">
        <v>48</v>
      </c>
      <c r="D32" s="109"/>
      <c r="E32" s="62" t="s">
        <v>43</v>
      </c>
      <c r="F32" s="110" t="s">
        <v>1092</v>
      </c>
      <c r="G32" s="111"/>
      <c r="H32" s="110"/>
      <c r="I32" s="68" t="s">
        <v>792</v>
      </c>
      <c r="J32" s="112">
        <v>26.39</v>
      </c>
      <c r="K32" s="69" t="s">
        <v>2353</v>
      </c>
    </row>
    <row r="33" spans="1:11" s="6" customFormat="1" ht="15" outlineLevel="1">
      <c r="A33" s="59" t="s">
        <v>43</v>
      </c>
      <c r="B33" s="108"/>
      <c r="C33" s="108" t="s">
        <v>52</v>
      </c>
      <c r="D33" s="109"/>
      <c r="E33" s="62" t="s">
        <v>43</v>
      </c>
      <c r="F33" s="110">
        <v>260.06</v>
      </c>
      <c r="G33" s="111">
        <v>0.6</v>
      </c>
      <c r="H33" s="110"/>
      <c r="I33" s="65">
        <v>24.97</v>
      </c>
      <c r="J33" s="112">
        <v>8.52</v>
      </c>
      <c r="K33" s="67">
        <v>212.71</v>
      </c>
    </row>
    <row r="34" spans="1:11" s="6" customFormat="1" ht="15" outlineLevel="1">
      <c r="A34" s="59" t="s">
        <v>43</v>
      </c>
      <c r="B34" s="108"/>
      <c r="C34" s="108" t="s">
        <v>53</v>
      </c>
      <c r="D34" s="109" t="s">
        <v>54</v>
      </c>
      <c r="E34" s="62">
        <v>85</v>
      </c>
      <c r="F34" s="110"/>
      <c r="G34" s="111"/>
      <c r="H34" s="110"/>
      <c r="I34" s="65">
        <v>22.89</v>
      </c>
      <c r="J34" s="112">
        <v>70</v>
      </c>
      <c r="K34" s="67">
        <v>497.49</v>
      </c>
    </row>
    <row r="35" spans="1:11" s="6" customFormat="1" ht="15" outlineLevel="1">
      <c r="A35" s="59" t="s">
        <v>43</v>
      </c>
      <c r="B35" s="108"/>
      <c r="C35" s="108" t="s">
        <v>55</v>
      </c>
      <c r="D35" s="109" t="s">
        <v>54</v>
      </c>
      <c r="E35" s="62">
        <v>70</v>
      </c>
      <c r="F35" s="110"/>
      <c r="G35" s="111"/>
      <c r="H35" s="110"/>
      <c r="I35" s="65">
        <v>18.850000000000001</v>
      </c>
      <c r="J35" s="112">
        <v>41</v>
      </c>
      <c r="K35" s="67">
        <v>291.39</v>
      </c>
    </row>
    <row r="36" spans="1:11" s="6" customFormat="1" ht="15" outlineLevel="1">
      <c r="A36" s="59" t="s">
        <v>43</v>
      </c>
      <c r="B36" s="108"/>
      <c r="C36" s="108" t="s">
        <v>56</v>
      </c>
      <c r="D36" s="109" t="s">
        <v>54</v>
      </c>
      <c r="E36" s="62">
        <v>98</v>
      </c>
      <c r="F36" s="110"/>
      <c r="G36" s="111"/>
      <c r="H36" s="110"/>
      <c r="I36" s="65">
        <v>0.14000000000000001</v>
      </c>
      <c r="J36" s="112">
        <v>95</v>
      </c>
      <c r="K36" s="67">
        <v>3.47</v>
      </c>
    </row>
    <row r="37" spans="1:11" s="6" customFormat="1" ht="15" outlineLevel="1">
      <c r="A37" s="59" t="s">
        <v>43</v>
      </c>
      <c r="B37" s="108"/>
      <c r="C37" s="108" t="s">
        <v>57</v>
      </c>
      <c r="D37" s="109" t="s">
        <v>54</v>
      </c>
      <c r="E37" s="62">
        <v>77</v>
      </c>
      <c r="F37" s="110"/>
      <c r="G37" s="111"/>
      <c r="H37" s="110"/>
      <c r="I37" s="65">
        <v>0.11</v>
      </c>
      <c r="J37" s="112">
        <v>65</v>
      </c>
      <c r="K37" s="67">
        <v>2.37</v>
      </c>
    </row>
    <row r="38" spans="1:11" s="6" customFormat="1" ht="30" outlineLevel="1">
      <c r="A38" s="59" t="s">
        <v>43</v>
      </c>
      <c r="B38" s="108"/>
      <c r="C38" s="108" t="s">
        <v>58</v>
      </c>
      <c r="D38" s="109" t="s">
        <v>59</v>
      </c>
      <c r="E38" s="62">
        <v>16.100000000000001</v>
      </c>
      <c r="F38" s="110"/>
      <c r="G38" s="111" t="s">
        <v>213</v>
      </c>
      <c r="H38" s="110"/>
      <c r="I38" s="65">
        <v>2.04</v>
      </c>
      <c r="J38" s="112"/>
      <c r="K38" s="67"/>
    </row>
    <row r="39" spans="1:11" s="6" customFormat="1" ht="15.75">
      <c r="A39" s="70" t="s">
        <v>43</v>
      </c>
      <c r="B39" s="113"/>
      <c r="C39" s="113" t="s">
        <v>60</v>
      </c>
      <c r="D39" s="114"/>
      <c r="E39" s="73" t="s">
        <v>43</v>
      </c>
      <c r="F39" s="115"/>
      <c r="G39" s="116"/>
      <c r="H39" s="115"/>
      <c r="I39" s="76">
        <v>95.05</v>
      </c>
      <c r="J39" s="117"/>
      <c r="K39" s="78">
        <v>1727.16</v>
      </c>
    </row>
    <row r="40" spans="1:11" s="6" customFormat="1" ht="15" outlineLevel="1">
      <c r="A40" s="59" t="s">
        <v>43</v>
      </c>
      <c r="B40" s="108"/>
      <c r="C40" s="108" t="s">
        <v>61</v>
      </c>
      <c r="D40" s="109"/>
      <c r="E40" s="62" t="s">
        <v>43</v>
      </c>
      <c r="F40" s="110"/>
      <c r="G40" s="111"/>
      <c r="H40" s="110"/>
      <c r="I40" s="65"/>
      <c r="J40" s="112"/>
      <c r="K40" s="67"/>
    </row>
    <row r="41" spans="1:11" s="6" customFormat="1" ht="15" outlineLevel="1">
      <c r="A41" s="59" t="s">
        <v>43</v>
      </c>
      <c r="B41" s="108"/>
      <c r="C41" s="108" t="s">
        <v>46</v>
      </c>
      <c r="D41" s="109"/>
      <c r="E41" s="62" t="s">
        <v>43</v>
      </c>
      <c r="F41" s="110">
        <v>1.2</v>
      </c>
      <c r="G41" s="111" t="s">
        <v>218</v>
      </c>
      <c r="H41" s="110"/>
      <c r="I41" s="65">
        <v>0.01</v>
      </c>
      <c r="J41" s="112">
        <v>26.39</v>
      </c>
      <c r="K41" s="67">
        <v>0.36</v>
      </c>
    </row>
    <row r="42" spans="1:11" s="6" customFormat="1" ht="15" outlineLevel="1">
      <c r="A42" s="59" t="s">
        <v>43</v>
      </c>
      <c r="B42" s="108"/>
      <c r="C42" s="108" t="s">
        <v>48</v>
      </c>
      <c r="D42" s="109"/>
      <c r="E42" s="62" t="s">
        <v>43</v>
      </c>
      <c r="F42" s="110">
        <v>1.2</v>
      </c>
      <c r="G42" s="111" t="s">
        <v>218</v>
      </c>
      <c r="H42" s="110"/>
      <c r="I42" s="65">
        <v>0.01</v>
      </c>
      <c r="J42" s="112">
        <v>26.39</v>
      </c>
      <c r="K42" s="67">
        <v>0.36</v>
      </c>
    </row>
    <row r="43" spans="1:11" s="6" customFormat="1" ht="15" outlineLevel="1">
      <c r="A43" s="59" t="s">
        <v>43</v>
      </c>
      <c r="B43" s="108"/>
      <c r="C43" s="108" t="s">
        <v>63</v>
      </c>
      <c r="D43" s="109" t="s">
        <v>54</v>
      </c>
      <c r="E43" s="62">
        <v>175</v>
      </c>
      <c r="F43" s="110"/>
      <c r="G43" s="111"/>
      <c r="H43" s="110"/>
      <c r="I43" s="65">
        <v>0.02</v>
      </c>
      <c r="J43" s="112">
        <v>160</v>
      </c>
      <c r="K43" s="67">
        <v>0.56999999999999995</v>
      </c>
    </row>
    <row r="44" spans="1:11" s="6" customFormat="1" ht="15" outlineLevel="1">
      <c r="A44" s="59" t="s">
        <v>43</v>
      </c>
      <c r="B44" s="108"/>
      <c r="C44" s="108" t="s">
        <v>64</v>
      </c>
      <c r="D44" s="109"/>
      <c r="E44" s="62" t="s">
        <v>43</v>
      </c>
      <c r="F44" s="110"/>
      <c r="G44" s="111"/>
      <c r="H44" s="110"/>
      <c r="I44" s="65">
        <v>0.03</v>
      </c>
      <c r="J44" s="112"/>
      <c r="K44" s="67">
        <v>0.93</v>
      </c>
    </row>
    <row r="45" spans="1:11" s="6" customFormat="1" ht="15.75">
      <c r="A45" s="70" t="s">
        <v>43</v>
      </c>
      <c r="B45" s="113"/>
      <c r="C45" s="113" t="s">
        <v>65</v>
      </c>
      <c r="D45" s="114"/>
      <c r="E45" s="73" t="s">
        <v>43</v>
      </c>
      <c r="F45" s="115"/>
      <c r="G45" s="116"/>
      <c r="H45" s="115"/>
      <c r="I45" s="76">
        <v>95.08</v>
      </c>
      <c r="J45" s="117"/>
      <c r="K45" s="78">
        <v>1728.09</v>
      </c>
    </row>
    <row r="46" spans="1:11" s="6" customFormat="1" ht="195">
      <c r="A46" s="59">
        <v>2</v>
      </c>
      <c r="B46" s="108" t="s">
        <v>2130</v>
      </c>
      <c r="C46" s="108" t="s">
        <v>2131</v>
      </c>
      <c r="D46" s="109" t="s">
        <v>41</v>
      </c>
      <c r="E46" s="62">
        <v>5</v>
      </c>
      <c r="F46" s="110">
        <v>72.989999999999995</v>
      </c>
      <c r="G46" s="111"/>
      <c r="H46" s="110"/>
      <c r="I46" s="65"/>
      <c r="J46" s="112"/>
      <c r="K46" s="67"/>
    </row>
    <row r="47" spans="1:11" s="6" customFormat="1" ht="15" outlineLevel="1">
      <c r="A47" s="59" t="s">
        <v>43</v>
      </c>
      <c r="B47" s="108"/>
      <c r="C47" s="108" t="s">
        <v>44</v>
      </c>
      <c r="D47" s="109"/>
      <c r="E47" s="62" t="s">
        <v>43</v>
      </c>
      <c r="F47" s="110">
        <v>36.79</v>
      </c>
      <c r="G47" s="111" t="s">
        <v>213</v>
      </c>
      <c r="H47" s="110"/>
      <c r="I47" s="65">
        <v>145.69</v>
      </c>
      <c r="J47" s="112">
        <v>26.39</v>
      </c>
      <c r="K47" s="67">
        <v>3844.72</v>
      </c>
    </row>
    <row r="48" spans="1:11" s="6" customFormat="1" ht="15" outlineLevel="1">
      <c r="A48" s="59" t="s">
        <v>43</v>
      </c>
      <c r="B48" s="108"/>
      <c r="C48" s="108" t="s">
        <v>46</v>
      </c>
      <c r="D48" s="109"/>
      <c r="E48" s="62" t="s">
        <v>43</v>
      </c>
      <c r="F48" s="110">
        <v>16.899999999999999</v>
      </c>
      <c r="G48" s="111" t="s">
        <v>214</v>
      </c>
      <c r="H48" s="110"/>
      <c r="I48" s="65">
        <v>60.84</v>
      </c>
      <c r="J48" s="112">
        <v>9.6300000000000008</v>
      </c>
      <c r="K48" s="67">
        <v>585.89</v>
      </c>
    </row>
    <row r="49" spans="1:11" s="6" customFormat="1" ht="15" outlineLevel="1">
      <c r="A49" s="59" t="s">
        <v>43</v>
      </c>
      <c r="B49" s="108"/>
      <c r="C49" s="108" t="s">
        <v>48</v>
      </c>
      <c r="D49" s="109"/>
      <c r="E49" s="62" t="s">
        <v>43</v>
      </c>
      <c r="F49" s="110" t="s">
        <v>1677</v>
      </c>
      <c r="G49" s="111"/>
      <c r="H49" s="110"/>
      <c r="I49" s="68" t="s">
        <v>2354</v>
      </c>
      <c r="J49" s="112">
        <v>26.39</v>
      </c>
      <c r="K49" s="69" t="s">
        <v>2355</v>
      </c>
    </row>
    <row r="50" spans="1:11" s="6" customFormat="1" ht="15" outlineLevel="1">
      <c r="A50" s="59" t="s">
        <v>43</v>
      </c>
      <c r="B50" s="108"/>
      <c r="C50" s="108" t="s">
        <v>52</v>
      </c>
      <c r="D50" s="109"/>
      <c r="E50" s="62" t="s">
        <v>43</v>
      </c>
      <c r="F50" s="110">
        <v>19.3</v>
      </c>
      <c r="G50" s="111">
        <v>0.6</v>
      </c>
      <c r="H50" s="110"/>
      <c r="I50" s="65">
        <v>57.9</v>
      </c>
      <c r="J50" s="112">
        <v>8.23</v>
      </c>
      <c r="K50" s="67">
        <v>476.52</v>
      </c>
    </row>
    <row r="51" spans="1:11" s="6" customFormat="1" ht="15" outlineLevel="1">
      <c r="A51" s="59" t="s">
        <v>43</v>
      </c>
      <c r="B51" s="108"/>
      <c r="C51" s="108" t="s">
        <v>53</v>
      </c>
      <c r="D51" s="109" t="s">
        <v>54</v>
      </c>
      <c r="E51" s="62">
        <v>91</v>
      </c>
      <c r="F51" s="110"/>
      <c r="G51" s="111"/>
      <c r="H51" s="110"/>
      <c r="I51" s="65">
        <v>132.58000000000001</v>
      </c>
      <c r="J51" s="112">
        <v>75</v>
      </c>
      <c r="K51" s="67">
        <v>2883.54</v>
      </c>
    </row>
    <row r="52" spans="1:11" s="6" customFormat="1" ht="15" outlineLevel="1">
      <c r="A52" s="59" t="s">
        <v>43</v>
      </c>
      <c r="B52" s="108"/>
      <c r="C52" s="108" t="s">
        <v>55</v>
      </c>
      <c r="D52" s="109" t="s">
        <v>54</v>
      </c>
      <c r="E52" s="62">
        <v>70</v>
      </c>
      <c r="F52" s="110"/>
      <c r="G52" s="111"/>
      <c r="H52" s="110"/>
      <c r="I52" s="65">
        <v>101.98</v>
      </c>
      <c r="J52" s="112">
        <v>41</v>
      </c>
      <c r="K52" s="67">
        <v>1576.34</v>
      </c>
    </row>
    <row r="53" spans="1:11" s="6" customFormat="1" ht="15" outlineLevel="1">
      <c r="A53" s="59" t="s">
        <v>43</v>
      </c>
      <c r="B53" s="108"/>
      <c r="C53" s="108" t="s">
        <v>56</v>
      </c>
      <c r="D53" s="109" t="s">
        <v>54</v>
      </c>
      <c r="E53" s="62">
        <v>98</v>
      </c>
      <c r="F53" s="110"/>
      <c r="G53" s="111"/>
      <c r="H53" s="110"/>
      <c r="I53" s="65">
        <v>6.17</v>
      </c>
      <c r="J53" s="112">
        <v>95</v>
      </c>
      <c r="K53" s="67">
        <v>157.94999999999999</v>
      </c>
    </row>
    <row r="54" spans="1:11" s="6" customFormat="1" ht="15" outlineLevel="1">
      <c r="A54" s="59" t="s">
        <v>43</v>
      </c>
      <c r="B54" s="108"/>
      <c r="C54" s="108" t="s">
        <v>57</v>
      </c>
      <c r="D54" s="109" t="s">
        <v>54</v>
      </c>
      <c r="E54" s="62">
        <v>77</v>
      </c>
      <c r="F54" s="110"/>
      <c r="G54" s="111"/>
      <c r="H54" s="110"/>
      <c r="I54" s="65">
        <v>4.8499999999999996</v>
      </c>
      <c r="J54" s="112">
        <v>65</v>
      </c>
      <c r="K54" s="67">
        <v>108.07</v>
      </c>
    </row>
    <row r="55" spans="1:11" s="6" customFormat="1" ht="30" outlineLevel="1">
      <c r="A55" s="59" t="s">
        <v>43</v>
      </c>
      <c r="B55" s="108"/>
      <c r="C55" s="108" t="s">
        <v>58</v>
      </c>
      <c r="D55" s="109" t="s">
        <v>59</v>
      </c>
      <c r="E55" s="62">
        <v>3.32</v>
      </c>
      <c r="F55" s="110"/>
      <c r="G55" s="111" t="s">
        <v>213</v>
      </c>
      <c r="H55" s="110"/>
      <c r="I55" s="65">
        <v>13.15</v>
      </c>
      <c r="J55" s="112"/>
      <c r="K55" s="67"/>
    </row>
    <row r="56" spans="1:11" s="6" customFormat="1" ht="15.75">
      <c r="A56" s="70" t="s">
        <v>43</v>
      </c>
      <c r="B56" s="113"/>
      <c r="C56" s="113" t="s">
        <v>60</v>
      </c>
      <c r="D56" s="114"/>
      <c r="E56" s="73" t="s">
        <v>43</v>
      </c>
      <c r="F56" s="115"/>
      <c r="G56" s="116"/>
      <c r="H56" s="115"/>
      <c r="I56" s="76">
        <v>510.01</v>
      </c>
      <c r="J56" s="117"/>
      <c r="K56" s="78">
        <v>9633.0300000000007</v>
      </c>
    </row>
    <row r="57" spans="1:11" s="6" customFormat="1" ht="15" outlineLevel="1">
      <c r="A57" s="59" t="s">
        <v>43</v>
      </c>
      <c r="B57" s="108"/>
      <c r="C57" s="108" t="s">
        <v>61</v>
      </c>
      <c r="D57" s="109"/>
      <c r="E57" s="62" t="s">
        <v>43</v>
      </c>
      <c r="F57" s="110"/>
      <c r="G57" s="111"/>
      <c r="H57" s="110"/>
      <c r="I57" s="65"/>
      <c r="J57" s="112"/>
      <c r="K57" s="67"/>
    </row>
    <row r="58" spans="1:11" s="6" customFormat="1" ht="15" outlineLevel="1">
      <c r="A58" s="59" t="s">
        <v>43</v>
      </c>
      <c r="B58" s="108"/>
      <c r="C58" s="108" t="s">
        <v>46</v>
      </c>
      <c r="D58" s="109"/>
      <c r="E58" s="62" t="s">
        <v>43</v>
      </c>
      <c r="F58" s="110">
        <v>1.75</v>
      </c>
      <c r="G58" s="111" t="s">
        <v>218</v>
      </c>
      <c r="H58" s="110"/>
      <c r="I58" s="65">
        <v>0.63</v>
      </c>
      <c r="J58" s="112">
        <v>26.39</v>
      </c>
      <c r="K58" s="67">
        <v>16.63</v>
      </c>
    </row>
    <row r="59" spans="1:11" s="6" customFormat="1" ht="15" outlineLevel="1">
      <c r="A59" s="59" t="s">
        <v>43</v>
      </c>
      <c r="B59" s="108"/>
      <c r="C59" s="108" t="s">
        <v>48</v>
      </c>
      <c r="D59" s="109"/>
      <c r="E59" s="62" t="s">
        <v>43</v>
      </c>
      <c r="F59" s="110">
        <v>1.75</v>
      </c>
      <c r="G59" s="111" t="s">
        <v>218</v>
      </c>
      <c r="H59" s="110"/>
      <c r="I59" s="65">
        <v>0.63</v>
      </c>
      <c r="J59" s="112">
        <v>26.39</v>
      </c>
      <c r="K59" s="67">
        <v>16.63</v>
      </c>
    </row>
    <row r="60" spans="1:11" s="6" customFormat="1" ht="15" outlineLevel="1">
      <c r="A60" s="59" t="s">
        <v>43</v>
      </c>
      <c r="B60" s="108"/>
      <c r="C60" s="108" t="s">
        <v>63</v>
      </c>
      <c r="D60" s="109" t="s">
        <v>54</v>
      </c>
      <c r="E60" s="62">
        <v>175</v>
      </c>
      <c r="F60" s="110"/>
      <c r="G60" s="111"/>
      <c r="H60" s="110"/>
      <c r="I60" s="65">
        <v>1.1100000000000001</v>
      </c>
      <c r="J60" s="112">
        <v>160</v>
      </c>
      <c r="K60" s="67">
        <v>26.61</v>
      </c>
    </row>
    <row r="61" spans="1:11" s="6" customFormat="1" ht="15" outlineLevel="1">
      <c r="A61" s="59" t="s">
        <v>43</v>
      </c>
      <c r="B61" s="108"/>
      <c r="C61" s="108" t="s">
        <v>64</v>
      </c>
      <c r="D61" s="109"/>
      <c r="E61" s="62" t="s">
        <v>43</v>
      </c>
      <c r="F61" s="110"/>
      <c r="G61" s="111"/>
      <c r="H61" s="110"/>
      <c r="I61" s="65">
        <v>1.74</v>
      </c>
      <c r="J61" s="112"/>
      <c r="K61" s="67">
        <v>43.24</v>
      </c>
    </row>
    <row r="62" spans="1:11" s="6" customFormat="1" ht="15.75">
      <c r="A62" s="70" t="s">
        <v>43</v>
      </c>
      <c r="B62" s="113"/>
      <c r="C62" s="113" t="s">
        <v>65</v>
      </c>
      <c r="D62" s="114"/>
      <c r="E62" s="73" t="s">
        <v>43</v>
      </c>
      <c r="F62" s="115"/>
      <c r="G62" s="116"/>
      <c r="H62" s="115"/>
      <c r="I62" s="76">
        <v>511.75</v>
      </c>
      <c r="J62" s="117"/>
      <c r="K62" s="78">
        <v>9676.27</v>
      </c>
    </row>
    <row r="63" spans="1:11" s="6" customFormat="1" ht="180">
      <c r="A63" s="59">
        <v>3</v>
      </c>
      <c r="B63" s="108" t="s">
        <v>2134</v>
      </c>
      <c r="C63" s="108" t="s">
        <v>2135</v>
      </c>
      <c r="D63" s="109" t="s">
        <v>2136</v>
      </c>
      <c r="E63" s="62" t="s">
        <v>541</v>
      </c>
      <c r="F63" s="110">
        <v>5627.04</v>
      </c>
      <c r="G63" s="111"/>
      <c r="H63" s="110"/>
      <c r="I63" s="65"/>
      <c r="J63" s="112"/>
      <c r="K63" s="67"/>
    </row>
    <row r="64" spans="1:11" s="6" customFormat="1" ht="15" outlineLevel="1">
      <c r="A64" s="59" t="s">
        <v>43</v>
      </c>
      <c r="B64" s="108"/>
      <c r="C64" s="108" t="s">
        <v>44</v>
      </c>
      <c r="D64" s="109"/>
      <c r="E64" s="62" t="s">
        <v>43</v>
      </c>
      <c r="F64" s="110">
        <v>3330.07</v>
      </c>
      <c r="G64" s="111" t="s">
        <v>213</v>
      </c>
      <c r="H64" s="110"/>
      <c r="I64" s="65">
        <v>26.37</v>
      </c>
      <c r="J64" s="112">
        <v>26.39</v>
      </c>
      <c r="K64" s="67">
        <v>696.01</v>
      </c>
    </row>
    <row r="65" spans="1:11" s="6" customFormat="1" ht="15" outlineLevel="1">
      <c r="A65" s="59" t="s">
        <v>43</v>
      </c>
      <c r="B65" s="108"/>
      <c r="C65" s="108" t="s">
        <v>46</v>
      </c>
      <c r="D65" s="109"/>
      <c r="E65" s="62" t="s">
        <v>43</v>
      </c>
      <c r="F65" s="110">
        <v>1115.29</v>
      </c>
      <c r="G65" s="111" t="s">
        <v>214</v>
      </c>
      <c r="H65" s="110"/>
      <c r="I65" s="65">
        <v>8.0299999999999994</v>
      </c>
      <c r="J65" s="112">
        <v>13.79</v>
      </c>
      <c r="K65" s="67">
        <v>110.73</v>
      </c>
    </row>
    <row r="66" spans="1:11" s="6" customFormat="1" ht="30" outlineLevel="1">
      <c r="A66" s="59" t="s">
        <v>43</v>
      </c>
      <c r="B66" s="108"/>
      <c r="C66" s="108" t="s">
        <v>48</v>
      </c>
      <c r="D66" s="109"/>
      <c r="E66" s="62" t="s">
        <v>43</v>
      </c>
      <c r="F66" s="110" t="s">
        <v>2137</v>
      </c>
      <c r="G66" s="111"/>
      <c r="H66" s="110"/>
      <c r="I66" s="68" t="s">
        <v>2138</v>
      </c>
      <c r="J66" s="112">
        <v>26.39</v>
      </c>
      <c r="K66" s="69" t="s">
        <v>2139</v>
      </c>
    </row>
    <row r="67" spans="1:11" s="6" customFormat="1" ht="15" outlineLevel="1">
      <c r="A67" s="59" t="s">
        <v>43</v>
      </c>
      <c r="B67" s="108"/>
      <c r="C67" s="108" t="s">
        <v>52</v>
      </c>
      <c r="D67" s="109"/>
      <c r="E67" s="62" t="s">
        <v>43</v>
      </c>
      <c r="F67" s="110">
        <v>1181.68</v>
      </c>
      <c r="G67" s="111">
        <v>0.6</v>
      </c>
      <c r="H67" s="110"/>
      <c r="I67" s="65">
        <v>7.09</v>
      </c>
      <c r="J67" s="112">
        <v>4.26</v>
      </c>
      <c r="K67" s="67">
        <v>30.2</v>
      </c>
    </row>
    <row r="68" spans="1:11" s="6" customFormat="1" ht="15" outlineLevel="1">
      <c r="A68" s="59" t="s">
        <v>43</v>
      </c>
      <c r="B68" s="108"/>
      <c r="C68" s="108" t="s">
        <v>53</v>
      </c>
      <c r="D68" s="109" t="s">
        <v>54</v>
      </c>
      <c r="E68" s="62">
        <v>91</v>
      </c>
      <c r="F68" s="110"/>
      <c r="G68" s="111"/>
      <c r="H68" s="110"/>
      <c r="I68" s="65">
        <v>24</v>
      </c>
      <c r="J68" s="112">
        <v>75</v>
      </c>
      <c r="K68" s="67">
        <v>522.01</v>
      </c>
    </row>
    <row r="69" spans="1:11" s="6" customFormat="1" ht="15" outlineLevel="1">
      <c r="A69" s="59" t="s">
        <v>43</v>
      </c>
      <c r="B69" s="108"/>
      <c r="C69" s="108" t="s">
        <v>55</v>
      </c>
      <c r="D69" s="109" t="s">
        <v>54</v>
      </c>
      <c r="E69" s="62">
        <v>70</v>
      </c>
      <c r="F69" s="110"/>
      <c r="G69" s="111"/>
      <c r="H69" s="110"/>
      <c r="I69" s="65">
        <v>18.46</v>
      </c>
      <c r="J69" s="112">
        <v>41</v>
      </c>
      <c r="K69" s="67">
        <v>285.36</v>
      </c>
    </row>
    <row r="70" spans="1:11" s="6" customFormat="1" ht="15" outlineLevel="1">
      <c r="A70" s="59" t="s">
        <v>43</v>
      </c>
      <c r="B70" s="108"/>
      <c r="C70" s="108" t="s">
        <v>56</v>
      </c>
      <c r="D70" s="109" t="s">
        <v>54</v>
      </c>
      <c r="E70" s="62">
        <v>98</v>
      </c>
      <c r="F70" s="110"/>
      <c r="G70" s="111"/>
      <c r="H70" s="110"/>
      <c r="I70" s="65">
        <v>1.75</v>
      </c>
      <c r="J70" s="112">
        <v>95</v>
      </c>
      <c r="K70" s="67">
        <v>44.75</v>
      </c>
    </row>
    <row r="71" spans="1:11" s="6" customFormat="1" ht="15" outlineLevel="1">
      <c r="A71" s="59" t="s">
        <v>43</v>
      </c>
      <c r="B71" s="108"/>
      <c r="C71" s="108" t="s">
        <v>57</v>
      </c>
      <c r="D71" s="109" t="s">
        <v>54</v>
      </c>
      <c r="E71" s="62">
        <v>77</v>
      </c>
      <c r="F71" s="110"/>
      <c r="G71" s="111"/>
      <c r="H71" s="110"/>
      <c r="I71" s="65">
        <v>1.38</v>
      </c>
      <c r="J71" s="112">
        <v>65</v>
      </c>
      <c r="K71" s="67">
        <v>30.62</v>
      </c>
    </row>
    <row r="72" spans="1:11" s="6" customFormat="1" ht="30" outlineLevel="1">
      <c r="A72" s="59" t="s">
        <v>43</v>
      </c>
      <c r="B72" s="108"/>
      <c r="C72" s="108" t="s">
        <v>58</v>
      </c>
      <c r="D72" s="109" t="s">
        <v>59</v>
      </c>
      <c r="E72" s="62">
        <v>297.86</v>
      </c>
      <c r="F72" s="110"/>
      <c r="G72" s="111" t="s">
        <v>213</v>
      </c>
      <c r="H72" s="110"/>
      <c r="I72" s="65">
        <v>2.36</v>
      </c>
      <c r="J72" s="112"/>
      <c r="K72" s="67"/>
    </row>
    <row r="73" spans="1:11" s="6" customFormat="1" ht="15.75">
      <c r="A73" s="70" t="s">
        <v>43</v>
      </c>
      <c r="B73" s="113"/>
      <c r="C73" s="113" t="s">
        <v>60</v>
      </c>
      <c r="D73" s="114"/>
      <c r="E73" s="73" t="s">
        <v>43</v>
      </c>
      <c r="F73" s="115"/>
      <c r="G73" s="116"/>
      <c r="H73" s="115"/>
      <c r="I73" s="76">
        <v>87.08</v>
      </c>
      <c r="J73" s="117"/>
      <c r="K73" s="78">
        <v>1719.68</v>
      </c>
    </row>
    <row r="74" spans="1:11" s="6" customFormat="1" ht="15" outlineLevel="1">
      <c r="A74" s="59" t="s">
        <v>43</v>
      </c>
      <c r="B74" s="108"/>
      <c r="C74" s="108" t="s">
        <v>61</v>
      </c>
      <c r="D74" s="109"/>
      <c r="E74" s="62" t="s">
        <v>43</v>
      </c>
      <c r="F74" s="110"/>
      <c r="G74" s="111"/>
      <c r="H74" s="110"/>
      <c r="I74" s="65"/>
      <c r="J74" s="112"/>
      <c r="K74" s="67"/>
    </row>
    <row r="75" spans="1:11" s="6" customFormat="1" ht="15" outlineLevel="1">
      <c r="A75" s="59" t="s">
        <v>43</v>
      </c>
      <c r="B75" s="108"/>
      <c r="C75" s="108" t="s">
        <v>46</v>
      </c>
      <c r="D75" s="109"/>
      <c r="E75" s="62" t="s">
        <v>43</v>
      </c>
      <c r="F75" s="110">
        <v>247.94</v>
      </c>
      <c r="G75" s="111" t="s">
        <v>218</v>
      </c>
      <c r="H75" s="110"/>
      <c r="I75" s="65">
        <v>0.18</v>
      </c>
      <c r="J75" s="112">
        <v>26.39</v>
      </c>
      <c r="K75" s="67">
        <v>4.71</v>
      </c>
    </row>
    <row r="76" spans="1:11" s="6" customFormat="1" ht="15" outlineLevel="1">
      <c r="A76" s="59" t="s">
        <v>43</v>
      </c>
      <c r="B76" s="108"/>
      <c r="C76" s="108" t="s">
        <v>48</v>
      </c>
      <c r="D76" s="109"/>
      <c r="E76" s="62" t="s">
        <v>43</v>
      </c>
      <c r="F76" s="110">
        <v>247.94</v>
      </c>
      <c r="G76" s="111" t="s">
        <v>218</v>
      </c>
      <c r="H76" s="110"/>
      <c r="I76" s="65">
        <v>0.18</v>
      </c>
      <c r="J76" s="112">
        <v>26.39</v>
      </c>
      <c r="K76" s="67">
        <v>4.71</v>
      </c>
    </row>
    <row r="77" spans="1:11" s="6" customFormat="1" ht="15" outlineLevel="1">
      <c r="A77" s="59" t="s">
        <v>43</v>
      </c>
      <c r="B77" s="108"/>
      <c r="C77" s="108" t="s">
        <v>63</v>
      </c>
      <c r="D77" s="109" t="s">
        <v>54</v>
      </c>
      <c r="E77" s="62">
        <v>175</v>
      </c>
      <c r="F77" s="110"/>
      <c r="G77" s="111"/>
      <c r="H77" s="110"/>
      <c r="I77" s="65">
        <v>0.32</v>
      </c>
      <c r="J77" s="112">
        <v>160</v>
      </c>
      <c r="K77" s="67">
        <v>7.53</v>
      </c>
    </row>
    <row r="78" spans="1:11" s="6" customFormat="1" ht="15" outlineLevel="1">
      <c r="A78" s="59" t="s">
        <v>43</v>
      </c>
      <c r="B78" s="108"/>
      <c r="C78" s="108" t="s">
        <v>64</v>
      </c>
      <c r="D78" s="109"/>
      <c r="E78" s="62" t="s">
        <v>43</v>
      </c>
      <c r="F78" s="110"/>
      <c r="G78" s="111"/>
      <c r="H78" s="110"/>
      <c r="I78" s="65">
        <v>0.5</v>
      </c>
      <c r="J78" s="112"/>
      <c r="K78" s="67">
        <v>12.24</v>
      </c>
    </row>
    <row r="79" spans="1:11" s="6" customFormat="1" ht="15.75">
      <c r="A79" s="70" t="s">
        <v>43</v>
      </c>
      <c r="B79" s="113"/>
      <c r="C79" s="113" t="s">
        <v>65</v>
      </c>
      <c r="D79" s="114"/>
      <c r="E79" s="73" t="s">
        <v>43</v>
      </c>
      <c r="F79" s="115"/>
      <c r="G79" s="116"/>
      <c r="H79" s="115"/>
      <c r="I79" s="76">
        <v>87.58</v>
      </c>
      <c r="J79" s="117"/>
      <c r="K79" s="78">
        <v>1731.92</v>
      </c>
    </row>
    <row r="80" spans="1:11" s="6" customFormat="1" ht="180">
      <c r="A80" s="59">
        <v>4</v>
      </c>
      <c r="B80" s="108" t="s">
        <v>2140</v>
      </c>
      <c r="C80" s="108" t="s">
        <v>2141</v>
      </c>
      <c r="D80" s="109" t="s">
        <v>2136</v>
      </c>
      <c r="E80" s="62" t="s">
        <v>2142</v>
      </c>
      <c r="F80" s="110">
        <v>5569.11</v>
      </c>
      <c r="G80" s="111"/>
      <c r="H80" s="110"/>
      <c r="I80" s="65"/>
      <c r="J80" s="112"/>
      <c r="K80" s="67"/>
    </row>
    <row r="81" spans="1:11" s="6" customFormat="1" ht="15" outlineLevel="1">
      <c r="A81" s="59" t="s">
        <v>43</v>
      </c>
      <c r="B81" s="108"/>
      <c r="C81" s="108" t="s">
        <v>44</v>
      </c>
      <c r="D81" s="109"/>
      <c r="E81" s="62" t="s">
        <v>43</v>
      </c>
      <c r="F81" s="110">
        <v>841.11</v>
      </c>
      <c r="G81" s="111" t="s">
        <v>213</v>
      </c>
      <c r="H81" s="110"/>
      <c r="I81" s="65">
        <v>26.65</v>
      </c>
      <c r="J81" s="112">
        <v>26.39</v>
      </c>
      <c r="K81" s="67">
        <v>703.2</v>
      </c>
    </row>
    <row r="82" spans="1:11" s="6" customFormat="1" ht="15" outlineLevel="1">
      <c r="A82" s="59" t="s">
        <v>43</v>
      </c>
      <c r="B82" s="108"/>
      <c r="C82" s="108" t="s">
        <v>46</v>
      </c>
      <c r="D82" s="109"/>
      <c r="E82" s="62" t="s">
        <v>43</v>
      </c>
      <c r="F82" s="110"/>
      <c r="G82" s="111" t="s">
        <v>214</v>
      </c>
      <c r="H82" s="110"/>
      <c r="I82" s="65"/>
      <c r="J82" s="112"/>
      <c r="K82" s="67"/>
    </row>
    <row r="83" spans="1:11" s="6" customFormat="1" ht="15" outlineLevel="1">
      <c r="A83" s="59" t="s">
        <v>43</v>
      </c>
      <c r="B83" s="108"/>
      <c r="C83" s="108" t="s">
        <v>48</v>
      </c>
      <c r="D83" s="109"/>
      <c r="E83" s="62" t="s">
        <v>43</v>
      </c>
      <c r="F83" s="110"/>
      <c r="G83" s="111"/>
      <c r="H83" s="110"/>
      <c r="I83" s="65"/>
      <c r="J83" s="112">
        <v>26.39</v>
      </c>
      <c r="K83" s="67"/>
    </row>
    <row r="84" spans="1:11" s="6" customFormat="1" ht="15" outlineLevel="1">
      <c r="A84" s="59" t="s">
        <v>43</v>
      </c>
      <c r="B84" s="108"/>
      <c r="C84" s="108" t="s">
        <v>52</v>
      </c>
      <c r="D84" s="109"/>
      <c r="E84" s="62" t="s">
        <v>43</v>
      </c>
      <c r="F84" s="110">
        <v>4728</v>
      </c>
      <c r="G84" s="111">
        <v>0.6</v>
      </c>
      <c r="H84" s="110"/>
      <c r="I84" s="65">
        <v>113.47</v>
      </c>
      <c r="J84" s="112">
        <v>1.28</v>
      </c>
      <c r="K84" s="67">
        <v>145.24</v>
      </c>
    </row>
    <row r="85" spans="1:11" s="6" customFormat="1" ht="15" outlineLevel="1">
      <c r="A85" s="59" t="s">
        <v>43</v>
      </c>
      <c r="B85" s="108"/>
      <c r="C85" s="108" t="s">
        <v>53</v>
      </c>
      <c r="D85" s="109" t="s">
        <v>54</v>
      </c>
      <c r="E85" s="62">
        <v>91</v>
      </c>
      <c r="F85" s="110"/>
      <c r="G85" s="111"/>
      <c r="H85" s="110"/>
      <c r="I85" s="65">
        <v>24.25</v>
      </c>
      <c r="J85" s="112">
        <v>75</v>
      </c>
      <c r="K85" s="67">
        <v>527.4</v>
      </c>
    </row>
    <row r="86" spans="1:11" s="6" customFormat="1" ht="15" outlineLevel="1">
      <c r="A86" s="59" t="s">
        <v>43</v>
      </c>
      <c r="B86" s="108"/>
      <c r="C86" s="108" t="s">
        <v>55</v>
      </c>
      <c r="D86" s="109" t="s">
        <v>54</v>
      </c>
      <c r="E86" s="62">
        <v>70</v>
      </c>
      <c r="F86" s="110"/>
      <c r="G86" s="111"/>
      <c r="H86" s="110"/>
      <c r="I86" s="65">
        <v>18.66</v>
      </c>
      <c r="J86" s="112">
        <v>41</v>
      </c>
      <c r="K86" s="67">
        <v>288.31</v>
      </c>
    </row>
    <row r="87" spans="1:11" s="6" customFormat="1" ht="15" outlineLevel="1">
      <c r="A87" s="59" t="s">
        <v>43</v>
      </c>
      <c r="B87" s="108"/>
      <c r="C87" s="108" t="s">
        <v>56</v>
      </c>
      <c r="D87" s="109" t="s">
        <v>54</v>
      </c>
      <c r="E87" s="62">
        <v>98</v>
      </c>
      <c r="F87" s="110"/>
      <c r="G87" s="111"/>
      <c r="H87" s="110"/>
      <c r="I87" s="65">
        <v>0</v>
      </c>
      <c r="J87" s="112">
        <v>95</v>
      </c>
      <c r="K87" s="67">
        <v>0</v>
      </c>
    </row>
    <row r="88" spans="1:11" s="6" customFormat="1" ht="15" outlineLevel="1">
      <c r="A88" s="59" t="s">
        <v>43</v>
      </c>
      <c r="B88" s="108"/>
      <c r="C88" s="108" t="s">
        <v>57</v>
      </c>
      <c r="D88" s="109" t="s">
        <v>54</v>
      </c>
      <c r="E88" s="62">
        <v>77</v>
      </c>
      <c r="F88" s="110"/>
      <c r="G88" s="111"/>
      <c r="H88" s="110"/>
      <c r="I88" s="65">
        <v>0</v>
      </c>
      <c r="J88" s="112">
        <v>65</v>
      </c>
      <c r="K88" s="67">
        <v>0</v>
      </c>
    </row>
    <row r="89" spans="1:11" s="6" customFormat="1" ht="30" outlineLevel="1">
      <c r="A89" s="59" t="s">
        <v>43</v>
      </c>
      <c r="B89" s="108"/>
      <c r="C89" s="108" t="s">
        <v>58</v>
      </c>
      <c r="D89" s="109" t="s">
        <v>59</v>
      </c>
      <c r="E89" s="62">
        <v>69</v>
      </c>
      <c r="F89" s="110"/>
      <c r="G89" s="111" t="s">
        <v>213</v>
      </c>
      <c r="H89" s="110"/>
      <c r="I89" s="65">
        <v>2.19</v>
      </c>
      <c r="J89" s="112"/>
      <c r="K89" s="67"/>
    </row>
    <row r="90" spans="1:11" s="6" customFormat="1" ht="15.75">
      <c r="A90" s="70" t="s">
        <v>43</v>
      </c>
      <c r="B90" s="113"/>
      <c r="C90" s="113" t="s">
        <v>60</v>
      </c>
      <c r="D90" s="114"/>
      <c r="E90" s="73" t="s">
        <v>43</v>
      </c>
      <c r="F90" s="115"/>
      <c r="G90" s="116"/>
      <c r="H90" s="115"/>
      <c r="I90" s="76">
        <v>183.03</v>
      </c>
      <c r="J90" s="117"/>
      <c r="K90" s="78">
        <v>1664.15</v>
      </c>
    </row>
    <row r="91" spans="1:11" s="6" customFormat="1" ht="180">
      <c r="A91" s="59">
        <v>5</v>
      </c>
      <c r="B91" s="108" t="s">
        <v>2134</v>
      </c>
      <c r="C91" s="108" t="s">
        <v>2143</v>
      </c>
      <c r="D91" s="109" t="s">
        <v>2136</v>
      </c>
      <c r="E91" s="62" t="s">
        <v>2144</v>
      </c>
      <c r="F91" s="110">
        <v>5627.04</v>
      </c>
      <c r="G91" s="111"/>
      <c r="H91" s="110"/>
      <c r="I91" s="65"/>
      <c r="J91" s="112"/>
      <c r="K91" s="67"/>
    </row>
    <row r="92" spans="1:11" s="6" customFormat="1" ht="15" outlineLevel="1">
      <c r="A92" s="59" t="s">
        <v>43</v>
      </c>
      <c r="B92" s="108"/>
      <c r="C92" s="108" t="s">
        <v>44</v>
      </c>
      <c r="D92" s="109"/>
      <c r="E92" s="62" t="s">
        <v>43</v>
      </c>
      <c r="F92" s="110">
        <v>3330.07</v>
      </c>
      <c r="G92" s="111" t="s">
        <v>213</v>
      </c>
      <c r="H92" s="110"/>
      <c r="I92" s="65">
        <v>79.12</v>
      </c>
      <c r="J92" s="112">
        <v>26.39</v>
      </c>
      <c r="K92" s="67">
        <v>2088.04</v>
      </c>
    </row>
    <row r="93" spans="1:11" s="6" customFormat="1" ht="15" outlineLevel="1">
      <c r="A93" s="59" t="s">
        <v>43</v>
      </c>
      <c r="B93" s="108"/>
      <c r="C93" s="108" t="s">
        <v>46</v>
      </c>
      <c r="D93" s="109"/>
      <c r="E93" s="62" t="s">
        <v>43</v>
      </c>
      <c r="F93" s="110">
        <v>1115.29</v>
      </c>
      <c r="G93" s="111" t="s">
        <v>214</v>
      </c>
      <c r="H93" s="110"/>
      <c r="I93" s="65">
        <v>24.09</v>
      </c>
      <c r="J93" s="112">
        <v>13.79</v>
      </c>
      <c r="K93" s="67">
        <v>332.2</v>
      </c>
    </row>
    <row r="94" spans="1:11" s="6" customFormat="1" ht="30" outlineLevel="1">
      <c r="A94" s="59" t="s">
        <v>43</v>
      </c>
      <c r="B94" s="108"/>
      <c r="C94" s="108" t="s">
        <v>48</v>
      </c>
      <c r="D94" s="109"/>
      <c r="E94" s="62" t="s">
        <v>43</v>
      </c>
      <c r="F94" s="110" t="s">
        <v>2137</v>
      </c>
      <c r="G94" s="111"/>
      <c r="H94" s="110"/>
      <c r="I94" s="68" t="s">
        <v>2145</v>
      </c>
      <c r="J94" s="112">
        <v>26.39</v>
      </c>
      <c r="K94" s="69" t="s">
        <v>2146</v>
      </c>
    </row>
    <row r="95" spans="1:11" s="6" customFormat="1" ht="15" outlineLevel="1">
      <c r="A95" s="59" t="s">
        <v>43</v>
      </c>
      <c r="B95" s="108"/>
      <c r="C95" s="108" t="s">
        <v>52</v>
      </c>
      <c r="D95" s="109"/>
      <c r="E95" s="62" t="s">
        <v>43</v>
      </c>
      <c r="F95" s="110">
        <v>1181.68</v>
      </c>
      <c r="G95" s="111">
        <v>0.6</v>
      </c>
      <c r="H95" s="110"/>
      <c r="I95" s="65">
        <v>21.27</v>
      </c>
      <c r="J95" s="112">
        <v>4.26</v>
      </c>
      <c r="K95" s="67">
        <v>90.61</v>
      </c>
    </row>
    <row r="96" spans="1:11" s="6" customFormat="1" ht="15" outlineLevel="1">
      <c r="A96" s="59" t="s">
        <v>43</v>
      </c>
      <c r="B96" s="108"/>
      <c r="C96" s="108" t="s">
        <v>53</v>
      </c>
      <c r="D96" s="109" t="s">
        <v>54</v>
      </c>
      <c r="E96" s="62">
        <v>91</v>
      </c>
      <c r="F96" s="110"/>
      <c r="G96" s="111"/>
      <c r="H96" s="110"/>
      <c r="I96" s="65">
        <v>72</v>
      </c>
      <c r="J96" s="112">
        <v>75</v>
      </c>
      <c r="K96" s="67">
        <v>1566.03</v>
      </c>
    </row>
    <row r="97" spans="1:11" s="6" customFormat="1" ht="15" outlineLevel="1">
      <c r="A97" s="59" t="s">
        <v>43</v>
      </c>
      <c r="B97" s="108"/>
      <c r="C97" s="108" t="s">
        <v>55</v>
      </c>
      <c r="D97" s="109" t="s">
        <v>54</v>
      </c>
      <c r="E97" s="62">
        <v>70</v>
      </c>
      <c r="F97" s="110"/>
      <c r="G97" s="111"/>
      <c r="H97" s="110"/>
      <c r="I97" s="65">
        <v>55.38</v>
      </c>
      <c r="J97" s="112">
        <v>41</v>
      </c>
      <c r="K97" s="67">
        <v>856.1</v>
      </c>
    </row>
    <row r="98" spans="1:11" s="6" customFormat="1" ht="15" outlineLevel="1">
      <c r="A98" s="59" t="s">
        <v>43</v>
      </c>
      <c r="B98" s="108"/>
      <c r="C98" s="108" t="s">
        <v>56</v>
      </c>
      <c r="D98" s="109" t="s">
        <v>54</v>
      </c>
      <c r="E98" s="62">
        <v>98</v>
      </c>
      <c r="F98" s="110"/>
      <c r="G98" s="111"/>
      <c r="H98" s="110"/>
      <c r="I98" s="65">
        <v>5.25</v>
      </c>
      <c r="J98" s="112">
        <v>95</v>
      </c>
      <c r="K98" s="67">
        <v>134.26</v>
      </c>
    </row>
    <row r="99" spans="1:11" s="6" customFormat="1" ht="15" outlineLevel="1">
      <c r="A99" s="59" t="s">
        <v>43</v>
      </c>
      <c r="B99" s="108"/>
      <c r="C99" s="108" t="s">
        <v>57</v>
      </c>
      <c r="D99" s="109" t="s">
        <v>54</v>
      </c>
      <c r="E99" s="62">
        <v>77</v>
      </c>
      <c r="F99" s="110"/>
      <c r="G99" s="111"/>
      <c r="H99" s="110"/>
      <c r="I99" s="65">
        <v>4.13</v>
      </c>
      <c r="J99" s="112">
        <v>65</v>
      </c>
      <c r="K99" s="67">
        <v>91.86</v>
      </c>
    </row>
    <row r="100" spans="1:11" s="6" customFormat="1" ht="30" outlineLevel="1">
      <c r="A100" s="59" t="s">
        <v>43</v>
      </c>
      <c r="B100" s="108"/>
      <c r="C100" s="108" t="s">
        <v>58</v>
      </c>
      <c r="D100" s="109" t="s">
        <v>59</v>
      </c>
      <c r="E100" s="62">
        <v>297.86</v>
      </c>
      <c r="F100" s="110"/>
      <c r="G100" s="111" t="s">
        <v>213</v>
      </c>
      <c r="H100" s="110"/>
      <c r="I100" s="65">
        <v>7.08</v>
      </c>
      <c r="J100" s="112"/>
      <c r="K100" s="67"/>
    </row>
    <row r="101" spans="1:11" s="6" customFormat="1" ht="15.75">
      <c r="A101" s="70" t="s">
        <v>43</v>
      </c>
      <c r="B101" s="113"/>
      <c r="C101" s="113" t="s">
        <v>60</v>
      </c>
      <c r="D101" s="114"/>
      <c r="E101" s="73" t="s">
        <v>43</v>
      </c>
      <c r="F101" s="115"/>
      <c r="G101" s="116"/>
      <c r="H101" s="115"/>
      <c r="I101" s="76">
        <v>261.24</v>
      </c>
      <c r="J101" s="117"/>
      <c r="K101" s="78">
        <v>5159.1000000000004</v>
      </c>
    </row>
    <row r="102" spans="1:11" s="6" customFormat="1" ht="15" outlineLevel="1">
      <c r="A102" s="59" t="s">
        <v>43</v>
      </c>
      <c r="B102" s="108"/>
      <c r="C102" s="108" t="s">
        <v>61</v>
      </c>
      <c r="D102" s="109"/>
      <c r="E102" s="62" t="s">
        <v>43</v>
      </c>
      <c r="F102" s="110"/>
      <c r="G102" s="111"/>
      <c r="H102" s="110"/>
      <c r="I102" s="65"/>
      <c r="J102" s="112"/>
      <c r="K102" s="67"/>
    </row>
    <row r="103" spans="1:11" s="6" customFormat="1" ht="15" outlineLevel="1">
      <c r="A103" s="59" t="s">
        <v>43</v>
      </c>
      <c r="B103" s="108"/>
      <c r="C103" s="108" t="s">
        <v>46</v>
      </c>
      <c r="D103" s="109"/>
      <c r="E103" s="62" t="s">
        <v>43</v>
      </c>
      <c r="F103" s="110">
        <v>247.94</v>
      </c>
      <c r="G103" s="111" t="s">
        <v>218</v>
      </c>
      <c r="H103" s="110"/>
      <c r="I103" s="65">
        <v>0.54</v>
      </c>
      <c r="J103" s="112">
        <v>26.39</v>
      </c>
      <c r="K103" s="67">
        <v>14.13</v>
      </c>
    </row>
    <row r="104" spans="1:11" s="6" customFormat="1" ht="15" outlineLevel="1">
      <c r="A104" s="59" t="s">
        <v>43</v>
      </c>
      <c r="B104" s="108"/>
      <c r="C104" s="108" t="s">
        <v>48</v>
      </c>
      <c r="D104" s="109"/>
      <c r="E104" s="62" t="s">
        <v>43</v>
      </c>
      <c r="F104" s="110">
        <v>247.94</v>
      </c>
      <c r="G104" s="111" t="s">
        <v>218</v>
      </c>
      <c r="H104" s="110"/>
      <c r="I104" s="65">
        <v>0.54</v>
      </c>
      <c r="J104" s="112">
        <v>26.39</v>
      </c>
      <c r="K104" s="67">
        <v>14.13</v>
      </c>
    </row>
    <row r="105" spans="1:11" s="6" customFormat="1" ht="15" outlineLevel="1">
      <c r="A105" s="59" t="s">
        <v>43</v>
      </c>
      <c r="B105" s="108"/>
      <c r="C105" s="108" t="s">
        <v>63</v>
      </c>
      <c r="D105" s="109" t="s">
        <v>54</v>
      </c>
      <c r="E105" s="62">
        <v>175</v>
      </c>
      <c r="F105" s="110"/>
      <c r="G105" s="111"/>
      <c r="H105" s="110"/>
      <c r="I105" s="65">
        <v>0.95</v>
      </c>
      <c r="J105" s="112">
        <v>160</v>
      </c>
      <c r="K105" s="67">
        <v>22.6</v>
      </c>
    </row>
    <row r="106" spans="1:11" s="6" customFormat="1" ht="15" outlineLevel="1">
      <c r="A106" s="59" t="s">
        <v>43</v>
      </c>
      <c r="B106" s="108"/>
      <c r="C106" s="108" t="s">
        <v>64</v>
      </c>
      <c r="D106" s="109"/>
      <c r="E106" s="62" t="s">
        <v>43</v>
      </c>
      <c r="F106" s="110"/>
      <c r="G106" s="111"/>
      <c r="H106" s="110"/>
      <c r="I106" s="65">
        <v>1.49</v>
      </c>
      <c r="J106" s="112"/>
      <c r="K106" s="67">
        <v>36.729999999999997</v>
      </c>
    </row>
    <row r="107" spans="1:11" s="6" customFormat="1" ht="15.75">
      <c r="A107" s="70" t="s">
        <v>43</v>
      </c>
      <c r="B107" s="113"/>
      <c r="C107" s="126" t="s">
        <v>65</v>
      </c>
      <c r="D107" s="127"/>
      <c r="E107" s="91" t="s">
        <v>43</v>
      </c>
      <c r="F107" s="128"/>
      <c r="G107" s="129"/>
      <c r="H107" s="128"/>
      <c r="I107" s="87">
        <v>262.73</v>
      </c>
      <c r="J107" s="125"/>
      <c r="K107" s="86">
        <v>5195.83</v>
      </c>
    </row>
    <row r="108" spans="1:11" s="6" customFormat="1" ht="15">
      <c r="A108" s="123"/>
      <c r="B108" s="124"/>
      <c r="C108" s="168" t="s">
        <v>127</v>
      </c>
      <c r="D108" s="169"/>
      <c r="E108" s="169"/>
      <c r="F108" s="169"/>
      <c r="G108" s="169"/>
      <c r="H108" s="169"/>
      <c r="I108" s="65">
        <v>624.94000000000005</v>
      </c>
      <c r="J108" s="112"/>
      <c r="K108" s="67">
        <v>10071.629999999999</v>
      </c>
    </row>
    <row r="109" spans="1:11" s="6" customFormat="1" ht="15">
      <c r="A109" s="123"/>
      <c r="B109" s="124"/>
      <c r="C109" s="168" t="s">
        <v>128</v>
      </c>
      <c r="D109" s="169"/>
      <c r="E109" s="169"/>
      <c r="F109" s="169"/>
      <c r="G109" s="169"/>
      <c r="H109" s="169"/>
      <c r="I109" s="65"/>
      <c r="J109" s="112"/>
      <c r="K109" s="67"/>
    </row>
    <row r="110" spans="1:11" s="6" customFormat="1" ht="15">
      <c r="A110" s="123"/>
      <c r="B110" s="124"/>
      <c r="C110" s="168" t="s">
        <v>129</v>
      </c>
      <c r="D110" s="169"/>
      <c r="E110" s="169"/>
      <c r="F110" s="169"/>
      <c r="G110" s="169"/>
      <c r="H110" s="169"/>
      <c r="I110" s="65">
        <v>319.70999999999998</v>
      </c>
      <c r="J110" s="112"/>
      <c r="K110" s="67">
        <v>8436.85</v>
      </c>
    </row>
    <row r="111" spans="1:11" s="6" customFormat="1" ht="15">
      <c r="A111" s="123"/>
      <c r="B111" s="124"/>
      <c r="C111" s="168" t="s">
        <v>130</v>
      </c>
      <c r="D111" s="169"/>
      <c r="E111" s="169"/>
      <c r="F111" s="169"/>
      <c r="G111" s="169"/>
      <c r="H111" s="169"/>
      <c r="I111" s="65">
        <v>224.7</v>
      </c>
      <c r="J111" s="112"/>
      <c r="K111" s="67">
        <v>955.28</v>
      </c>
    </row>
    <row r="112" spans="1:11" s="6" customFormat="1" ht="15">
      <c r="A112" s="123"/>
      <c r="B112" s="124"/>
      <c r="C112" s="168" t="s">
        <v>131</v>
      </c>
      <c r="D112" s="169"/>
      <c r="E112" s="169"/>
      <c r="F112" s="169"/>
      <c r="G112" s="169"/>
      <c r="H112" s="169"/>
      <c r="I112" s="65">
        <v>95.48</v>
      </c>
      <c r="J112" s="112"/>
      <c r="K112" s="67">
        <v>1073.68</v>
      </c>
    </row>
    <row r="113" spans="1:11" s="6" customFormat="1" ht="15.75">
      <c r="A113" s="123"/>
      <c r="B113" s="124"/>
      <c r="C113" s="173" t="s">
        <v>132</v>
      </c>
      <c r="D113" s="174"/>
      <c r="E113" s="174"/>
      <c r="F113" s="174"/>
      <c r="G113" s="174"/>
      <c r="H113" s="174"/>
      <c r="I113" s="76">
        <v>290.37</v>
      </c>
      <c r="J113" s="117"/>
      <c r="K113" s="78">
        <v>6370.93</v>
      </c>
    </row>
    <row r="114" spans="1:11" s="6" customFormat="1" ht="15.75">
      <c r="A114" s="123"/>
      <c r="B114" s="124"/>
      <c r="C114" s="173" t="s">
        <v>133</v>
      </c>
      <c r="D114" s="174"/>
      <c r="E114" s="174"/>
      <c r="F114" s="174"/>
      <c r="G114" s="174"/>
      <c r="H114" s="174"/>
      <c r="I114" s="76">
        <v>224.86</v>
      </c>
      <c r="J114" s="117"/>
      <c r="K114" s="78">
        <v>3553.7</v>
      </c>
    </row>
    <row r="115" spans="1:11" s="6" customFormat="1" ht="32.1" customHeight="1">
      <c r="A115" s="123"/>
      <c r="B115" s="124"/>
      <c r="C115" s="173" t="s">
        <v>2151</v>
      </c>
      <c r="D115" s="174"/>
      <c r="E115" s="174"/>
      <c r="F115" s="174"/>
      <c r="G115" s="174"/>
      <c r="H115" s="174"/>
      <c r="I115" s="76"/>
      <c r="J115" s="117"/>
      <c r="K115" s="78"/>
    </row>
    <row r="116" spans="1:11" s="6" customFormat="1" ht="15">
      <c r="A116" s="123"/>
      <c r="B116" s="124"/>
      <c r="C116" s="168" t="s">
        <v>2356</v>
      </c>
      <c r="D116" s="169"/>
      <c r="E116" s="169"/>
      <c r="F116" s="169"/>
      <c r="G116" s="169"/>
      <c r="H116" s="169"/>
      <c r="I116" s="65">
        <v>1140.17</v>
      </c>
      <c r="J116" s="112"/>
      <c r="K116" s="67">
        <v>19996.259999999998</v>
      </c>
    </row>
    <row r="117" spans="1:11" s="6" customFormat="1" ht="32.1" customHeight="1">
      <c r="A117" s="123"/>
      <c r="B117" s="124"/>
      <c r="C117" s="175" t="s">
        <v>2152</v>
      </c>
      <c r="D117" s="176"/>
      <c r="E117" s="176"/>
      <c r="F117" s="176"/>
      <c r="G117" s="176"/>
      <c r="H117" s="176"/>
      <c r="I117" s="87">
        <v>1140.17</v>
      </c>
      <c r="J117" s="125"/>
      <c r="K117" s="86">
        <v>19996.259999999998</v>
      </c>
    </row>
    <row r="118" spans="1:11" s="6" customFormat="1" ht="32.1" customHeight="1">
      <c r="A118" s="166" t="s">
        <v>2153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</row>
    <row r="119" spans="1:11" s="6" customFormat="1" ht="180">
      <c r="A119" s="59">
        <v>6</v>
      </c>
      <c r="B119" s="108" t="s">
        <v>2154</v>
      </c>
      <c r="C119" s="108" t="s">
        <v>2155</v>
      </c>
      <c r="D119" s="109" t="s">
        <v>156</v>
      </c>
      <c r="E119" s="62" t="s">
        <v>1706</v>
      </c>
      <c r="F119" s="110">
        <v>23618.02</v>
      </c>
      <c r="G119" s="111"/>
      <c r="H119" s="110"/>
      <c r="I119" s="65"/>
      <c r="J119" s="112"/>
      <c r="K119" s="67"/>
    </row>
    <row r="120" spans="1:11" s="6" customFormat="1" ht="15" outlineLevel="1">
      <c r="A120" s="59" t="s">
        <v>43</v>
      </c>
      <c r="B120" s="108"/>
      <c r="C120" s="108" t="s">
        <v>44</v>
      </c>
      <c r="D120" s="109"/>
      <c r="E120" s="62" t="s">
        <v>43</v>
      </c>
      <c r="F120" s="110">
        <v>4290</v>
      </c>
      <c r="G120" s="111" t="s">
        <v>45</v>
      </c>
      <c r="H120" s="110"/>
      <c r="I120" s="65">
        <v>792.79</v>
      </c>
      <c r="J120" s="112">
        <v>26.39</v>
      </c>
      <c r="K120" s="67">
        <v>20921.78</v>
      </c>
    </row>
    <row r="121" spans="1:11" s="6" customFormat="1" ht="15" outlineLevel="1">
      <c r="A121" s="59" t="s">
        <v>43</v>
      </c>
      <c r="B121" s="108"/>
      <c r="C121" s="108" t="s">
        <v>46</v>
      </c>
      <c r="D121" s="109"/>
      <c r="E121" s="62" t="s">
        <v>43</v>
      </c>
      <c r="F121" s="110">
        <v>16822.02</v>
      </c>
      <c r="G121" s="111" t="s">
        <v>47</v>
      </c>
      <c r="H121" s="110"/>
      <c r="I121" s="65">
        <v>2826.1</v>
      </c>
      <c r="J121" s="112">
        <v>11.14</v>
      </c>
      <c r="K121" s="67">
        <v>31482.75</v>
      </c>
    </row>
    <row r="122" spans="1:11" s="6" customFormat="1" ht="45" outlineLevel="1">
      <c r="A122" s="59" t="s">
        <v>43</v>
      </c>
      <c r="B122" s="108"/>
      <c r="C122" s="108" t="s">
        <v>48</v>
      </c>
      <c r="D122" s="109"/>
      <c r="E122" s="62" t="s">
        <v>43</v>
      </c>
      <c r="F122" s="110" t="s">
        <v>1782</v>
      </c>
      <c r="G122" s="111"/>
      <c r="H122" s="110"/>
      <c r="I122" s="68" t="s">
        <v>2156</v>
      </c>
      <c r="J122" s="112">
        <v>26.39</v>
      </c>
      <c r="K122" s="69" t="s">
        <v>2157</v>
      </c>
    </row>
    <row r="123" spans="1:11" s="6" customFormat="1" ht="15" outlineLevel="1">
      <c r="A123" s="59" t="s">
        <v>43</v>
      </c>
      <c r="B123" s="108"/>
      <c r="C123" s="108" t="s">
        <v>52</v>
      </c>
      <c r="D123" s="109"/>
      <c r="E123" s="62" t="s">
        <v>43</v>
      </c>
      <c r="F123" s="110">
        <v>2506</v>
      </c>
      <c r="G123" s="111">
        <v>0</v>
      </c>
      <c r="H123" s="110"/>
      <c r="I123" s="65"/>
      <c r="J123" s="112">
        <v>8.23</v>
      </c>
      <c r="K123" s="67"/>
    </row>
    <row r="124" spans="1:11" s="6" customFormat="1" ht="15" outlineLevel="1">
      <c r="A124" s="59" t="s">
        <v>43</v>
      </c>
      <c r="B124" s="108"/>
      <c r="C124" s="108" t="s">
        <v>53</v>
      </c>
      <c r="D124" s="109" t="s">
        <v>54</v>
      </c>
      <c r="E124" s="62">
        <v>114</v>
      </c>
      <c r="F124" s="110"/>
      <c r="G124" s="111"/>
      <c r="H124" s="110"/>
      <c r="I124" s="65">
        <v>903.78</v>
      </c>
      <c r="J124" s="112">
        <v>79</v>
      </c>
      <c r="K124" s="67">
        <v>16528.21</v>
      </c>
    </row>
    <row r="125" spans="1:11" s="6" customFormat="1" ht="15" outlineLevel="1">
      <c r="A125" s="59" t="s">
        <v>43</v>
      </c>
      <c r="B125" s="108"/>
      <c r="C125" s="108" t="s">
        <v>55</v>
      </c>
      <c r="D125" s="109" t="s">
        <v>54</v>
      </c>
      <c r="E125" s="62">
        <v>67</v>
      </c>
      <c r="F125" s="110"/>
      <c r="G125" s="111"/>
      <c r="H125" s="110"/>
      <c r="I125" s="65">
        <v>531.16999999999996</v>
      </c>
      <c r="J125" s="112">
        <v>41</v>
      </c>
      <c r="K125" s="67">
        <v>8577.93</v>
      </c>
    </row>
    <row r="126" spans="1:11" s="6" customFormat="1" ht="15" outlineLevel="1">
      <c r="A126" s="59" t="s">
        <v>43</v>
      </c>
      <c r="B126" s="108"/>
      <c r="C126" s="108" t="s">
        <v>56</v>
      </c>
      <c r="D126" s="109" t="s">
        <v>54</v>
      </c>
      <c r="E126" s="62">
        <v>98</v>
      </c>
      <c r="F126" s="110"/>
      <c r="G126" s="111"/>
      <c r="H126" s="110"/>
      <c r="I126" s="65">
        <v>584.92999999999995</v>
      </c>
      <c r="J126" s="112">
        <v>95</v>
      </c>
      <c r="K126" s="67">
        <v>14963.8</v>
      </c>
    </row>
    <row r="127" spans="1:11" s="6" customFormat="1" ht="15" outlineLevel="1">
      <c r="A127" s="59" t="s">
        <v>43</v>
      </c>
      <c r="B127" s="108"/>
      <c r="C127" s="108" t="s">
        <v>57</v>
      </c>
      <c r="D127" s="109" t="s">
        <v>54</v>
      </c>
      <c r="E127" s="62">
        <v>77</v>
      </c>
      <c r="F127" s="110"/>
      <c r="G127" s="111"/>
      <c r="H127" s="110"/>
      <c r="I127" s="65">
        <v>459.59</v>
      </c>
      <c r="J127" s="112">
        <v>65</v>
      </c>
      <c r="K127" s="67">
        <v>10238.39</v>
      </c>
    </row>
    <row r="128" spans="1:11" s="6" customFormat="1" ht="30" outlineLevel="1">
      <c r="A128" s="59" t="s">
        <v>43</v>
      </c>
      <c r="B128" s="108"/>
      <c r="C128" s="108" t="s">
        <v>58</v>
      </c>
      <c r="D128" s="109" t="s">
        <v>59</v>
      </c>
      <c r="E128" s="62">
        <v>330</v>
      </c>
      <c r="F128" s="110"/>
      <c r="G128" s="111" t="s">
        <v>45</v>
      </c>
      <c r="H128" s="110"/>
      <c r="I128" s="65">
        <v>60.98</v>
      </c>
      <c r="J128" s="112"/>
      <c r="K128" s="67"/>
    </row>
    <row r="129" spans="1:11" s="6" customFormat="1" ht="15.75">
      <c r="A129" s="70" t="s">
        <v>43</v>
      </c>
      <c r="B129" s="113"/>
      <c r="C129" s="113" t="s">
        <v>60</v>
      </c>
      <c r="D129" s="114"/>
      <c r="E129" s="73" t="s">
        <v>43</v>
      </c>
      <c r="F129" s="115"/>
      <c r="G129" s="116"/>
      <c r="H129" s="115"/>
      <c r="I129" s="76">
        <v>6098.36</v>
      </c>
      <c r="J129" s="117"/>
      <c r="K129" s="78">
        <v>102712.86</v>
      </c>
    </row>
    <row r="130" spans="1:11" s="6" customFormat="1" ht="15" outlineLevel="1">
      <c r="A130" s="59" t="s">
        <v>43</v>
      </c>
      <c r="B130" s="108"/>
      <c r="C130" s="108" t="s">
        <v>61</v>
      </c>
      <c r="D130" s="109"/>
      <c r="E130" s="62" t="s">
        <v>43</v>
      </c>
      <c r="F130" s="110"/>
      <c r="G130" s="111"/>
      <c r="H130" s="110"/>
      <c r="I130" s="65"/>
      <c r="J130" s="112"/>
      <c r="K130" s="67"/>
    </row>
    <row r="131" spans="1:11" s="6" customFormat="1" ht="15" outlineLevel="1">
      <c r="A131" s="59" t="s">
        <v>43</v>
      </c>
      <c r="B131" s="108"/>
      <c r="C131" s="108" t="s">
        <v>46</v>
      </c>
      <c r="D131" s="109"/>
      <c r="E131" s="62" t="s">
        <v>43</v>
      </c>
      <c r="F131" s="110">
        <v>3552.79</v>
      </c>
      <c r="G131" s="111" t="s">
        <v>62</v>
      </c>
      <c r="H131" s="110"/>
      <c r="I131" s="65">
        <v>59.69</v>
      </c>
      <c r="J131" s="112">
        <v>26.39</v>
      </c>
      <c r="K131" s="67">
        <v>1575.14</v>
      </c>
    </row>
    <row r="132" spans="1:11" s="6" customFormat="1" ht="15" outlineLevel="1">
      <c r="A132" s="59" t="s">
        <v>43</v>
      </c>
      <c r="B132" s="108"/>
      <c r="C132" s="108" t="s">
        <v>48</v>
      </c>
      <c r="D132" s="109"/>
      <c r="E132" s="62" t="s">
        <v>43</v>
      </c>
      <c r="F132" s="110">
        <v>3552.79</v>
      </c>
      <c r="G132" s="111" t="s">
        <v>62</v>
      </c>
      <c r="H132" s="110"/>
      <c r="I132" s="65">
        <v>59.69</v>
      </c>
      <c r="J132" s="112">
        <v>26.39</v>
      </c>
      <c r="K132" s="67">
        <v>1575.14</v>
      </c>
    </row>
    <row r="133" spans="1:11" s="6" customFormat="1" ht="15" outlineLevel="1">
      <c r="A133" s="59" t="s">
        <v>43</v>
      </c>
      <c r="B133" s="108"/>
      <c r="C133" s="108" t="s">
        <v>63</v>
      </c>
      <c r="D133" s="109" t="s">
        <v>54</v>
      </c>
      <c r="E133" s="62">
        <v>175</v>
      </c>
      <c r="F133" s="110"/>
      <c r="G133" s="111"/>
      <c r="H133" s="110"/>
      <c r="I133" s="65">
        <v>104.46</v>
      </c>
      <c r="J133" s="112">
        <v>160</v>
      </c>
      <c r="K133" s="67">
        <v>2520.2199999999998</v>
      </c>
    </row>
    <row r="134" spans="1:11" s="6" customFormat="1" ht="15" outlineLevel="1">
      <c r="A134" s="59" t="s">
        <v>43</v>
      </c>
      <c r="B134" s="108"/>
      <c r="C134" s="108" t="s">
        <v>64</v>
      </c>
      <c r="D134" s="109"/>
      <c r="E134" s="62" t="s">
        <v>43</v>
      </c>
      <c r="F134" s="110"/>
      <c r="G134" s="111"/>
      <c r="H134" s="110"/>
      <c r="I134" s="65">
        <v>164.15</v>
      </c>
      <c r="J134" s="112"/>
      <c r="K134" s="67">
        <v>4095.36</v>
      </c>
    </row>
    <row r="135" spans="1:11" s="6" customFormat="1" ht="15.75">
      <c r="A135" s="70" t="s">
        <v>43</v>
      </c>
      <c r="B135" s="113"/>
      <c r="C135" s="113" t="s">
        <v>65</v>
      </c>
      <c r="D135" s="114"/>
      <c r="E135" s="73" t="s">
        <v>43</v>
      </c>
      <c r="F135" s="115"/>
      <c r="G135" s="116"/>
      <c r="H135" s="115"/>
      <c r="I135" s="76">
        <v>6262.51</v>
      </c>
      <c r="J135" s="117"/>
      <c r="K135" s="78">
        <v>106808.22</v>
      </c>
    </row>
    <row r="136" spans="1:11" s="6" customFormat="1" ht="180">
      <c r="A136" s="59">
        <v>7</v>
      </c>
      <c r="B136" s="108" t="s">
        <v>2158</v>
      </c>
      <c r="C136" s="108" t="s">
        <v>2159</v>
      </c>
      <c r="D136" s="109" t="s">
        <v>41</v>
      </c>
      <c r="E136" s="62">
        <v>14</v>
      </c>
      <c r="F136" s="110">
        <v>87.9</v>
      </c>
      <c r="G136" s="111"/>
      <c r="H136" s="110"/>
      <c r="I136" s="65"/>
      <c r="J136" s="112"/>
      <c r="K136" s="67"/>
    </row>
    <row r="137" spans="1:11" s="6" customFormat="1" ht="15" outlineLevel="1">
      <c r="A137" s="59" t="s">
        <v>43</v>
      </c>
      <c r="B137" s="108"/>
      <c r="C137" s="108" t="s">
        <v>44</v>
      </c>
      <c r="D137" s="109"/>
      <c r="E137" s="62" t="s">
        <v>43</v>
      </c>
      <c r="F137" s="110">
        <v>17.260000000000002</v>
      </c>
      <c r="G137" s="111" t="s">
        <v>2160</v>
      </c>
      <c r="H137" s="110"/>
      <c r="I137" s="65">
        <v>95.69</v>
      </c>
      <c r="J137" s="112">
        <v>26.39</v>
      </c>
      <c r="K137" s="67">
        <v>2525.2399999999998</v>
      </c>
    </row>
    <row r="138" spans="1:11" s="6" customFormat="1" ht="15" outlineLevel="1">
      <c r="A138" s="59" t="s">
        <v>43</v>
      </c>
      <c r="B138" s="108"/>
      <c r="C138" s="108" t="s">
        <v>46</v>
      </c>
      <c r="D138" s="109"/>
      <c r="E138" s="62" t="s">
        <v>43</v>
      </c>
      <c r="F138" s="110">
        <v>70.64</v>
      </c>
      <c r="G138" s="111" t="s">
        <v>2161</v>
      </c>
      <c r="H138" s="110"/>
      <c r="I138" s="65">
        <v>356.03</v>
      </c>
      <c r="J138" s="112">
        <v>11.82</v>
      </c>
      <c r="K138" s="67">
        <v>4208.22</v>
      </c>
    </row>
    <row r="139" spans="1:11" s="6" customFormat="1" ht="15" outlineLevel="1">
      <c r="A139" s="59" t="s">
        <v>43</v>
      </c>
      <c r="B139" s="108"/>
      <c r="C139" s="108" t="s">
        <v>48</v>
      </c>
      <c r="D139" s="109"/>
      <c r="E139" s="62" t="s">
        <v>43</v>
      </c>
      <c r="F139" s="110" t="s">
        <v>1787</v>
      </c>
      <c r="G139" s="111"/>
      <c r="H139" s="110"/>
      <c r="I139" s="68" t="s">
        <v>2162</v>
      </c>
      <c r="J139" s="112">
        <v>26.39</v>
      </c>
      <c r="K139" s="69" t="s">
        <v>2163</v>
      </c>
    </row>
    <row r="140" spans="1:11" s="6" customFormat="1" ht="15" outlineLevel="1">
      <c r="A140" s="59" t="s">
        <v>43</v>
      </c>
      <c r="B140" s="108"/>
      <c r="C140" s="108" t="s">
        <v>52</v>
      </c>
      <c r="D140" s="109"/>
      <c r="E140" s="62" t="s">
        <v>43</v>
      </c>
      <c r="F140" s="110"/>
      <c r="G140" s="111">
        <v>0</v>
      </c>
      <c r="H140" s="110"/>
      <c r="I140" s="65"/>
      <c r="J140" s="112"/>
      <c r="K140" s="67"/>
    </row>
    <row r="141" spans="1:11" s="6" customFormat="1" ht="15" outlineLevel="1">
      <c r="A141" s="59" t="s">
        <v>43</v>
      </c>
      <c r="B141" s="108"/>
      <c r="C141" s="108" t="s">
        <v>53</v>
      </c>
      <c r="D141" s="109" t="s">
        <v>54</v>
      </c>
      <c r="E141" s="62">
        <v>114</v>
      </c>
      <c r="F141" s="110"/>
      <c r="G141" s="111"/>
      <c r="H141" s="110"/>
      <c r="I141" s="65">
        <v>109.09</v>
      </c>
      <c r="J141" s="112">
        <v>94</v>
      </c>
      <c r="K141" s="67">
        <v>2373.73</v>
      </c>
    </row>
    <row r="142" spans="1:11" s="6" customFormat="1" ht="15" outlineLevel="1">
      <c r="A142" s="59" t="s">
        <v>43</v>
      </c>
      <c r="B142" s="108"/>
      <c r="C142" s="108" t="s">
        <v>55</v>
      </c>
      <c r="D142" s="109" t="s">
        <v>54</v>
      </c>
      <c r="E142" s="62">
        <v>80</v>
      </c>
      <c r="F142" s="110"/>
      <c r="G142" s="111"/>
      <c r="H142" s="110"/>
      <c r="I142" s="65">
        <v>76.55</v>
      </c>
      <c r="J142" s="112">
        <v>41</v>
      </c>
      <c r="K142" s="67">
        <v>1035.3499999999999</v>
      </c>
    </row>
    <row r="143" spans="1:11" s="6" customFormat="1" ht="15" outlineLevel="1">
      <c r="A143" s="59" t="s">
        <v>43</v>
      </c>
      <c r="B143" s="108"/>
      <c r="C143" s="108" t="s">
        <v>56</v>
      </c>
      <c r="D143" s="109" t="s">
        <v>54</v>
      </c>
      <c r="E143" s="62">
        <v>98</v>
      </c>
      <c r="F143" s="110"/>
      <c r="G143" s="111"/>
      <c r="H143" s="110"/>
      <c r="I143" s="65">
        <v>71.37</v>
      </c>
      <c r="J143" s="112">
        <v>95</v>
      </c>
      <c r="K143" s="67">
        <v>1825.83</v>
      </c>
    </row>
    <row r="144" spans="1:11" s="6" customFormat="1" ht="15" outlineLevel="1">
      <c r="A144" s="59" t="s">
        <v>43</v>
      </c>
      <c r="B144" s="108"/>
      <c r="C144" s="108" t="s">
        <v>57</v>
      </c>
      <c r="D144" s="109" t="s">
        <v>54</v>
      </c>
      <c r="E144" s="62">
        <v>77</v>
      </c>
      <c r="F144" s="110"/>
      <c r="G144" s="111"/>
      <c r="H144" s="110"/>
      <c r="I144" s="65">
        <v>56.08</v>
      </c>
      <c r="J144" s="112">
        <v>65</v>
      </c>
      <c r="K144" s="67">
        <v>1249.25</v>
      </c>
    </row>
    <row r="145" spans="1:11" s="6" customFormat="1" ht="30" outlineLevel="1">
      <c r="A145" s="59" t="s">
        <v>43</v>
      </c>
      <c r="B145" s="108"/>
      <c r="C145" s="108" t="s">
        <v>58</v>
      </c>
      <c r="D145" s="109" t="s">
        <v>59</v>
      </c>
      <c r="E145" s="62">
        <v>1.52</v>
      </c>
      <c r="F145" s="110"/>
      <c r="G145" s="111" t="s">
        <v>2160</v>
      </c>
      <c r="H145" s="110"/>
      <c r="I145" s="65">
        <v>8.43</v>
      </c>
      <c r="J145" s="112"/>
      <c r="K145" s="67"/>
    </row>
    <row r="146" spans="1:11" s="6" customFormat="1" ht="15.75">
      <c r="A146" s="70" t="s">
        <v>43</v>
      </c>
      <c r="B146" s="113"/>
      <c r="C146" s="113" t="s">
        <v>60</v>
      </c>
      <c r="D146" s="114"/>
      <c r="E146" s="73" t="s">
        <v>43</v>
      </c>
      <c r="F146" s="115"/>
      <c r="G146" s="116"/>
      <c r="H146" s="115"/>
      <c r="I146" s="76">
        <v>764.81</v>
      </c>
      <c r="J146" s="117"/>
      <c r="K146" s="78">
        <v>13217.62</v>
      </c>
    </row>
    <row r="147" spans="1:11" s="6" customFormat="1" ht="15" outlineLevel="1">
      <c r="A147" s="59" t="s">
        <v>43</v>
      </c>
      <c r="B147" s="108"/>
      <c r="C147" s="108" t="s">
        <v>61</v>
      </c>
      <c r="D147" s="109"/>
      <c r="E147" s="62" t="s">
        <v>43</v>
      </c>
      <c r="F147" s="110"/>
      <c r="G147" s="111"/>
      <c r="H147" s="110"/>
      <c r="I147" s="65"/>
      <c r="J147" s="112"/>
      <c r="K147" s="67"/>
    </row>
    <row r="148" spans="1:11" s="6" customFormat="1" ht="15" outlineLevel="1">
      <c r="A148" s="59" t="s">
        <v>43</v>
      </c>
      <c r="B148" s="108"/>
      <c r="C148" s="108" t="s">
        <v>46</v>
      </c>
      <c r="D148" s="109"/>
      <c r="E148" s="62" t="s">
        <v>43</v>
      </c>
      <c r="F148" s="110">
        <v>14.45</v>
      </c>
      <c r="G148" s="111" t="s">
        <v>2164</v>
      </c>
      <c r="H148" s="110"/>
      <c r="I148" s="65">
        <v>7.28</v>
      </c>
      <c r="J148" s="112">
        <v>26.39</v>
      </c>
      <c r="K148" s="67">
        <v>192.19</v>
      </c>
    </row>
    <row r="149" spans="1:11" s="6" customFormat="1" ht="15" outlineLevel="1">
      <c r="A149" s="59" t="s">
        <v>43</v>
      </c>
      <c r="B149" s="108"/>
      <c r="C149" s="108" t="s">
        <v>48</v>
      </c>
      <c r="D149" s="109"/>
      <c r="E149" s="62" t="s">
        <v>43</v>
      </c>
      <c r="F149" s="110">
        <v>14.45</v>
      </c>
      <c r="G149" s="111" t="s">
        <v>2164</v>
      </c>
      <c r="H149" s="110"/>
      <c r="I149" s="65">
        <v>7.28</v>
      </c>
      <c r="J149" s="112">
        <v>26.39</v>
      </c>
      <c r="K149" s="67">
        <v>192.19</v>
      </c>
    </row>
    <row r="150" spans="1:11" s="6" customFormat="1" ht="15" outlineLevel="1">
      <c r="A150" s="59" t="s">
        <v>43</v>
      </c>
      <c r="B150" s="108"/>
      <c r="C150" s="108" t="s">
        <v>63</v>
      </c>
      <c r="D150" s="109" t="s">
        <v>54</v>
      </c>
      <c r="E150" s="62">
        <v>175</v>
      </c>
      <c r="F150" s="110"/>
      <c r="G150" s="111"/>
      <c r="H150" s="110"/>
      <c r="I150" s="65">
        <v>12.74</v>
      </c>
      <c r="J150" s="112">
        <v>160</v>
      </c>
      <c r="K150" s="67">
        <v>307.5</v>
      </c>
    </row>
    <row r="151" spans="1:11" s="6" customFormat="1" ht="15" outlineLevel="1">
      <c r="A151" s="59" t="s">
        <v>43</v>
      </c>
      <c r="B151" s="108"/>
      <c r="C151" s="108" t="s">
        <v>64</v>
      </c>
      <c r="D151" s="109"/>
      <c r="E151" s="62" t="s">
        <v>43</v>
      </c>
      <c r="F151" s="110"/>
      <c r="G151" s="111"/>
      <c r="H151" s="110"/>
      <c r="I151" s="65">
        <v>20.02</v>
      </c>
      <c r="J151" s="112"/>
      <c r="K151" s="67">
        <v>499.69</v>
      </c>
    </row>
    <row r="152" spans="1:11" s="6" customFormat="1" ht="15.75">
      <c r="A152" s="70" t="s">
        <v>43</v>
      </c>
      <c r="B152" s="113"/>
      <c r="C152" s="113" t="s">
        <v>65</v>
      </c>
      <c r="D152" s="114"/>
      <c r="E152" s="73" t="s">
        <v>43</v>
      </c>
      <c r="F152" s="115"/>
      <c r="G152" s="116"/>
      <c r="H152" s="115"/>
      <c r="I152" s="76">
        <v>784.83</v>
      </c>
      <c r="J152" s="117"/>
      <c r="K152" s="78">
        <v>13717.31</v>
      </c>
    </row>
    <row r="153" spans="1:11" s="6" customFormat="1" ht="180">
      <c r="A153" s="59">
        <v>8</v>
      </c>
      <c r="B153" s="108" t="s">
        <v>2186</v>
      </c>
      <c r="C153" s="108" t="s">
        <v>2187</v>
      </c>
      <c r="D153" s="109" t="s">
        <v>74</v>
      </c>
      <c r="E153" s="62" t="s">
        <v>2357</v>
      </c>
      <c r="F153" s="110">
        <v>1459.82</v>
      </c>
      <c r="G153" s="111"/>
      <c r="H153" s="110"/>
      <c r="I153" s="65"/>
      <c r="J153" s="112"/>
      <c r="K153" s="67"/>
    </row>
    <row r="154" spans="1:11" s="6" customFormat="1" ht="15" outlineLevel="1">
      <c r="A154" s="59" t="s">
        <v>43</v>
      </c>
      <c r="B154" s="108"/>
      <c r="C154" s="108" t="s">
        <v>44</v>
      </c>
      <c r="D154" s="109"/>
      <c r="E154" s="62" t="s">
        <v>43</v>
      </c>
      <c r="F154" s="110">
        <v>381</v>
      </c>
      <c r="G154" s="111" t="s">
        <v>2160</v>
      </c>
      <c r="H154" s="110"/>
      <c r="I154" s="65">
        <v>384.43</v>
      </c>
      <c r="J154" s="112">
        <v>26.39</v>
      </c>
      <c r="K154" s="67">
        <v>10145.16</v>
      </c>
    </row>
    <row r="155" spans="1:11" s="6" customFormat="1" ht="15" outlineLevel="1">
      <c r="A155" s="59" t="s">
        <v>43</v>
      </c>
      <c r="B155" s="108"/>
      <c r="C155" s="108" t="s">
        <v>46</v>
      </c>
      <c r="D155" s="109"/>
      <c r="E155" s="62" t="s">
        <v>43</v>
      </c>
      <c r="F155" s="110">
        <v>700.12</v>
      </c>
      <c r="G155" s="111" t="s">
        <v>2161</v>
      </c>
      <c r="H155" s="110"/>
      <c r="I155" s="65">
        <v>642.21</v>
      </c>
      <c r="J155" s="112">
        <v>8.3699999999999992</v>
      </c>
      <c r="K155" s="67">
        <v>5375.26</v>
      </c>
    </row>
    <row r="156" spans="1:11" s="6" customFormat="1" ht="15" outlineLevel="1">
      <c r="A156" s="59" t="s">
        <v>43</v>
      </c>
      <c r="B156" s="108"/>
      <c r="C156" s="108" t="s">
        <v>48</v>
      </c>
      <c r="D156" s="109"/>
      <c r="E156" s="62" t="s">
        <v>43</v>
      </c>
      <c r="F156" s="110" t="s">
        <v>1726</v>
      </c>
      <c r="G156" s="111"/>
      <c r="H156" s="110"/>
      <c r="I156" s="68" t="s">
        <v>2358</v>
      </c>
      <c r="J156" s="112">
        <v>26.39</v>
      </c>
      <c r="K156" s="69" t="s">
        <v>2359</v>
      </c>
    </row>
    <row r="157" spans="1:11" s="6" customFormat="1" ht="15" outlineLevel="1">
      <c r="A157" s="59" t="s">
        <v>43</v>
      </c>
      <c r="B157" s="108"/>
      <c r="C157" s="108" t="s">
        <v>52</v>
      </c>
      <c r="D157" s="109"/>
      <c r="E157" s="62" t="s">
        <v>43</v>
      </c>
      <c r="F157" s="110">
        <v>378.7</v>
      </c>
      <c r="G157" s="111">
        <v>0</v>
      </c>
      <c r="H157" s="110"/>
      <c r="I157" s="65"/>
      <c r="J157" s="112">
        <v>8.23</v>
      </c>
      <c r="K157" s="67"/>
    </row>
    <row r="158" spans="1:11" s="6" customFormat="1" ht="15" outlineLevel="1">
      <c r="A158" s="59" t="s">
        <v>43</v>
      </c>
      <c r="B158" s="108"/>
      <c r="C158" s="108" t="s">
        <v>53</v>
      </c>
      <c r="D158" s="109" t="s">
        <v>54</v>
      </c>
      <c r="E158" s="62">
        <v>114</v>
      </c>
      <c r="F158" s="110"/>
      <c r="G158" s="111"/>
      <c r="H158" s="110"/>
      <c r="I158" s="65">
        <v>438.25</v>
      </c>
      <c r="J158" s="112">
        <v>79</v>
      </c>
      <c r="K158" s="67">
        <v>8014.68</v>
      </c>
    </row>
    <row r="159" spans="1:11" s="6" customFormat="1" ht="15" outlineLevel="1">
      <c r="A159" s="59" t="s">
        <v>43</v>
      </c>
      <c r="B159" s="108"/>
      <c r="C159" s="108" t="s">
        <v>55</v>
      </c>
      <c r="D159" s="109" t="s">
        <v>54</v>
      </c>
      <c r="E159" s="62">
        <v>67</v>
      </c>
      <c r="F159" s="110"/>
      <c r="G159" s="111"/>
      <c r="H159" s="110"/>
      <c r="I159" s="65">
        <v>257.57</v>
      </c>
      <c r="J159" s="112">
        <v>41</v>
      </c>
      <c r="K159" s="67">
        <v>4159.5200000000004</v>
      </c>
    </row>
    <row r="160" spans="1:11" s="6" customFormat="1" ht="15" outlineLevel="1">
      <c r="A160" s="59" t="s">
        <v>43</v>
      </c>
      <c r="B160" s="108"/>
      <c r="C160" s="108" t="s">
        <v>56</v>
      </c>
      <c r="D160" s="109" t="s">
        <v>54</v>
      </c>
      <c r="E160" s="62">
        <v>98</v>
      </c>
      <c r="F160" s="110"/>
      <c r="G160" s="111"/>
      <c r="H160" s="110"/>
      <c r="I160" s="65">
        <v>42.73</v>
      </c>
      <c r="J160" s="112">
        <v>95</v>
      </c>
      <c r="K160" s="67">
        <v>1093.03</v>
      </c>
    </row>
    <row r="161" spans="1:11" s="6" customFormat="1" ht="15" outlineLevel="1">
      <c r="A161" s="59" t="s">
        <v>43</v>
      </c>
      <c r="B161" s="108"/>
      <c r="C161" s="108" t="s">
        <v>57</v>
      </c>
      <c r="D161" s="109" t="s">
        <v>54</v>
      </c>
      <c r="E161" s="62">
        <v>77</v>
      </c>
      <c r="F161" s="110"/>
      <c r="G161" s="111"/>
      <c r="H161" s="110"/>
      <c r="I161" s="65">
        <v>33.57</v>
      </c>
      <c r="J161" s="112">
        <v>65</v>
      </c>
      <c r="K161" s="67">
        <v>747.86</v>
      </c>
    </row>
    <row r="162" spans="1:11" s="6" customFormat="1" ht="30" outlineLevel="1">
      <c r="A162" s="59" t="s">
        <v>43</v>
      </c>
      <c r="B162" s="108"/>
      <c r="C162" s="108" t="s">
        <v>58</v>
      </c>
      <c r="D162" s="109" t="s">
        <v>59</v>
      </c>
      <c r="E162" s="62">
        <v>30.9</v>
      </c>
      <c r="F162" s="110"/>
      <c r="G162" s="111" t="s">
        <v>2160</v>
      </c>
      <c r="H162" s="110"/>
      <c r="I162" s="65">
        <v>31.18</v>
      </c>
      <c r="J162" s="112"/>
      <c r="K162" s="67"/>
    </row>
    <row r="163" spans="1:11" s="6" customFormat="1" ht="15.75">
      <c r="A163" s="70" t="s">
        <v>43</v>
      </c>
      <c r="B163" s="113"/>
      <c r="C163" s="113" t="s">
        <v>60</v>
      </c>
      <c r="D163" s="114"/>
      <c r="E163" s="73" t="s">
        <v>43</v>
      </c>
      <c r="F163" s="115"/>
      <c r="G163" s="116"/>
      <c r="H163" s="115"/>
      <c r="I163" s="76">
        <v>1798.76</v>
      </c>
      <c r="J163" s="117"/>
      <c r="K163" s="78">
        <v>29535.51</v>
      </c>
    </row>
    <row r="164" spans="1:11" s="6" customFormat="1" ht="15" outlineLevel="1">
      <c r="A164" s="59" t="s">
        <v>43</v>
      </c>
      <c r="B164" s="108"/>
      <c r="C164" s="108" t="s">
        <v>61</v>
      </c>
      <c r="D164" s="109"/>
      <c r="E164" s="62" t="s">
        <v>43</v>
      </c>
      <c r="F164" s="110"/>
      <c r="G164" s="111"/>
      <c r="H164" s="110"/>
      <c r="I164" s="65"/>
      <c r="J164" s="112"/>
      <c r="K164" s="67"/>
    </row>
    <row r="165" spans="1:11" s="6" customFormat="1" ht="15" outlineLevel="1">
      <c r="A165" s="59" t="s">
        <v>43</v>
      </c>
      <c r="B165" s="108"/>
      <c r="C165" s="108" t="s">
        <v>46</v>
      </c>
      <c r="D165" s="109"/>
      <c r="E165" s="62" t="s">
        <v>43</v>
      </c>
      <c r="F165" s="110">
        <v>47.53</v>
      </c>
      <c r="G165" s="111" t="s">
        <v>2164</v>
      </c>
      <c r="H165" s="110"/>
      <c r="I165" s="65">
        <v>4.3600000000000003</v>
      </c>
      <c r="J165" s="112">
        <v>26.39</v>
      </c>
      <c r="K165" s="67">
        <v>115.06</v>
      </c>
    </row>
    <row r="166" spans="1:11" s="6" customFormat="1" ht="15" outlineLevel="1">
      <c r="A166" s="59" t="s">
        <v>43</v>
      </c>
      <c r="B166" s="108"/>
      <c r="C166" s="108" t="s">
        <v>48</v>
      </c>
      <c r="D166" s="109"/>
      <c r="E166" s="62" t="s">
        <v>43</v>
      </c>
      <c r="F166" s="110">
        <v>47.53</v>
      </c>
      <c r="G166" s="111" t="s">
        <v>2164</v>
      </c>
      <c r="H166" s="110"/>
      <c r="I166" s="65">
        <v>4.3600000000000003</v>
      </c>
      <c r="J166" s="112">
        <v>26.39</v>
      </c>
      <c r="K166" s="67">
        <v>115.06</v>
      </c>
    </row>
    <row r="167" spans="1:11" s="6" customFormat="1" ht="15" outlineLevel="1">
      <c r="A167" s="59" t="s">
        <v>43</v>
      </c>
      <c r="B167" s="108"/>
      <c r="C167" s="108" t="s">
        <v>63</v>
      </c>
      <c r="D167" s="109" t="s">
        <v>54</v>
      </c>
      <c r="E167" s="62">
        <v>175</v>
      </c>
      <c r="F167" s="110"/>
      <c r="G167" s="111"/>
      <c r="H167" s="110"/>
      <c r="I167" s="65">
        <v>7.63</v>
      </c>
      <c r="J167" s="112">
        <v>160</v>
      </c>
      <c r="K167" s="67">
        <v>184.1</v>
      </c>
    </row>
    <row r="168" spans="1:11" s="6" customFormat="1" ht="15" outlineLevel="1">
      <c r="A168" s="59" t="s">
        <v>43</v>
      </c>
      <c r="B168" s="108"/>
      <c r="C168" s="108" t="s">
        <v>64</v>
      </c>
      <c r="D168" s="109"/>
      <c r="E168" s="62" t="s">
        <v>43</v>
      </c>
      <c r="F168" s="110"/>
      <c r="G168" s="111"/>
      <c r="H168" s="110"/>
      <c r="I168" s="65">
        <v>11.99</v>
      </c>
      <c r="J168" s="112"/>
      <c r="K168" s="67">
        <v>299.16000000000003</v>
      </c>
    </row>
    <row r="169" spans="1:11" s="6" customFormat="1" ht="15.75">
      <c r="A169" s="70" t="s">
        <v>43</v>
      </c>
      <c r="B169" s="113"/>
      <c r="C169" s="113" t="s">
        <v>65</v>
      </c>
      <c r="D169" s="114"/>
      <c r="E169" s="73" t="s">
        <v>43</v>
      </c>
      <c r="F169" s="115"/>
      <c r="G169" s="116"/>
      <c r="H169" s="115"/>
      <c r="I169" s="76">
        <v>1810.75</v>
      </c>
      <c r="J169" s="117"/>
      <c r="K169" s="78">
        <v>29834.67</v>
      </c>
    </row>
    <row r="170" spans="1:11" s="6" customFormat="1" ht="180">
      <c r="A170" s="59">
        <v>9</v>
      </c>
      <c r="B170" s="108" t="s">
        <v>2197</v>
      </c>
      <c r="C170" s="108" t="s">
        <v>2360</v>
      </c>
      <c r="D170" s="109" t="s">
        <v>641</v>
      </c>
      <c r="E170" s="62" t="s">
        <v>2113</v>
      </c>
      <c r="F170" s="110">
        <v>198.7</v>
      </c>
      <c r="G170" s="111"/>
      <c r="H170" s="110"/>
      <c r="I170" s="65"/>
      <c r="J170" s="112"/>
      <c r="K170" s="67"/>
    </row>
    <row r="171" spans="1:11" s="6" customFormat="1" ht="15" outlineLevel="1">
      <c r="A171" s="59" t="s">
        <v>43</v>
      </c>
      <c r="B171" s="108"/>
      <c r="C171" s="108" t="s">
        <v>44</v>
      </c>
      <c r="D171" s="109"/>
      <c r="E171" s="62" t="s">
        <v>43</v>
      </c>
      <c r="F171" s="110">
        <v>131.93</v>
      </c>
      <c r="G171" s="111" t="s">
        <v>2160</v>
      </c>
      <c r="H171" s="110"/>
      <c r="I171" s="65">
        <v>151.51</v>
      </c>
      <c r="J171" s="112">
        <v>26.39</v>
      </c>
      <c r="K171" s="67">
        <v>3998.31</v>
      </c>
    </row>
    <row r="172" spans="1:11" s="6" customFormat="1" ht="15" outlineLevel="1">
      <c r="A172" s="59" t="s">
        <v>43</v>
      </c>
      <c r="B172" s="108"/>
      <c r="C172" s="108" t="s">
        <v>46</v>
      </c>
      <c r="D172" s="109"/>
      <c r="E172" s="62" t="s">
        <v>43</v>
      </c>
      <c r="F172" s="110">
        <v>31.63</v>
      </c>
      <c r="G172" s="111" t="s">
        <v>2161</v>
      </c>
      <c r="H172" s="110"/>
      <c r="I172" s="65">
        <v>33.020000000000003</v>
      </c>
      <c r="J172" s="112">
        <v>11.4</v>
      </c>
      <c r="K172" s="67">
        <v>376.45</v>
      </c>
    </row>
    <row r="173" spans="1:11" s="6" customFormat="1" ht="15" outlineLevel="1">
      <c r="A173" s="59" t="s">
        <v>43</v>
      </c>
      <c r="B173" s="108"/>
      <c r="C173" s="108" t="s">
        <v>48</v>
      </c>
      <c r="D173" s="109"/>
      <c r="E173" s="62" t="s">
        <v>43</v>
      </c>
      <c r="F173" s="110" t="s">
        <v>642</v>
      </c>
      <c r="G173" s="111"/>
      <c r="H173" s="110"/>
      <c r="I173" s="68" t="s">
        <v>2361</v>
      </c>
      <c r="J173" s="112">
        <v>26.39</v>
      </c>
      <c r="K173" s="69" t="s">
        <v>2362</v>
      </c>
    </row>
    <row r="174" spans="1:11" s="6" customFormat="1" ht="15" outlineLevel="1">
      <c r="A174" s="59" t="s">
        <v>43</v>
      </c>
      <c r="B174" s="108"/>
      <c r="C174" s="108" t="s">
        <v>52</v>
      </c>
      <c r="D174" s="109"/>
      <c r="E174" s="62" t="s">
        <v>43</v>
      </c>
      <c r="F174" s="110">
        <v>35.14</v>
      </c>
      <c r="G174" s="111">
        <v>0</v>
      </c>
      <c r="H174" s="110"/>
      <c r="I174" s="65"/>
      <c r="J174" s="112">
        <v>8.23</v>
      </c>
      <c r="K174" s="67"/>
    </row>
    <row r="175" spans="1:11" s="6" customFormat="1" ht="15" outlineLevel="1">
      <c r="A175" s="59" t="s">
        <v>43</v>
      </c>
      <c r="B175" s="108"/>
      <c r="C175" s="108" t="s">
        <v>53</v>
      </c>
      <c r="D175" s="109" t="s">
        <v>54</v>
      </c>
      <c r="E175" s="62">
        <v>114</v>
      </c>
      <c r="F175" s="110"/>
      <c r="G175" s="111"/>
      <c r="H175" s="110"/>
      <c r="I175" s="65">
        <v>172.72</v>
      </c>
      <c r="J175" s="112">
        <v>79</v>
      </c>
      <c r="K175" s="67">
        <v>3158.66</v>
      </c>
    </row>
    <row r="176" spans="1:11" s="6" customFormat="1" ht="15" outlineLevel="1">
      <c r="A176" s="59" t="s">
        <v>43</v>
      </c>
      <c r="B176" s="108"/>
      <c r="C176" s="108" t="s">
        <v>55</v>
      </c>
      <c r="D176" s="109" t="s">
        <v>54</v>
      </c>
      <c r="E176" s="62">
        <v>67</v>
      </c>
      <c r="F176" s="110"/>
      <c r="G176" s="111"/>
      <c r="H176" s="110"/>
      <c r="I176" s="65">
        <v>101.51</v>
      </c>
      <c r="J176" s="112">
        <v>41</v>
      </c>
      <c r="K176" s="67">
        <v>1639.31</v>
      </c>
    </row>
    <row r="177" spans="1:11" s="6" customFormat="1" ht="15" outlineLevel="1">
      <c r="A177" s="59" t="s">
        <v>43</v>
      </c>
      <c r="B177" s="108"/>
      <c r="C177" s="108" t="s">
        <v>56</v>
      </c>
      <c r="D177" s="109" t="s">
        <v>54</v>
      </c>
      <c r="E177" s="62">
        <v>98</v>
      </c>
      <c r="F177" s="110"/>
      <c r="G177" s="111"/>
      <c r="H177" s="110"/>
      <c r="I177" s="65">
        <v>7.27</v>
      </c>
      <c r="J177" s="112">
        <v>95</v>
      </c>
      <c r="K177" s="67">
        <v>186.1</v>
      </c>
    </row>
    <row r="178" spans="1:11" s="6" customFormat="1" ht="15" outlineLevel="1">
      <c r="A178" s="59" t="s">
        <v>43</v>
      </c>
      <c r="B178" s="108"/>
      <c r="C178" s="108" t="s">
        <v>57</v>
      </c>
      <c r="D178" s="109" t="s">
        <v>54</v>
      </c>
      <c r="E178" s="62">
        <v>77</v>
      </c>
      <c r="F178" s="110"/>
      <c r="G178" s="111"/>
      <c r="H178" s="110"/>
      <c r="I178" s="65">
        <v>5.71</v>
      </c>
      <c r="J178" s="112">
        <v>65</v>
      </c>
      <c r="K178" s="67">
        <v>127.33</v>
      </c>
    </row>
    <row r="179" spans="1:11" s="6" customFormat="1" ht="30" outlineLevel="1">
      <c r="A179" s="59" t="s">
        <v>43</v>
      </c>
      <c r="B179" s="108"/>
      <c r="C179" s="108" t="s">
        <v>58</v>
      </c>
      <c r="D179" s="109" t="s">
        <v>59</v>
      </c>
      <c r="E179" s="62">
        <v>10.7</v>
      </c>
      <c r="F179" s="110"/>
      <c r="G179" s="111" t="s">
        <v>2160</v>
      </c>
      <c r="H179" s="110"/>
      <c r="I179" s="65">
        <v>12.29</v>
      </c>
      <c r="J179" s="112"/>
      <c r="K179" s="67"/>
    </row>
    <row r="180" spans="1:11" s="6" customFormat="1" ht="15.75">
      <c r="A180" s="70" t="s">
        <v>43</v>
      </c>
      <c r="B180" s="113"/>
      <c r="C180" s="113" t="s">
        <v>60</v>
      </c>
      <c r="D180" s="114"/>
      <c r="E180" s="73" t="s">
        <v>43</v>
      </c>
      <c r="F180" s="115"/>
      <c r="G180" s="116"/>
      <c r="H180" s="115"/>
      <c r="I180" s="76">
        <v>471.74</v>
      </c>
      <c r="J180" s="117"/>
      <c r="K180" s="78">
        <v>9486.16</v>
      </c>
    </row>
    <row r="181" spans="1:11" s="6" customFormat="1" ht="15" outlineLevel="1">
      <c r="A181" s="59" t="s">
        <v>43</v>
      </c>
      <c r="B181" s="108"/>
      <c r="C181" s="108" t="s">
        <v>61</v>
      </c>
      <c r="D181" s="109"/>
      <c r="E181" s="62" t="s">
        <v>43</v>
      </c>
      <c r="F181" s="110"/>
      <c r="G181" s="111"/>
      <c r="H181" s="110"/>
      <c r="I181" s="65"/>
      <c r="J181" s="112"/>
      <c r="K181" s="67"/>
    </row>
    <row r="182" spans="1:11" s="6" customFormat="1" ht="15" outlineLevel="1">
      <c r="A182" s="59" t="s">
        <v>43</v>
      </c>
      <c r="B182" s="108"/>
      <c r="C182" s="108" t="s">
        <v>46</v>
      </c>
      <c r="D182" s="109"/>
      <c r="E182" s="62" t="s">
        <v>43</v>
      </c>
      <c r="F182" s="110">
        <v>7.11</v>
      </c>
      <c r="G182" s="111" t="s">
        <v>2164</v>
      </c>
      <c r="H182" s="110"/>
      <c r="I182" s="65">
        <v>0.74</v>
      </c>
      <c r="J182" s="112">
        <v>26.39</v>
      </c>
      <c r="K182" s="67">
        <v>19.59</v>
      </c>
    </row>
    <row r="183" spans="1:11" s="6" customFormat="1" ht="15" outlineLevel="1">
      <c r="A183" s="59" t="s">
        <v>43</v>
      </c>
      <c r="B183" s="108"/>
      <c r="C183" s="108" t="s">
        <v>48</v>
      </c>
      <c r="D183" s="109"/>
      <c r="E183" s="62" t="s">
        <v>43</v>
      </c>
      <c r="F183" s="110">
        <v>7.11</v>
      </c>
      <c r="G183" s="111" t="s">
        <v>2164</v>
      </c>
      <c r="H183" s="110"/>
      <c r="I183" s="65">
        <v>0.74</v>
      </c>
      <c r="J183" s="112">
        <v>26.39</v>
      </c>
      <c r="K183" s="67">
        <v>19.59</v>
      </c>
    </row>
    <row r="184" spans="1:11" s="6" customFormat="1" ht="15" outlineLevel="1">
      <c r="A184" s="59" t="s">
        <v>43</v>
      </c>
      <c r="B184" s="108"/>
      <c r="C184" s="108" t="s">
        <v>63</v>
      </c>
      <c r="D184" s="109" t="s">
        <v>54</v>
      </c>
      <c r="E184" s="62">
        <v>175</v>
      </c>
      <c r="F184" s="110"/>
      <c r="G184" s="111"/>
      <c r="H184" s="110"/>
      <c r="I184" s="65">
        <v>1.3</v>
      </c>
      <c r="J184" s="112">
        <v>160</v>
      </c>
      <c r="K184" s="67">
        <v>31.34</v>
      </c>
    </row>
    <row r="185" spans="1:11" s="6" customFormat="1" ht="15" outlineLevel="1">
      <c r="A185" s="59" t="s">
        <v>43</v>
      </c>
      <c r="B185" s="108"/>
      <c r="C185" s="108" t="s">
        <v>64</v>
      </c>
      <c r="D185" s="109"/>
      <c r="E185" s="62" t="s">
        <v>43</v>
      </c>
      <c r="F185" s="110"/>
      <c r="G185" s="111"/>
      <c r="H185" s="110"/>
      <c r="I185" s="65">
        <v>2.04</v>
      </c>
      <c r="J185" s="112"/>
      <c r="K185" s="67">
        <v>50.93</v>
      </c>
    </row>
    <row r="186" spans="1:11" s="6" customFormat="1" ht="15.75">
      <c r="A186" s="70" t="s">
        <v>43</v>
      </c>
      <c r="B186" s="113"/>
      <c r="C186" s="126" t="s">
        <v>65</v>
      </c>
      <c r="D186" s="127"/>
      <c r="E186" s="91" t="s">
        <v>43</v>
      </c>
      <c r="F186" s="128"/>
      <c r="G186" s="129"/>
      <c r="H186" s="128"/>
      <c r="I186" s="87">
        <v>473.78</v>
      </c>
      <c r="J186" s="125"/>
      <c r="K186" s="86">
        <v>9537.09</v>
      </c>
    </row>
    <row r="187" spans="1:11" s="6" customFormat="1" ht="15">
      <c r="A187" s="123"/>
      <c r="B187" s="124"/>
      <c r="C187" s="168" t="s">
        <v>127</v>
      </c>
      <c r="D187" s="169"/>
      <c r="E187" s="169"/>
      <c r="F187" s="169"/>
      <c r="G187" s="169"/>
      <c r="H187" s="169"/>
      <c r="I187" s="65">
        <v>5353.85</v>
      </c>
      <c r="J187" s="112"/>
      <c r="K187" s="67">
        <v>80935.149999999994</v>
      </c>
    </row>
    <row r="188" spans="1:11" s="6" customFormat="1" ht="15">
      <c r="A188" s="123"/>
      <c r="B188" s="124"/>
      <c r="C188" s="168" t="s">
        <v>128</v>
      </c>
      <c r="D188" s="169"/>
      <c r="E188" s="169"/>
      <c r="F188" s="169"/>
      <c r="G188" s="169"/>
      <c r="H188" s="169"/>
      <c r="I188" s="65"/>
      <c r="J188" s="112"/>
      <c r="K188" s="67"/>
    </row>
    <row r="189" spans="1:11" s="6" customFormat="1" ht="15">
      <c r="A189" s="123"/>
      <c r="B189" s="124"/>
      <c r="C189" s="168" t="s">
        <v>129</v>
      </c>
      <c r="D189" s="169"/>
      <c r="E189" s="169"/>
      <c r="F189" s="169"/>
      <c r="G189" s="169"/>
      <c r="H189" s="169"/>
      <c r="I189" s="65">
        <v>2217.21</v>
      </c>
      <c r="J189" s="112"/>
      <c r="K189" s="67">
        <v>58512.22</v>
      </c>
    </row>
    <row r="190" spans="1:11" s="6" customFormat="1" ht="15">
      <c r="A190" s="123"/>
      <c r="B190" s="124"/>
      <c r="C190" s="168" t="s">
        <v>131</v>
      </c>
      <c r="D190" s="169"/>
      <c r="E190" s="169"/>
      <c r="F190" s="169"/>
      <c r="G190" s="169"/>
      <c r="H190" s="169"/>
      <c r="I190" s="65">
        <v>3929.43</v>
      </c>
      <c r="J190" s="112"/>
      <c r="K190" s="67">
        <v>43344.66</v>
      </c>
    </row>
    <row r="191" spans="1:11" s="6" customFormat="1" ht="15.75">
      <c r="A191" s="123"/>
      <c r="B191" s="124"/>
      <c r="C191" s="173" t="s">
        <v>132</v>
      </c>
      <c r="D191" s="174"/>
      <c r="E191" s="174"/>
      <c r="F191" s="174"/>
      <c r="G191" s="174"/>
      <c r="H191" s="174"/>
      <c r="I191" s="76">
        <v>2400.77</v>
      </c>
      <c r="J191" s="117"/>
      <c r="K191" s="78">
        <v>49950.92</v>
      </c>
    </row>
    <row r="192" spans="1:11" s="6" customFormat="1" ht="15.75">
      <c r="A192" s="123"/>
      <c r="B192" s="124"/>
      <c r="C192" s="173" t="s">
        <v>133</v>
      </c>
      <c r="D192" s="174"/>
      <c r="E192" s="174"/>
      <c r="F192" s="174"/>
      <c r="G192" s="174"/>
      <c r="H192" s="174"/>
      <c r="I192" s="76">
        <v>1577.25</v>
      </c>
      <c r="J192" s="117"/>
      <c r="K192" s="78">
        <v>29011.22</v>
      </c>
    </row>
    <row r="193" spans="1:11" s="6" customFormat="1" ht="32.1" customHeight="1">
      <c r="A193" s="123"/>
      <c r="B193" s="124"/>
      <c r="C193" s="173" t="s">
        <v>2169</v>
      </c>
      <c r="D193" s="174"/>
      <c r="E193" s="174"/>
      <c r="F193" s="174"/>
      <c r="G193" s="174"/>
      <c r="H193" s="174"/>
      <c r="I193" s="76"/>
      <c r="J193" s="117"/>
      <c r="K193" s="78"/>
    </row>
    <row r="194" spans="1:11" s="6" customFormat="1" ht="15">
      <c r="A194" s="123"/>
      <c r="B194" s="124"/>
      <c r="C194" s="168" t="s">
        <v>135</v>
      </c>
      <c r="D194" s="169"/>
      <c r="E194" s="169"/>
      <c r="F194" s="169"/>
      <c r="G194" s="169"/>
      <c r="H194" s="169"/>
      <c r="I194" s="65">
        <v>784.83</v>
      </c>
      <c r="J194" s="112"/>
      <c r="K194" s="67">
        <v>13717.31</v>
      </c>
    </row>
    <row r="195" spans="1:11" s="6" customFormat="1" ht="15">
      <c r="A195" s="123"/>
      <c r="B195" s="124"/>
      <c r="C195" s="168" t="s">
        <v>136</v>
      </c>
      <c r="D195" s="169"/>
      <c r="E195" s="169"/>
      <c r="F195" s="169"/>
      <c r="G195" s="169"/>
      <c r="H195" s="169"/>
      <c r="I195" s="65">
        <v>8547.0400000000009</v>
      </c>
      <c r="J195" s="112"/>
      <c r="K195" s="67">
        <v>146179.98000000001</v>
      </c>
    </row>
    <row r="196" spans="1:11" s="6" customFormat="1" ht="15">
      <c r="A196" s="123"/>
      <c r="B196" s="124"/>
      <c r="C196" s="168" t="s">
        <v>137</v>
      </c>
      <c r="D196" s="169"/>
      <c r="E196" s="169"/>
      <c r="F196" s="169"/>
      <c r="G196" s="169"/>
      <c r="H196" s="169"/>
      <c r="I196" s="65">
        <v>9331.8700000000008</v>
      </c>
      <c r="J196" s="112"/>
      <c r="K196" s="67">
        <v>159897.29</v>
      </c>
    </row>
    <row r="197" spans="1:11" s="6" customFormat="1" ht="32.1" customHeight="1">
      <c r="A197" s="123"/>
      <c r="B197" s="124"/>
      <c r="C197" s="175" t="s">
        <v>2170</v>
      </c>
      <c r="D197" s="176"/>
      <c r="E197" s="176"/>
      <c r="F197" s="176"/>
      <c r="G197" s="176"/>
      <c r="H197" s="176"/>
      <c r="I197" s="87">
        <v>9331.8700000000008</v>
      </c>
      <c r="J197" s="125"/>
      <c r="K197" s="86">
        <v>159897.29</v>
      </c>
    </row>
    <row r="198" spans="1:11" s="6" customFormat="1" ht="22.15" customHeight="1">
      <c r="A198" s="166" t="s">
        <v>2171</v>
      </c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</row>
    <row r="199" spans="1:11" s="6" customFormat="1" ht="195">
      <c r="A199" s="59">
        <v>10</v>
      </c>
      <c r="B199" s="108" t="s">
        <v>2172</v>
      </c>
      <c r="C199" s="108" t="s">
        <v>2173</v>
      </c>
      <c r="D199" s="109" t="s">
        <v>211</v>
      </c>
      <c r="E199" s="62" t="s">
        <v>2174</v>
      </c>
      <c r="F199" s="110">
        <v>451.44</v>
      </c>
      <c r="G199" s="111"/>
      <c r="H199" s="110"/>
      <c r="I199" s="65"/>
      <c r="J199" s="112"/>
      <c r="K199" s="67"/>
    </row>
    <row r="200" spans="1:11" s="6" customFormat="1" ht="15" outlineLevel="1">
      <c r="A200" s="59" t="s">
        <v>43</v>
      </c>
      <c r="B200" s="108"/>
      <c r="C200" s="108" t="s">
        <v>44</v>
      </c>
      <c r="D200" s="109"/>
      <c r="E200" s="62" t="s">
        <v>43</v>
      </c>
      <c r="F200" s="110">
        <v>405.09</v>
      </c>
      <c r="G200" s="111" t="s">
        <v>45</v>
      </c>
      <c r="H200" s="110"/>
      <c r="I200" s="65">
        <v>267.36</v>
      </c>
      <c r="J200" s="112">
        <v>26.39</v>
      </c>
      <c r="K200" s="67">
        <v>7055.61</v>
      </c>
    </row>
    <row r="201" spans="1:11" s="6" customFormat="1" ht="15" outlineLevel="1">
      <c r="A201" s="59" t="s">
        <v>43</v>
      </c>
      <c r="B201" s="108"/>
      <c r="C201" s="108" t="s">
        <v>46</v>
      </c>
      <c r="D201" s="109"/>
      <c r="E201" s="62" t="s">
        <v>43</v>
      </c>
      <c r="F201" s="110">
        <v>3.84</v>
      </c>
      <c r="G201" s="111" t="s">
        <v>47</v>
      </c>
      <c r="H201" s="110"/>
      <c r="I201" s="65">
        <v>2.2999999999999998</v>
      </c>
      <c r="J201" s="112">
        <v>8.82</v>
      </c>
      <c r="K201" s="67">
        <v>20.32</v>
      </c>
    </row>
    <row r="202" spans="1:11" s="6" customFormat="1" ht="15" outlineLevel="1">
      <c r="A202" s="59" t="s">
        <v>43</v>
      </c>
      <c r="B202" s="108"/>
      <c r="C202" s="108" t="s">
        <v>48</v>
      </c>
      <c r="D202" s="109"/>
      <c r="E202" s="62" t="s">
        <v>43</v>
      </c>
      <c r="F202" s="110" t="s">
        <v>1160</v>
      </c>
      <c r="G202" s="111"/>
      <c r="H202" s="110"/>
      <c r="I202" s="68" t="s">
        <v>893</v>
      </c>
      <c r="J202" s="112">
        <v>26.39</v>
      </c>
      <c r="K202" s="69" t="s">
        <v>2175</v>
      </c>
    </row>
    <row r="203" spans="1:11" s="6" customFormat="1" ht="15" outlineLevel="1">
      <c r="A203" s="59" t="s">
        <v>43</v>
      </c>
      <c r="B203" s="108"/>
      <c r="C203" s="108" t="s">
        <v>52</v>
      </c>
      <c r="D203" s="109"/>
      <c r="E203" s="62" t="s">
        <v>43</v>
      </c>
      <c r="F203" s="110">
        <v>42.51</v>
      </c>
      <c r="G203" s="111">
        <v>0</v>
      </c>
      <c r="H203" s="110"/>
      <c r="I203" s="65"/>
      <c r="J203" s="112">
        <v>8.23</v>
      </c>
      <c r="K203" s="67"/>
    </row>
    <row r="204" spans="1:11" s="6" customFormat="1" ht="15" outlineLevel="1">
      <c r="A204" s="59" t="s">
        <v>43</v>
      </c>
      <c r="B204" s="108"/>
      <c r="C204" s="108" t="s">
        <v>53</v>
      </c>
      <c r="D204" s="109" t="s">
        <v>54</v>
      </c>
      <c r="E204" s="62">
        <v>114</v>
      </c>
      <c r="F204" s="110"/>
      <c r="G204" s="111"/>
      <c r="H204" s="110"/>
      <c r="I204" s="65">
        <v>304.79000000000002</v>
      </c>
      <c r="J204" s="112">
        <v>79</v>
      </c>
      <c r="K204" s="67">
        <v>5573.93</v>
      </c>
    </row>
    <row r="205" spans="1:11" s="6" customFormat="1" ht="15" outlineLevel="1">
      <c r="A205" s="59" t="s">
        <v>43</v>
      </c>
      <c r="B205" s="108"/>
      <c r="C205" s="108" t="s">
        <v>55</v>
      </c>
      <c r="D205" s="109" t="s">
        <v>54</v>
      </c>
      <c r="E205" s="62">
        <v>67</v>
      </c>
      <c r="F205" s="110"/>
      <c r="G205" s="111"/>
      <c r="H205" s="110"/>
      <c r="I205" s="65">
        <v>179.13</v>
      </c>
      <c r="J205" s="112">
        <v>41</v>
      </c>
      <c r="K205" s="67">
        <v>2892.8</v>
      </c>
    </row>
    <row r="206" spans="1:11" s="6" customFormat="1" ht="15" outlineLevel="1">
      <c r="A206" s="59" t="s">
        <v>43</v>
      </c>
      <c r="B206" s="108"/>
      <c r="C206" s="108" t="s">
        <v>56</v>
      </c>
      <c r="D206" s="109" t="s">
        <v>54</v>
      </c>
      <c r="E206" s="62">
        <v>98</v>
      </c>
      <c r="F206" s="110"/>
      <c r="G206" s="111"/>
      <c r="H206" s="110"/>
      <c r="I206" s="65">
        <v>0.21</v>
      </c>
      <c r="J206" s="112">
        <v>95</v>
      </c>
      <c r="K206" s="67">
        <v>5.26</v>
      </c>
    </row>
    <row r="207" spans="1:11" s="6" customFormat="1" ht="15" outlineLevel="1">
      <c r="A207" s="59" t="s">
        <v>43</v>
      </c>
      <c r="B207" s="108"/>
      <c r="C207" s="108" t="s">
        <v>57</v>
      </c>
      <c r="D207" s="109" t="s">
        <v>54</v>
      </c>
      <c r="E207" s="62">
        <v>77</v>
      </c>
      <c r="F207" s="110"/>
      <c r="G207" s="111"/>
      <c r="H207" s="110"/>
      <c r="I207" s="65">
        <v>0.16</v>
      </c>
      <c r="J207" s="112">
        <v>65</v>
      </c>
      <c r="K207" s="67">
        <v>3.6</v>
      </c>
    </row>
    <row r="208" spans="1:11" s="6" customFormat="1" ht="30" outlineLevel="1">
      <c r="A208" s="59" t="s">
        <v>43</v>
      </c>
      <c r="B208" s="108"/>
      <c r="C208" s="108" t="s">
        <v>58</v>
      </c>
      <c r="D208" s="109" t="s">
        <v>59</v>
      </c>
      <c r="E208" s="62">
        <v>25.56</v>
      </c>
      <c r="F208" s="110"/>
      <c r="G208" s="111" t="s">
        <v>45</v>
      </c>
      <c r="H208" s="110"/>
      <c r="I208" s="65">
        <v>16.87</v>
      </c>
      <c r="J208" s="112"/>
      <c r="K208" s="67"/>
    </row>
    <row r="209" spans="1:11" s="6" customFormat="1" ht="15.75">
      <c r="A209" s="70" t="s">
        <v>43</v>
      </c>
      <c r="B209" s="113"/>
      <c r="C209" s="113" t="s">
        <v>60</v>
      </c>
      <c r="D209" s="114"/>
      <c r="E209" s="73" t="s">
        <v>43</v>
      </c>
      <c r="F209" s="115"/>
      <c r="G209" s="116"/>
      <c r="H209" s="115"/>
      <c r="I209" s="76">
        <v>753.95</v>
      </c>
      <c r="J209" s="117"/>
      <c r="K209" s="78">
        <v>15551.52</v>
      </c>
    </row>
    <row r="210" spans="1:11" s="6" customFormat="1" ht="15" outlineLevel="1">
      <c r="A210" s="59" t="s">
        <v>43</v>
      </c>
      <c r="B210" s="108"/>
      <c r="C210" s="108" t="s">
        <v>61</v>
      </c>
      <c r="D210" s="109"/>
      <c r="E210" s="62" t="s">
        <v>43</v>
      </c>
      <c r="F210" s="110"/>
      <c r="G210" s="111"/>
      <c r="H210" s="110"/>
      <c r="I210" s="65"/>
      <c r="J210" s="112"/>
      <c r="K210" s="67"/>
    </row>
    <row r="211" spans="1:11" s="6" customFormat="1" ht="15" outlineLevel="1">
      <c r="A211" s="59" t="s">
        <v>43</v>
      </c>
      <c r="B211" s="108"/>
      <c r="C211" s="108" t="s">
        <v>46</v>
      </c>
      <c r="D211" s="109"/>
      <c r="E211" s="62" t="s">
        <v>43</v>
      </c>
      <c r="F211" s="110">
        <v>0.35</v>
      </c>
      <c r="G211" s="111" t="s">
        <v>62</v>
      </c>
      <c r="H211" s="110"/>
      <c r="I211" s="65">
        <v>0.02</v>
      </c>
      <c r="J211" s="112">
        <v>26.39</v>
      </c>
      <c r="K211" s="67">
        <v>0.55000000000000004</v>
      </c>
    </row>
    <row r="212" spans="1:11" s="6" customFormat="1" ht="15" outlineLevel="1">
      <c r="A212" s="59" t="s">
        <v>43</v>
      </c>
      <c r="B212" s="108"/>
      <c r="C212" s="108" t="s">
        <v>48</v>
      </c>
      <c r="D212" s="109"/>
      <c r="E212" s="62" t="s">
        <v>43</v>
      </c>
      <c r="F212" s="110">
        <v>0.35</v>
      </c>
      <c r="G212" s="111" t="s">
        <v>62</v>
      </c>
      <c r="H212" s="110"/>
      <c r="I212" s="65">
        <v>0.02</v>
      </c>
      <c r="J212" s="112">
        <v>26.39</v>
      </c>
      <c r="K212" s="67">
        <v>0.55000000000000004</v>
      </c>
    </row>
    <row r="213" spans="1:11" s="6" customFormat="1" ht="15" outlineLevel="1">
      <c r="A213" s="59" t="s">
        <v>43</v>
      </c>
      <c r="B213" s="108"/>
      <c r="C213" s="108" t="s">
        <v>63</v>
      </c>
      <c r="D213" s="109" t="s">
        <v>54</v>
      </c>
      <c r="E213" s="62">
        <v>175</v>
      </c>
      <c r="F213" s="110"/>
      <c r="G213" s="111"/>
      <c r="H213" s="110"/>
      <c r="I213" s="65">
        <v>0.04</v>
      </c>
      <c r="J213" s="112">
        <v>160</v>
      </c>
      <c r="K213" s="67">
        <v>0.88</v>
      </c>
    </row>
    <row r="214" spans="1:11" s="6" customFormat="1" ht="15" outlineLevel="1">
      <c r="A214" s="59" t="s">
        <v>43</v>
      </c>
      <c r="B214" s="108"/>
      <c r="C214" s="108" t="s">
        <v>64</v>
      </c>
      <c r="D214" s="109"/>
      <c r="E214" s="62" t="s">
        <v>43</v>
      </c>
      <c r="F214" s="110"/>
      <c r="G214" s="111"/>
      <c r="H214" s="110"/>
      <c r="I214" s="65">
        <v>0.06</v>
      </c>
      <c r="J214" s="112"/>
      <c r="K214" s="67">
        <v>1.43</v>
      </c>
    </row>
    <row r="215" spans="1:11" s="6" customFormat="1" ht="15.75">
      <c r="A215" s="70" t="s">
        <v>43</v>
      </c>
      <c r="B215" s="113"/>
      <c r="C215" s="113" t="s">
        <v>65</v>
      </c>
      <c r="D215" s="114"/>
      <c r="E215" s="73" t="s">
        <v>43</v>
      </c>
      <c r="F215" s="115"/>
      <c r="G215" s="116"/>
      <c r="H215" s="115"/>
      <c r="I215" s="76">
        <v>754.01</v>
      </c>
      <c r="J215" s="117"/>
      <c r="K215" s="78">
        <v>15552.95</v>
      </c>
    </row>
    <row r="216" spans="1:11" s="6" customFormat="1" ht="180">
      <c r="A216" s="59">
        <v>11</v>
      </c>
      <c r="B216" s="108" t="s">
        <v>2176</v>
      </c>
      <c r="C216" s="108" t="s">
        <v>2177</v>
      </c>
      <c r="D216" s="109" t="s">
        <v>41</v>
      </c>
      <c r="E216" s="62">
        <v>7</v>
      </c>
      <c r="F216" s="110">
        <v>145.84</v>
      </c>
      <c r="G216" s="111"/>
      <c r="H216" s="110"/>
      <c r="I216" s="65"/>
      <c r="J216" s="112"/>
      <c r="K216" s="67"/>
    </row>
    <row r="217" spans="1:11" s="6" customFormat="1" ht="15" outlineLevel="1">
      <c r="A217" s="59" t="s">
        <v>43</v>
      </c>
      <c r="B217" s="108"/>
      <c r="C217" s="108" t="s">
        <v>44</v>
      </c>
      <c r="D217" s="109"/>
      <c r="E217" s="62" t="s">
        <v>43</v>
      </c>
      <c r="F217" s="110">
        <v>26.78</v>
      </c>
      <c r="G217" s="111" t="s">
        <v>45</v>
      </c>
      <c r="H217" s="110"/>
      <c r="I217" s="65">
        <v>123.72</v>
      </c>
      <c r="J217" s="112">
        <v>26.39</v>
      </c>
      <c r="K217" s="67">
        <v>3265.07</v>
      </c>
    </row>
    <row r="218" spans="1:11" s="6" customFormat="1" ht="15" outlineLevel="1">
      <c r="A218" s="59" t="s">
        <v>43</v>
      </c>
      <c r="B218" s="108"/>
      <c r="C218" s="108" t="s">
        <v>46</v>
      </c>
      <c r="D218" s="109"/>
      <c r="E218" s="62" t="s">
        <v>43</v>
      </c>
      <c r="F218" s="110">
        <v>42.76</v>
      </c>
      <c r="G218" s="111" t="s">
        <v>47</v>
      </c>
      <c r="H218" s="110"/>
      <c r="I218" s="65">
        <v>179.59</v>
      </c>
      <c r="J218" s="112">
        <v>11.84</v>
      </c>
      <c r="K218" s="67">
        <v>2126.37</v>
      </c>
    </row>
    <row r="219" spans="1:11" s="6" customFormat="1" ht="15" outlineLevel="1">
      <c r="A219" s="59" t="s">
        <v>43</v>
      </c>
      <c r="B219" s="108"/>
      <c r="C219" s="108" t="s">
        <v>48</v>
      </c>
      <c r="D219" s="109"/>
      <c r="E219" s="62" t="s">
        <v>43</v>
      </c>
      <c r="F219" s="110" t="s">
        <v>1709</v>
      </c>
      <c r="G219" s="111"/>
      <c r="H219" s="110"/>
      <c r="I219" s="68" t="s">
        <v>2178</v>
      </c>
      <c r="J219" s="112">
        <v>26.39</v>
      </c>
      <c r="K219" s="69" t="s">
        <v>2179</v>
      </c>
    </row>
    <row r="220" spans="1:11" s="6" customFormat="1" ht="15" outlineLevel="1">
      <c r="A220" s="59" t="s">
        <v>43</v>
      </c>
      <c r="B220" s="108"/>
      <c r="C220" s="108" t="s">
        <v>52</v>
      </c>
      <c r="D220" s="109"/>
      <c r="E220" s="62" t="s">
        <v>43</v>
      </c>
      <c r="F220" s="110">
        <v>76.3</v>
      </c>
      <c r="G220" s="111">
        <v>0</v>
      </c>
      <c r="H220" s="110"/>
      <c r="I220" s="65"/>
      <c r="J220" s="112">
        <v>8.23</v>
      </c>
      <c r="K220" s="67"/>
    </row>
    <row r="221" spans="1:11" s="6" customFormat="1" ht="15" outlineLevel="1">
      <c r="A221" s="59" t="s">
        <v>43</v>
      </c>
      <c r="B221" s="108"/>
      <c r="C221" s="108" t="s">
        <v>53</v>
      </c>
      <c r="D221" s="109" t="s">
        <v>54</v>
      </c>
      <c r="E221" s="62">
        <v>114</v>
      </c>
      <c r="F221" s="110"/>
      <c r="G221" s="111"/>
      <c r="H221" s="110"/>
      <c r="I221" s="65">
        <v>141.04</v>
      </c>
      <c r="J221" s="112">
        <v>79</v>
      </c>
      <c r="K221" s="67">
        <v>2579.41</v>
      </c>
    </row>
    <row r="222" spans="1:11" s="6" customFormat="1" ht="15" outlineLevel="1">
      <c r="A222" s="59" t="s">
        <v>43</v>
      </c>
      <c r="B222" s="108"/>
      <c r="C222" s="108" t="s">
        <v>55</v>
      </c>
      <c r="D222" s="109" t="s">
        <v>54</v>
      </c>
      <c r="E222" s="62">
        <v>67</v>
      </c>
      <c r="F222" s="110"/>
      <c r="G222" s="111"/>
      <c r="H222" s="110"/>
      <c r="I222" s="65">
        <v>82.89</v>
      </c>
      <c r="J222" s="112">
        <v>41</v>
      </c>
      <c r="K222" s="67">
        <v>1338.68</v>
      </c>
    </row>
    <row r="223" spans="1:11" s="6" customFormat="1" ht="15" outlineLevel="1">
      <c r="A223" s="59" t="s">
        <v>43</v>
      </c>
      <c r="B223" s="108"/>
      <c r="C223" s="108" t="s">
        <v>56</v>
      </c>
      <c r="D223" s="109" t="s">
        <v>54</v>
      </c>
      <c r="E223" s="62">
        <v>98</v>
      </c>
      <c r="F223" s="110"/>
      <c r="G223" s="111"/>
      <c r="H223" s="110"/>
      <c r="I223" s="65">
        <v>43.55</v>
      </c>
      <c r="J223" s="112">
        <v>95</v>
      </c>
      <c r="K223" s="67">
        <v>1114.04</v>
      </c>
    </row>
    <row r="224" spans="1:11" s="6" customFormat="1" ht="15" outlineLevel="1">
      <c r="A224" s="59" t="s">
        <v>43</v>
      </c>
      <c r="B224" s="108"/>
      <c r="C224" s="108" t="s">
        <v>57</v>
      </c>
      <c r="D224" s="109" t="s">
        <v>54</v>
      </c>
      <c r="E224" s="62">
        <v>77</v>
      </c>
      <c r="F224" s="110"/>
      <c r="G224" s="111"/>
      <c r="H224" s="110"/>
      <c r="I224" s="65">
        <v>34.22</v>
      </c>
      <c r="J224" s="112">
        <v>65</v>
      </c>
      <c r="K224" s="67">
        <v>762.24</v>
      </c>
    </row>
    <row r="225" spans="1:11" s="6" customFormat="1" ht="30" outlineLevel="1">
      <c r="A225" s="59" t="s">
        <v>43</v>
      </c>
      <c r="B225" s="108"/>
      <c r="C225" s="108" t="s">
        <v>58</v>
      </c>
      <c r="D225" s="109" t="s">
        <v>59</v>
      </c>
      <c r="E225" s="62">
        <v>2.06</v>
      </c>
      <c r="F225" s="110"/>
      <c r="G225" s="111" t="s">
        <v>45</v>
      </c>
      <c r="H225" s="110"/>
      <c r="I225" s="65">
        <v>9.52</v>
      </c>
      <c r="J225" s="112"/>
      <c r="K225" s="67"/>
    </row>
    <row r="226" spans="1:11" s="6" customFormat="1" ht="15.75">
      <c r="A226" s="70" t="s">
        <v>43</v>
      </c>
      <c r="B226" s="113"/>
      <c r="C226" s="113" t="s">
        <v>60</v>
      </c>
      <c r="D226" s="114"/>
      <c r="E226" s="73" t="s">
        <v>43</v>
      </c>
      <c r="F226" s="115"/>
      <c r="G226" s="116"/>
      <c r="H226" s="115"/>
      <c r="I226" s="76">
        <v>605.01</v>
      </c>
      <c r="J226" s="117"/>
      <c r="K226" s="78">
        <v>11185.81</v>
      </c>
    </row>
    <row r="227" spans="1:11" s="6" customFormat="1" ht="15" outlineLevel="1">
      <c r="A227" s="59" t="s">
        <v>43</v>
      </c>
      <c r="B227" s="108"/>
      <c r="C227" s="108" t="s">
        <v>61</v>
      </c>
      <c r="D227" s="109"/>
      <c r="E227" s="62" t="s">
        <v>43</v>
      </c>
      <c r="F227" s="110"/>
      <c r="G227" s="111"/>
      <c r="H227" s="110"/>
      <c r="I227" s="65"/>
      <c r="J227" s="112"/>
      <c r="K227" s="67"/>
    </row>
    <row r="228" spans="1:11" s="6" customFormat="1" ht="15" outlineLevel="1">
      <c r="A228" s="59" t="s">
        <v>43</v>
      </c>
      <c r="B228" s="108"/>
      <c r="C228" s="108" t="s">
        <v>46</v>
      </c>
      <c r="D228" s="109"/>
      <c r="E228" s="62" t="s">
        <v>43</v>
      </c>
      <c r="F228" s="110">
        <v>10.58</v>
      </c>
      <c r="G228" s="111" t="s">
        <v>62</v>
      </c>
      <c r="H228" s="110"/>
      <c r="I228" s="65">
        <v>4.4400000000000004</v>
      </c>
      <c r="J228" s="112">
        <v>26.39</v>
      </c>
      <c r="K228" s="67">
        <v>117.27</v>
      </c>
    </row>
    <row r="229" spans="1:11" s="6" customFormat="1" ht="15" outlineLevel="1">
      <c r="A229" s="59" t="s">
        <v>43</v>
      </c>
      <c r="B229" s="108"/>
      <c r="C229" s="108" t="s">
        <v>48</v>
      </c>
      <c r="D229" s="109"/>
      <c r="E229" s="62" t="s">
        <v>43</v>
      </c>
      <c r="F229" s="110">
        <v>10.58</v>
      </c>
      <c r="G229" s="111" t="s">
        <v>62</v>
      </c>
      <c r="H229" s="110"/>
      <c r="I229" s="65">
        <v>4.4400000000000004</v>
      </c>
      <c r="J229" s="112">
        <v>26.39</v>
      </c>
      <c r="K229" s="67">
        <v>117.27</v>
      </c>
    </row>
    <row r="230" spans="1:11" s="6" customFormat="1" ht="15" outlineLevel="1">
      <c r="A230" s="59" t="s">
        <v>43</v>
      </c>
      <c r="B230" s="108"/>
      <c r="C230" s="108" t="s">
        <v>63</v>
      </c>
      <c r="D230" s="109" t="s">
        <v>54</v>
      </c>
      <c r="E230" s="62">
        <v>175</v>
      </c>
      <c r="F230" s="110"/>
      <c r="G230" s="111"/>
      <c r="H230" s="110"/>
      <c r="I230" s="65">
        <v>7.77</v>
      </c>
      <c r="J230" s="112">
        <v>160</v>
      </c>
      <c r="K230" s="67">
        <v>187.64</v>
      </c>
    </row>
    <row r="231" spans="1:11" s="6" customFormat="1" ht="15" outlineLevel="1">
      <c r="A231" s="59" t="s">
        <v>43</v>
      </c>
      <c r="B231" s="108"/>
      <c r="C231" s="108" t="s">
        <v>64</v>
      </c>
      <c r="D231" s="109"/>
      <c r="E231" s="62" t="s">
        <v>43</v>
      </c>
      <c r="F231" s="110"/>
      <c r="G231" s="111"/>
      <c r="H231" s="110"/>
      <c r="I231" s="65">
        <v>12.21</v>
      </c>
      <c r="J231" s="112"/>
      <c r="K231" s="67">
        <v>304.91000000000003</v>
      </c>
    </row>
    <row r="232" spans="1:11" s="6" customFormat="1" ht="15.75">
      <c r="A232" s="70" t="s">
        <v>43</v>
      </c>
      <c r="B232" s="113"/>
      <c r="C232" s="113" t="s">
        <v>65</v>
      </c>
      <c r="D232" s="114"/>
      <c r="E232" s="73" t="s">
        <v>43</v>
      </c>
      <c r="F232" s="115"/>
      <c r="G232" s="116"/>
      <c r="H232" s="115"/>
      <c r="I232" s="76">
        <v>617.22</v>
      </c>
      <c r="J232" s="117"/>
      <c r="K232" s="78">
        <v>11490.72</v>
      </c>
    </row>
    <row r="233" spans="1:11" s="6" customFormat="1" ht="180">
      <c r="A233" s="59">
        <v>12</v>
      </c>
      <c r="B233" s="108" t="s">
        <v>2180</v>
      </c>
      <c r="C233" s="108" t="s">
        <v>2181</v>
      </c>
      <c r="D233" s="109" t="s">
        <v>122</v>
      </c>
      <c r="E233" s="62">
        <v>0.13700000000000001</v>
      </c>
      <c r="F233" s="110">
        <v>6832.12</v>
      </c>
      <c r="G233" s="111"/>
      <c r="H233" s="110"/>
      <c r="I233" s="65"/>
      <c r="J233" s="112"/>
      <c r="K233" s="67"/>
    </row>
    <row r="234" spans="1:11" s="6" customFormat="1" ht="15" outlineLevel="1">
      <c r="A234" s="59" t="s">
        <v>43</v>
      </c>
      <c r="B234" s="108"/>
      <c r="C234" s="108" t="s">
        <v>44</v>
      </c>
      <c r="D234" s="109"/>
      <c r="E234" s="62" t="s">
        <v>43</v>
      </c>
      <c r="F234" s="110">
        <v>676.43</v>
      </c>
      <c r="G234" s="111" t="s">
        <v>45</v>
      </c>
      <c r="H234" s="110"/>
      <c r="I234" s="65">
        <v>61.16</v>
      </c>
      <c r="J234" s="112">
        <v>26.39</v>
      </c>
      <c r="K234" s="67">
        <v>1614.09</v>
      </c>
    </row>
    <row r="235" spans="1:11" s="6" customFormat="1" ht="15" outlineLevel="1">
      <c r="A235" s="59" t="s">
        <v>43</v>
      </c>
      <c r="B235" s="108"/>
      <c r="C235" s="108" t="s">
        <v>46</v>
      </c>
      <c r="D235" s="109"/>
      <c r="E235" s="62" t="s">
        <v>43</v>
      </c>
      <c r="F235" s="110">
        <v>702.69</v>
      </c>
      <c r="G235" s="111" t="s">
        <v>47</v>
      </c>
      <c r="H235" s="110"/>
      <c r="I235" s="65">
        <v>57.76</v>
      </c>
      <c r="J235" s="112">
        <v>8.89</v>
      </c>
      <c r="K235" s="67">
        <v>513.5</v>
      </c>
    </row>
    <row r="236" spans="1:11" s="6" customFormat="1" ht="15" outlineLevel="1">
      <c r="A236" s="59" t="s">
        <v>43</v>
      </c>
      <c r="B236" s="108"/>
      <c r="C236" s="108" t="s">
        <v>48</v>
      </c>
      <c r="D236" s="109"/>
      <c r="E236" s="62" t="s">
        <v>43</v>
      </c>
      <c r="F236" s="110" t="s">
        <v>1714</v>
      </c>
      <c r="G236" s="111"/>
      <c r="H236" s="110"/>
      <c r="I236" s="68" t="s">
        <v>2182</v>
      </c>
      <c r="J236" s="112">
        <v>26.39</v>
      </c>
      <c r="K236" s="69" t="s">
        <v>2183</v>
      </c>
    </row>
    <row r="237" spans="1:11" s="6" customFormat="1" ht="15" outlineLevel="1">
      <c r="A237" s="59" t="s">
        <v>43</v>
      </c>
      <c r="B237" s="108"/>
      <c r="C237" s="108" t="s">
        <v>52</v>
      </c>
      <c r="D237" s="109"/>
      <c r="E237" s="62" t="s">
        <v>43</v>
      </c>
      <c r="F237" s="110">
        <v>5453</v>
      </c>
      <c r="G237" s="111">
        <v>0</v>
      </c>
      <c r="H237" s="110"/>
      <c r="I237" s="65"/>
      <c r="J237" s="112">
        <v>8.23</v>
      </c>
      <c r="K237" s="67"/>
    </row>
    <row r="238" spans="1:11" s="6" customFormat="1" ht="15" outlineLevel="1">
      <c r="A238" s="59" t="s">
        <v>43</v>
      </c>
      <c r="B238" s="108"/>
      <c r="C238" s="108" t="s">
        <v>53</v>
      </c>
      <c r="D238" s="109" t="s">
        <v>54</v>
      </c>
      <c r="E238" s="62">
        <v>114</v>
      </c>
      <c r="F238" s="110"/>
      <c r="G238" s="111"/>
      <c r="H238" s="110"/>
      <c r="I238" s="65">
        <v>69.72</v>
      </c>
      <c r="J238" s="112">
        <v>79</v>
      </c>
      <c r="K238" s="67">
        <v>1275.1300000000001</v>
      </c>
    </row>
    <row r="239" spans="1:11" s="6" customFormat="1" ht="15" outlineLevel="1">
      <c r="A239" s="59" t="s">
        <v>43</v>
      </c>
      <c r="B239" s="108"/>
      <c r="C239" s="108" t="s">
        <v>55</v>
      </c>
      <c r="D239" s="109" t="s">
        <v>54</v>
      </c>
      <c r="E239" s="62">
        <v>67</v>
      </c>
      <c r="F239" s="110"/>
      <c r="G239" s="111"/>
      <c r="H239" s="110"/>
      <c r="I239" s="65">
        <v>40.98</v>
      </c>
      <c r="J239" s="112">
        <v>41</v>
      </c>
      <c r="K239" s="67">
        <v>661.78</v>
      </c>
    </row>
    <row r="240" spans="1:11" s="6" customFormat="1" ht="15" outlineLevel="1">
      <c r="A240" s="59" t="s">
        <v>43</v>
      </c>
      <c r="B240" s="108"/>
      <c r="C240" s="108" t="s">
        <v>56</v>
      </c>
      <c r="D240" s="109" t="s">
        <v>54</v>
      </c>
      <c r="E240" s="62">
        <v>98</v>
      </c>
      <c r="F240" s="110"/>
      <c r="G240" s="111"/>
      <c r="H240" s="110"/>
      <c r="I240" s="65">
        <v>5.35</v>
      </c>
      <c r="J240" s="112">
        <v>95</v>
      </c>
      <c r="K240" s="67">
        <v>137</v>
      </c>
    </row>
    <row r="241" spans="1:11" s="6" customFormat="1" ht="15" outlineLevel="1">
      <c r="A241" s="59" t="s">
        <v>43</v>
      </c>
      <c r="B241" s="108"/>
      <c r="C241" s="108" t="s">
        <v>57</v>
      </c>
      <c r="D241" s="109" t="s">
        <v>54</v>
      </c>
      <c r="E241" s="62">
        <v>77</v>
      </c>
      <c r="F241" s="110"/>
      <c r="G241" s="111"/>
      <c r="H241" s="110"/>
      <c r="I241" s="65">
        <v>4.2</v>
      </c>
      <c r="J241" s="112">
        <v>65</v>
      </c>
      <c r="K241" s="67">
        <v>93.74</v>
      </c>
    </row>
    <row r="242" spans="1:11" s="6" customFormat="1" ht="30" outlineLevel="1">
      <c r="A242" s="59" t="s">
        <v>43</v>
      </c>
      <c r="B242" s="108"/>
      <c r="C242" s="108" t="s">
        <v>58</v>
      </c>
      <c r="D242" s="109" t="s">
        <v>59</v>
      </c>
      <c r="E242" s="62">
        <v>53.6</v>
      </c>
      <c r="F242" s="110"/>
      <c r="G242" s="111" t="s">
        <v>45</v>
      </c>
      <c r="H242" s="110"/>
      <c r="I242" s="65">
        <v>4.8499999999999996</v>
      </c>
      <c r="J242" s="112"/>
      <c r="K242" s="67"/>
    </row>
    <row r="243" spans="1:11" s="6" customFormat="1" ht="15.75">
      <c r="A243" s="70" t="s">
        <v>43</v>
      </c>
      <c r="B243" s="113"/>
      <c r="C243" s="113" t="s">
        <v>60</v>
      </c>
      <c r="D243" s="114"/>
      <c r="E243" s="73" t="s">
        <v>43</v>
      </c>
      <c r="F243" s="115"/>
      <c r="G243" s="116"/>
      <c r="H243" s="115"/>
      <c r="I243" s="76">
        <v>239.17</v>
      </c>
      <c r="J243" s="117"/>
      <c r="K243" s="78">
        <v>4295.24</v>
      </c>
    </row>
    <row r="244" spans="1:11" s="6" customFormat="1" ht="15" outlineLevel="1">
      <c r="A244" s="59" t="s">
        <v>43</v>
      </c>
      <c r="B244" s="108"/>
      <c r="C244" s="108" t="s">
        <v>61</v>
      </c>
      <c r="D244" s="109"/>
      <c r="E244" s="62" t="s">
        <v>43</v>
      </c>
      <c r="F244" s="110"/>
      <c r="G244" s="111"/>
      <c r="H244" s="110"/>
      <c r="I244" s="65"/>
      <c r="J244" s="112"/>
      <c r="K244" s="67"/>
    </row>
    <row r="245" spans="1:11" s="6" customFormat="1" ht="15" outlineLevel="1">
      <c r="A245" s="59" t="s">
        <v>43</v>
      </c>
      <c r="B245" s="108"/>
      <c r="C245" s="108" t="s">
        <v>46</v>
      </c>
      <c r="D245" s="109"/>
      <c r="E245" s="62" t="s">
        <v>43</v>
      </c>
      <c r="F245" s="110">
        <v>66.48</v>
      </c>
      <c r="G245" s="111" t="s">
        <v>62</v>
      </c>
      <c r="H245" s="110"/>
      <c r="I245" s="65">
        <v>0.55000000000000004</v>
      </c>
      <c r="J245" s="112">
        <v>26.39</v>
      </c>
      <c r="K245" s="67">
        <v>14.42</v>
      </c>
    </row>
    <row r="246" spans="1:11" s="6" customFormat="1" ht="15" outlineLevel="1">
      <c r="A246" s="59" t="s">
        <v>43</v>
      </c>
      <c r="B246" s="108"/>
      <c r="C246" s="108" t="s">
        <v>48</v>
      </c>
      <c r="D246" s="109"/>
      <c r="E246" s="62" t="s">
        <v>43</v>
      </c>
      <c r="F246" s="110">
        <v>66.48</v>
      </c>
      <c r="G246" s="111" t="s">
        <v>62</v>
      </c>
      <c r="H246" s="110"/>
      <c r="I246" s="65">
        <v>0.55000000000000004</v>
      </c>
      <c r="J246" s="112">
        <v>26.39</v>
      </c>
      <c r="K246" s="67">
        <v>14.42</v>
      </c>
    </row>
    <row r="247" spans="1:11" s="6" customFormat="1" ht="15" outlineLevel="1">
      <c r="A247" s="59" t="s">
        <v>43</v>
      </c>
      <c r="B247" s="108"/>
      <c r="C247" s="108" t="s">
        <v>63</v>
      </c>
      <c r="D247" s="109" t="s">
        <v>54</v>
      </c>
      <c r="E247" s="62">
        <v>175</v>
      </c>
      <c r="F247" s="110"/>
      <c r="G247" s="111"/>
      <c r="H247" s="110"/>
      <c r="I247" s="65">
        <v>0.96</v>
      </c>
      <c r="J247" s="112">
        <v>160</v>
      </c>
      <c r="K247" s="67">
        <v>23.07</v>
      </c>
    </row>
    <row r="248" spans="1:11" s="6" customFormat="1" ht="15" outlineLevel="1">
      <c r="A248" s="59" t="s">
        <v>43</v>
      </c>
      <c r="B248" s="108"/>
      <c r="C248" s="108" t="s">
        <v>64</v>
      </c>
      <c r="D248" s="109"/>
      <c r="E248" s="62" t="s">
        <v>43</v>
      </c>
      <c r="F248" s="110"/>
      <c r="G248" s="111"/>
      <c r="H248" s="110"/>
      <c r="I248" s="65">
        <v>1.51</v>
      </c>
      <c r="J248" s="112"/>
      <c r="K248" s="67">
        <v>37.49</v>
      </c>
    </row>
    <row r="249" spans="1:11" s="6" customFormat="1" ht="15.75">
      <c r="A249" s="70" t="s">
        <v>43</v>
      </c>
      <c r="B249" s="113"/>
      <c r="C249" s="113" t="s">
        <v>65</v>
      </c>
      <c r="D249" s="114"/>
      <c r="E249" s="73" t="s">
        <v>43</v>
      </c>
      <c r="F249" s="115"/>
      <c r="G249" s="116"/>
      <c r="H249" s="115"/>
      <c r="I249" s="76">
        <v>240.68</v>
      </c>
      <c r="J249" s="117"/>
      <c r="K249" s="78">
        <v>4332.7299999999996</v>
      </c>
    </row>
    <row r="250" spans="1:11" s="6" customFormat="1" ht="180">
      <c r="A250" s="59">
        <v>13</v>
      </c>
      <c r="B250" s="108" t="s">
        <v>2184</v>
      </c>
      <c r="C250" s="108" t="s">
        <v>2185</v>
      </c>
      <c r="D250" s="109" t="s">
        <v>41</v>
      </c>
      <c r="E250" s="62">
        <v>7</v>
      </c>
      <c r="F250" s="110">
        <v>48.72</v>
      </c>
      <c r="G250" s="111"/>
      <c r="H250" s="110"/>
      <c r="I250" s="65"/>
      <c r="J250" s="112"/>
      <c r="K250" s="67"/>
    </row>
    <row r="251" spans="1:11" s="6" customFormat="1" ht="15" outlineLevel="1">
      <c r="A251" s="59" t="s">
        <v>43</v>
      </c>
      <c r="B251" s="108"/>
      <c r="C251" s="108" t="s">
        <v>44</v>
      </c>
      <c r="D251" s="109"/>
      <c r="E251" s="62" t="s">
        <v>43</v>
      </c>
      <c r="F251" s="110">
        <v>47.6</v>
      </c>
      <c r="G251" s="111" t="s">
        <v>45</v>
      </c>
      <c r="H251" s="110"/>
      <c r="I251" s="65">
        <v>219.91</v>
      </c>
      <c r="J251" s="112">
        <v>26.39</v>
      </c>
      <c r="K251" s="67">
        <v>5803.48</v>
      </c>
    </row>
    <row r="252" spans="1:11" s="6" customFormat="1" ht="15" outlineLevel="1">
      <c r="A252" s="59" t="s">
        <v>43</v>
      </c>
      <c r="B252" s="108"/>
      <c r="C252" s="108" t="s">
        <v>46</v>
      </c>
      <c r="D252" s="109"/>
      <c r="E252" s="62" t="s">
        <v>43</v>
      </c>
      <c r="F252" s="110"/>
      <c r="G252" s="111" t="s">
        <v>47</v>
      </c>
      <c r="H252" s="110"/>
      <c r="I252" s="65"/>
      <c r="J252" s="112"/>
      <c r="K252" s="67"/>
    </row>
    <row r="253" spans="1:11" s="6" customFormat="1" ht="15" outlineLevel="1">
      <c r="A253" s="59" t="s">
        <v>43</v>
      </c>
      <c r="B253" s="108"/>
      <c r="C253" s="108" t="s">
        <v>48</v>
      </c>
      <c r="D253" s="109"/>
      <c r="E253" s="62" t="s">
        <v>43</v>
      </c>
      <c r="F253" s="110"/>
      <c r="G253" s="111"/>
      <c r="H253" s="110"/>
      <c r="I253" s="65"/>
      <c r="J253" s="112">
        <v>26.39</v>
      </c>
      <c r="K253" s="67"/>
    </row>
    <row r="254" spans="1:11" s="6" customFormat="1" ht="15" outlineLevel="1">
      <c r="A254" s="59" t="s">
        <v>43</v>
      </c>
      <c r="B254" s="108"/>
      <c r="C254" s="108" t="s">
        <v>52</v>
      </c>
      <c r="D254" s="109"/>
      <c r="E254" s="62" t="s">
        <v>43</v>
      </c>
      <c r="F254" s="110">
        <v>1.1200000000000001</v>
      </c>
      <c r="G254" s="111">
        <v>0</v>
      </c>
      <c r="H254" s="110"/>
      <c r="I254" s="65"/>
      <c r="J254" s="112">
        <v>8.23</v>
      </c>
      <c r="K254" s="67"/>
    </row>
    <row r="255" spans="1:11" s="6" customFormat="1" ht="15" outlineLevel="1">
      <c r="A255" s="59" t="s">
        <v>43</v>
      </c>
      <c r="B255" s="108"/>
      <c r="C255" s="108" t="s">
        <v>53</v>
      </c>
      <c r="D255" s="109" t="s">
        <v>54</v>
      </c>
      <c r="E255" s="62">
        <v>114</v>
      </c>
      <c r="F255" s="110"/>
      <c r="G255" s="111"/>
      <c r="H255" s="110"/>
      <c r="I255" s="65">
        <v>250.7</v>
      </c>
      <c r="J255" s="112">
        <v>79</v>
      </c>
      <c r="K255" s="67">
        <v>4584.75</v>
      </c>
    </row>
    <row r="256" spans="1:11" s="6" customFormat="1" ht="15" outlineLevel="1">
      <c r="A256" s="59" t="s">
        <v>43</v>
      </c>
      <c r="B256" s="108"/>
      <c r="C256" s="108" t="s">
        <v>55</v>
      </c>
      <c r="D256" s="109" t="s">
        <v>54</v>
      </c>
      <c r="E256" s="62">
        <v>67</v>
      </c>
      <c r="F256" s="110"/>
      <c r="G256" s="111"/>
      <c r="H256" s="110"/>
      <c r="I256" s="65">
        <v>147.34</v>
      </c>
      <c r="J256" s="112">
        <v>41</v>
      </c>
      <c r="K256" s="67">
        <v>2379.4299999999998</v>
      </c>
    </row>
    <row r="257" spans="1:11" s="6" customFormat="1" ht="15" outlineLevel="1">
      <c r="A257" s="59" t="s">
        <v>43</v>
      </c>
      <c r="B257" s="108"/>
      <c r="C257" s="108" t="s">
        <v>56</v>
      </c>
      <c r="D257" s="109" t="s">
        <v>54</v>
      </c>
      <c r="E257" s="62">
        <v>98</v>
      </c>
      <c r="F257" s="110"/>
      <c r="G257" s="111"/>
      <c r="H257" s="110"/>
      <c r="I257" s="65">
        <v>0</v>
      </c>
      <c r="J257" s="112">
        <v>95</v>
      </c>
      <c r="K257" s="67">
        <v>0</v>
      </c>
    </row>
    <row r="258" spans="1:11" s="6" customFormat="1" ht="15" outlineLevel="1">
      <c r="A258" s="59" t="s">
        <v>43</v>
      </c>
      <c r="B258" s="108"/>
      <c r="C258" s="108" t="s">
        <v>57</v>
      </c>
      <c r="D258" s="109" t="s">
        <v>54</v>
      </c>
      <c r="E258" s="62">
        <v>77</v>
      </c>
      <c r="F258" s="110"/>
      <c r="G258" s="111"/>
      <c r="H258" s="110"/>
      <c r="I258" s="65">
        <v>0</v>
      </c>
      <c r="J258" s="112">
        <v>65</v>
      </c>
      <c r="K258" s="67">
        <v>0</v>
      </c>
    </row>
    <row r="259" spans="1:11" s="6" customFormat="1" ht="30" outlineLevel="1">
      <c r="A259" s="59" t="s">
        <v>43</v>
      </c>
      <c r="B259" s="108"/>
      <c r="C259" s="108" t="s">
        <v>58</v>
      </c>
      <c r="D259" s="109" t="s">
        <v>59</v>
      </c>
      <c r="E259" s="62">
        <v>4</v>
      </c>
      <c r="F259" s="110"/>
      <c r="G259" s="111" t="s">
        <v>45</v>
      </c>
      <c r="H259" s="110"/>
      <c r="I259" s="65">
        <v>18.48</v>
      </c>
      <c r="J259" s="112"/>
      <c r="K259" s="67"/>
    </row>
    <row r="260" spans="1:11" s="6" customFormat="1" ht="15.75">
      <c r="A260" s="70" t="s">
        <v>43</v>
      </c>
      <c r="B260" s="113"/>
      <c r="C260" s="113" t="s">
        <v>60</v>
      </c>
      <c r="D260" s="114"/>
      <c r="E260" s="73" t="s">
        <v>43</v>
      </c>
      <c r="F260" s="115"/>
      <c r="G260" s="116"/>
      <c r="H260" s="115"/>
      <c r="I260" s="76">
        <v>617.95000000000005</v>
      </c>
      <c r="J260" s="117"/>
      <c r="K260" s="78">
        <v>12767.66</v>
      </c>
    </row>
    <row r="261" spans="1:11" s="6" customFormat="1" ht="180">
      <c r="A261" s="59">
        <v>14</v>
      </c>
      <c r="B261" s="108" t="s">
        <v>2186</v>
      </c>
      <c r="C261" s="108" t="s">
        <v>2187</v>
      </c>
      <c r="D261" s="109" t="s">
        <v>74</v>
      </c>
      <c r="E261" s="62" t="s">
        <v>2089</v>
      </c>
      <c r="F261" s="110">
        <v>1459.82</v>
      </c>
      <c r="G261" s="111"/>
      <c r="H261" s="110"/>
      <c r="I261" s="65"/>
      <c r="J261" s="112"/>
      <c r="K261" s="67"/>
    </row>
    <row r="262" spans="1:11" s="6" customFormat="1" ht="15" outlineLevel="1">
      <c r="A262" s="59" t="s">
        <v>43</v>
      </c>
      <c r="B262" s="108"/>
      <c r="C262" s="108" t="s">
        <v>44</v>
      </c>
      <c r="D262" s="109"/>
      <c r="E262" s="62" t="s">
        <v>43</v>
      </c>
      <c r="F262" s="110">
        <v>381</v>
      </c>
      <c r="G262" s="111" t="s">
        <v>2160</v>
      </c>
      <c r="H262" s="110"/>
      <c r="I262" s="65">
        <v>1101.0899999999999</v>
      </c>
      <c r="J262" s="112">
        <v>26.39</v>
      </c>
      <c r="K262" s="67">
        <v>29057.85</v>
      </c>
    </row>
    <row r="263" spans="1:11" s="6" customFormat="1" ht="15" outlineLevel="1">
      <c r="A263" s="59" t="s">
        <v>43</v>
      </c>
      <c r="B263" s="108"/>
      <c r="C263" s="108" t="s">
        <v>46</v>
      </c>
      <c r="D263" s="109"/>
      <c r="E263" s="62" t="s">
        <v>43</v>
      </c>
      <c r="F263" s="110">
        <v>700.12</v>
      </c>
      <c r="G263" s="111" t="s">
        <v>2161</v>
      </c>
      <c r="H263" s="110"/>
      <c r="I263" s="65">
        <v>1839.41</v>
      </c>
      <c r="J263" s="112">
        <v>8.3699999999999992</v>
      </c>
      <c r="K263" s="67">
        <v>15395.87</v>
      </c>
    </row>
    <row r="264" spans="1:11" s="6" customFormat="1" ht="15" outlineLevel="1">
      <c r="A264" s="59" t="s">
        <v>43</v>
      </c>
      <c r="B264" s="108"/>
      <c r="C264" s="108" t="s">
        <v>48</v>
      </c>
      <c r="D264" s="109"/>
      <c r="E264" s="62" t="s">
        <v>43</v>
      </c>
      <c r="F264" s="110" t="s">
        <v>1726</v>
      </c>
      <c r="G264" s="111"/>
      <c r="H264" s="110"/>
      <c r="I264" s="68" t="s">
        <v>2363</v>
      </c>
      <c r="J264" s="112">
        <v>26.39</v>
      </c>
      <c r="K264" s="69" t="s">
        <v>2364</v>
      </c>
    </row>
    <row r="265" spans="1:11" s="6" customFormat="1" ht="15" outlineLevel="1">
      <c r="A265" s="59" t="s">
        <v>43</v>
      </c>
      <c r="B265" s="108"/>
      <c r="C265" s="108" t="s">
        <v>52</v>
      </c>
      <c r="D265" s="109"/>
      <c r="E265" s="62" t="s">
        <v>43</v>
      </c>
      <c r="F265" s="110">
        <v>378.7</v>
      </c>
      <c r="G265" s="111">
        <v>0</v>
      </c>
      <c r="H265" s="110"/>
      <c r="I265" s="65"/>
      <c r="J265" s="112">
        <v>8.23</v>
      </c>
      <c r="K265" s="67"/>
    </row>
    <row r="266" spans="1:11" s="6" customFormat="1" ht="15" outlineLevel="1">
      <c r="A266" s="59" t="s">
        <v>43</v>
      </c>
      <c r="B266" s="108"/>
      <c r="C266" s="108" t="s">
        <v>53</v>
      </c>
      <c r="D266" s="109" t="s">
        <v>54</v>
      </c>
      <c r="E266" s="62">
        <v>114</v>
      </c>
      <c r="F266" s="110"/>
      <c r="G266" s="111"/>
      <c r="H266" s="110"/>
      <c r="I266" s="65">
        <v>1255.24</v>
      </c>
      <c r="J266" s="112">
        <v>79</v>
      </c>
      <c r="K266" s="67">
        <v>22955.7</v>
      </c>
    </row>
    <row r="267" spans="1:11" s="6" customFormat="1" ht="15" outlineLevel="1">
      <c r="A267" s="59" t="s">
        <v>43</v>
      </c>
      <c r="B267" s="108"/>
      <c r="C267" s="108" t="s">
        <v>55</v>
      </c>
      <c r="D267" s="109" t="s">
        <v>54</v>
      </c>
      <c r="E267" s="62">
        <v>67</v>
      </c>
      <c r="F267" s="110"/>
      <c r="G267" s="111"/>
      <c r="H267" s="110"/>
      <c r="I267" s="65">
        <v>737.73</v>
      </c>
      <c r="J267" s="112">
        <v>41</v>
      </c>
      <c r="K267" s="67">
        <v>11913.72</v>
      </c>
    </row>
    <row r="268" spans="1:11" s="6" customFormat="1" ht="15" outlineLevel="1">
      <c r="A268" s="59" t="s">
        <v>43</v>
      </c>
      <c r="B268" s="108"/>
      <c r="C268" s="108" t="s">
        <v>56</v>
      </c>
      <c r="D268" s="109" t="s">
        <v>54</v>
      </c>
      <c r="E268" s="62">
        <v>98</v>
      </c>
      <c r="F268" s="110"/>
      <c r="G268" s="111"/>
      <c r="H268" s="110"/>
      <c r="I268" s="65">
        <v>122.37</v>
      </c>
      <c r="J268" s="112">
        <v>95</v>
      </c>
      <c r="K268" s="67">
        <v>3130.67</v>
      </c>
    </row>
    <row r="269" spans="1:11" s="6" customFormat="1" ht="15" outlineLevel="1">
      <c r="A269" s="59" t="s">
        <v>43</v>
      </c>
      <c r="B269" s="108"/>
      <c r="C269" s="108" t="s">
        <v>57</v>
      </c>
      <c r="D269" s="109" t="s">
        <v>54</v>
      </c>
      <c r="E269" s="62">
        <v>77</v>
      </c>
      <c r="F269" s="110"/>
      <c r="G269" s="111"/>
      <c r="H269" s="110"/>
      <c r="I269" s="65">
        <v>96.15</v>
      </c>
      <c r="J269" s="112">
        <v>65</v>
      </c>
      <c r="K269" s="67">
        <v>2142.04</v>
      </c>
    </row>
    <row r="270" spans="1:11" s="6" customFormat="1" ht="30" outlineLevel="1">
      <c r="A270" s="59" t="s">
        <v>43</v>
      </c>
      <c r="B270" s="108"/>
      <c r="C270" s="108" t="s">
        <v>58</v>
      </c>
      <c r="D270" s="109" t="s">
        <v>59</v>
      </c>
      <c r="E270" s="62">
        <v>30.9</v>
      </c>
      <c r="F270" s="110"/>
      <c r="G270" s="111" t="s">
        <v>2160</v>
      </c>
      <c r="H270" s="110"/>
      <c r="I270" s="65">
        <v>89.3</v>
      </c>
      <c r="J270" s="112"/>
      <c r="K270" s="67"/>
    </row>
    <row r="271" spans="1:11" s="6" customFormat="1" ht="15.75">
      <c r="A271" s="70" t="s">
        <v>43</v>
      </c>
      <c r="B271" s="113"/>
      <c r="C271" s="113" t="s">
        <v>60</v>
      </c>
      <c r="D271" s="114"/>
      <c r="E271" s="73" t="s">
        <v>43</v>
      </c>
      <c r="F271" s="115"/>
      <c r="G271" s="116"/>
      <c r="H271" s="115"/>
      <c r="I271" s="76">
        <v>5151.99</v>
      </c>
      <c r="J271" s="117"/>
      <c r="K271" s="78">
        <v>84595.85</v>
      </c>
    </row>
    <row r="272" spans="1:11" s="6" customFormat="1" ht="15" outlineLevel="1">
      <c r="A272" s="59" t="s">
        <v>43</v>
      </c>
      <c r="B272" s="108"/>
      <c r="C272" s="108" t="s">
        <v>61</v>
      </c>
      <c r="D272" s="109"/>
      <c r="E272" s="62" t="s">
        <v>43</v>
      </c>
      <c r="F272" s="110"/>
      <c r="G272" s="111"/>
      <c r="H272" s="110"/>
      <c r="I272" s="65"/>
      <c r="J272" s="112"/>
      <c r="K272" s="67"/>
    </row>
    <row r="273" spans="1:11" s="6" customFormat="1" ht="15" outlineLevel="1">
      <c r="A273" s="59" t="s">
        <v>43</v>
      </c>
      <c r="B273" s="108"/>
      <c r="C273" s="108" t="s">
        <v>46</v>
      </c>
      <c r="D273" s="109"/>
      <c r="E273" s="62" t="s">
        <v>43</v>
      </c>
      <c r="F273" s="110">
        <v>47.53</v>
      </c>
      <c r="G273" s="111" t="s">
        <v>2164</v>
      </c>
      <c r="H273" s="110"/>
      <c r="I273" s="65">
        <v>12.49</v>
      </c>
      <c r="J273" s="112">
        <v>26.39</v>
      </c>
      <c r="K273" s="67">
        <v>329.54</v>
      </c>
    </row>
    <row r="274" spans="1:11" s="6" customFormat="1" ht="15" outlineLevel="1">
      <c r="A274" s="59" t="s">
        <v>43</v>
      </c>
      <c r="B274" s="108"/>
      <c r="C274" s="108" t="s">
        <v>48</v>
      </c>
      <c r="D274" s="109"/>
      <c r="E274" s="62" t="s">
        <v>43</v>
      </c>
      <c r="F274" s="110">
        <v>47.53</v>
      </c>
      <c r="G274" s="111" t="s">
        <v>2164</v>
      </c>
      <c r="H274" s="110"/>
      <c r="I274" s="65">
        <v>12.49</v>
      </c>
      <c r="J274" s="112">
        <v>26.39</v>
      </c>
      <c r="K274" s="67">
        <v>329.54</v>
      </c>
    </row>
    <row r="275" spans="1:11" s="6" customFormat="1" ht="15" outlineLevel="1">
      <c r="A275" s="59" t="s">
        <v>43</v>
      </c>
      <c r="B275" s="108"/>
      <c r="C275" s="108" t="s">
        <v>63</v>
      </c>
      <c r="D275" s="109" t="s">
        <v>54</v>
      </c>
      <c r="E275" s="62">
        <v>175</v>
      </c>
      <c r="F275" s="110"/>
      <c r="G275" s="111"/>
      <c r="H275" s="110"/>
      <c r="I275" s="65">
        <v>21.86</v>
      </c>
      <c r="J275" s="112">
        <v>160</v>
      </c>
      <c r="K275" s="67">
        <v>527.26</v>
      </c>
    </row>
    <row r="276" spans="1:11" s="6" customFormat="1" ht="15" outlineLevel="1">
      <c r="A276" s="59" t="s">
        <v>43</v>
      </c>
      <c r="B276" s="108"/>
      <c r="C276" s="108" t="s">
        <v>64</v>
      </c>
      <c r="D276" s="109"/>
      <c r="E276" s="62" t="s">
        <v>43</v>
      </c>
      <c r="F276" s="110"/>
      <c r="G276" s="111"/>
      <c r="H276" s="110"/>
      <c r="I276" s="65">
        <v>34.35</v>
      </c>
      <c r="J276" s="112"/>
      <c r="K276" s="67">
        <v>856.8</v>
      </c>
    </row>
    <row r="277" spans="1:11" s="6" customFormat="1" ht="15.75">
      <c r="A277" s="70" t="s">
        <v>43</v>
      </c>
      <c r="B277" s="113"/>
      <c r="C277" s="113" t="s">
        <v>65</v>
      </c>
      <c r="D277" s="114"/>
      <c r="E277" s="73" t="s">
        <v>43</v>
      </c>
      <c r="F277" s="115"/>
      <c r="G277" s="116"/>
      <c r="H277" s="115"/>
      <c r="I277" s="76">
        <v>5186.34</v>
      </c>
      <c r="J277" s="117"/>
      <c r="K277" s="78">
        <v>85452.65</v>
      </c>
    </row>
    <row r="278" spans="1:11" s="6" customFormat="1" ht="195">
      <c r="A278" s="59">
        <v>15</v>
      </c>
      <c r="B278" s="108" t="s">
        <v>2190</v>
      </c>
      <c r="C278" s="108" t="s">
        <v>1730</v>
      </c>
      <c r="D278" s="109" t="s">
        <v>580</v>
      </c>
      <c r="E278" s="62">
        <v>7</v>
      </c>
      <c r="F278" s="110">
        <v>65.13</v>
      </c>
      <c r="G278" s="111"/>
      <c r="H278" s="110"/>
      <c r="I278" s="65"/>
      <c r="J278" s="112"/>
      <c r="K278" s="67"/>
    </row>
    <row r="279" spans="1:11" s="6" customFormat="1" ht="15" outlineLevel="1">
      <c r="A279" s="59" t="s">
        <v>43</v>
      </c>
      <c r="B279" s="108"/>
      <c r="C279" s="108" t="s">
        <v>44</v>
      </c>
      <c r="D279" s="109"/>
      <c r="E279" s="62" t="s">
        <v>43</v>
      </c>
      <c r="F279" s="110">
        <v>25.24</v>
      </c>
      <c r="G279" s="111" t="s">
        <v>45</v>
      </c>
      <c r="H279" s="110"/>
      <c r="I279" s="65">
        <v>116.61</v>
      </c>
      <c r="J279" s="112">
        <v>26.39</v>
      </c>
      <c r="K279" s="67">
        <v>3077.31</v>
      </c>
    </row>
    <row r="280" spans="1:11" s="6" customFormat="1" ht="15" outlineLevel="1">
      <c r="A280" s="59" t="s">
        <v>43</v>
      </c>
      <c r="B280" s="108"/>
      <c r="C280" s="108" t="s">
        <v>46</v>
      </c>
      <c r="D280" s="109"/>
      <c r="E280" s="62" t="s">
        <v>43</v>
      </c>
      <c r="F280" s="110">
        <v>37.58</v>
      </c>
      <c r="G280" s="111" t="s">
        <v>47</v>
      </c>
      <c r="H280" s="110"/>
      <c r="I280" s="65">
        <v>157.84</v>
      </c>
      <c r="J280" s="112">
        <v>10.86</v>
      </c>
      <c r="K280" s="67">
        <v>1714.1</v>
      </c>
    </row>
    <row r="281" spans="1:11" s="6" customFormat="1" ht="15" outlineLevel="1">
      <c r="A281" s="59" t="s">
        <v>43</v>
      </c>
      <c r="B281" s="108"/>
      <c r="C281" s="108" t="s">
        <v>48</v>
      </c>
      <c r="D281" s="109"/>
      <c r="E281" s="62" t="s">
        <v>43</v>
      </c>
      <c r="F281" s="110" t="s">
        <v>581</v>
      </c>
      <c r="G281" s="111"/>
      <c r="H281" s="110"/>
      <c r="I281" s="68" t="s">
        <v>2191</v>
      </c>
      <c r="J281" s="112">
        <v>26.39</v>
      </c>
      <c r="K281" s="69" t="s">
        <v>2192</v>
      </c>
    </row>
    <row r="282" spans="1:11" s="6" customFormat="1" ht="15" outlineLevel="1">
      <c r="A282" s="59" t="s">
        <v>43</v>
      </c>
      <c r="B282" s="108"/>
      <c r="C282" s="108" t="s">
        <v>52</v>
      </c>
      <c r="D282" s="109"/>
      <c r="E282" s="62" t="s">
        <v>43</v>
      </c>
      <c r="F282" s="110">
        <v>2.31</v>
      </c>
      <c r="G282" s="111">
        <v>0</v>
      </c>
      <c r="H282" s="110"/>
      <c r="I282" s="65"/>
      <c r="J282" s="112">
        <v>8.23</v>
      </c>
      <c r="K282" s="67"/>
    </row>
    <row r="283" spans="1:11" s="6" customFormat="1" ht="15" outlineLevel="1">
      <c r="A283" s="59" t="s">
        <v>43</v>
      </c>
      <c r="B283" s="108"/>
      <c r="C283" s="108" t="s">
        <v>53</v>
      </c>
      <c r="D283" s="109" t="s">
        <v>54</v>
      </c>
      <c r="E283" s="62">
        <v>114</v>
      </c>
      <c r="F283" s="110"/>
      <c r="G283" s="111"/>
      <c r="H283" s="110"/>
      <c r="I283" s="65">
        <v>132.94</v>
      </c>
      <c r="J283" s="112">
        <v>79</v>
      </c>
      <c r="K283" s="67">
        <v>2431.0700000000002</v>
      </c>
    </row>
    <row r="284" spans="1:11" s="6" customFormat="1" ht="15" outlineLevel="1">
      <c r="A284" s="59" t="s">
        <v>43</v>
      </c>
      <c r="B284" s="108"/>
      <c r="C284" s="108" t="s">
        <v>55</v>
      </c>
      <c r="D284" s="109" t="s">
        <v>54</v>
      </c>
      <c r="E284" s="62">
        <v>67</v>
      </c>
      <c r="F284" s="110"/>
      <c r="G284" s="111"/>
      <c r="H284" s="110"/>
      <c r="I284" s="65">
        <v>78.13</v>
      </c>
      <c r="J284" s="112">
        <v>41</v>
      </c>
      <c r="K284" s="67">
        <v>1261.7</v>
      </c>
    </row>
    <row r="285" spans="1:11" s="6" customFormat="1" ht="15" outlineLevel="1">
      <c r="A285" s="59" t="s">
        <v>43</v>
      </c>
      <c r="B285" s="108"/>
      <c r="C285" s="108" t="s">
        <v>56</v>
      </c>
      <c r="D285" s="109" t="s">
        <v>54</v>
      </c>
      <c r="E285" s="62">
        <v>98</v>
      </c>
      <c r="F285" s="110"/>
      <c r="G285" s="111"/>
      <c r="H285" s="110"/>
      <c r="I285" s="65">
        <v>30.42</v>
      </c>
      <c r="J285" s="112">
        <v>95</v>
      </c>
      <c r="K285" s="67">
        <v>778.14</v>
      </c>
    </row>
    <row r="286" spans="1:11" s="6" customFormat="1" ht="15" outlineLevel="1">
      <c r="A286" s="59" t="s">
        <v>43</v>
      </c>
      <c r="B286" s="108"/>
      <c r="C286" s="108" t="s">
        <v>57</v>
      </c>
      <c r="D286" s="109" t="s">
        <v>54</v>
      </c>
      <c r="E286" s="62">
        <v>77</v>
      </c>
      <c r="F286" s="110"/>
      <c r="G286" s="111"/>
      <c r="H286" s="110"/>
      <c r="I286" s="65">
        <v>23.9</v>
      </c>
      <c r="J286" s="112">
        <v>65</v>
      </c>
      <c r="K286" s="67">
        <v>532.41</v>
      </c>
    </row>
    <row r="287" spans="1:11" s="6" customFormat="1" ht="30" outlineLevel="1">
      <c r="A287" s="59" t="s">
        <v>43</v>
      </c>
      <c r="B287" s="108"/>
      <c r="C287" s="108" t="s">
        <v>58</v>
      </c>
      <c r="D287" s="109" t="s">
        <v>59</v>
      </c>
      <c r="E287" s="62">
        <v>2</v>
      </c>
      <c r="F287" s="110"/>
      <c r="G287" s="111" t="s">
        <v>45</v>
      </c>
      <c r="H287" s="110"/>
      <c r="I287" s="65">
        <v>9.24</v>
      </c>
      <c r="J287" s="112"/>
      <c r="K287" s="67"/>
    </row>
    <row r="288" spans="1:11" s="6" customFormat="1" ht="15.75">
      <c r="A288" s="70" t="s">
        <v>43</v>
      </c>
      <c r="B288" s="113"/>
      <c r="C288" s="113" t="s">
        <v>60</v>
      </c>
      <c r="D288" s="114"/>
      <c r="E288" s="73" t="s">
        <v>43</v>
      </c>
      <c r="F288" s="115"/>
      <c r="G288" s="116"/>
      <c r="H288" s="115"/>
      <c r="I288" s="76">
        <v>539.84</v>
      </c>
      <c r="J288" s="117"/>
      <c r="K288" s="78">
        <v>9794.73</v>
      </c>
    </row>
    <row r="289" spans="1:11" s="6" customFormat="1" ht="15" outlineLevel="1">
      <c r="A289" s="59" t="s">
        <v>43</v>
      </c>
      <c r="B289" s="108"/>
      <c r="C289" s="108" t="s">
        <v>61</v>
      </c>
      <c r="D289" s="109"/>
      <c r="E289" s="62" t="s">
        <v>43</v>
      </c>
      <c r="F289" s="110"/>
      <c r="G289" s="111"/>
      <c r="H289" s="110"/>
      <c r="I289" s="65"/>
      <c r="J289" s="112"/>
      <c r="K289" s="67"/>
    </row>
    <row r="290" spans="1:11" s="6" customFormat="1" ht="15" outlineLevel="1">
      <c r="A290" s="59" t="s">
        <v>43</v>
      </c>
      <c r="B290" s="108"/>
      <c r="C290" s="108" t="s">
        <v>46</v>
      </c>
      <c r="D290" s="109"/>
      <c r="E290" s="62" t="s">
        <v>43</v>
      </c>
      <c r="F290" s="110">
        <v>7.39</v>
      </c>
      <c r="G290" s="111" t="s">
        <v>62</v>
      </c>
      <c r="H290" s="110"/>
      <c r="I290" s="65">
        <v>3.1</v>
      </c>
      <c r="J290" s="112">
        <v>26.39</v>
      </c>
      <c r="K290" s="67">
        <v>81.91</v>
      </c>
    </row>
    <row r="291" spans="1:11" s="6" customFormat="1" ht="15" outlineLevel="1">
      <c r="A291" s="59" t="s">
        <v>43</v>
      </c>
      <c r="B291" s="108"/>
      <c r="C291" s="108" t="s">
        <v>48</v>
      </c>
      <c r="D291" s="109"/>
      <c r="E291" s="62" t="s">
        <v>43</v>
      </c>
      <c r="F291" s="110">
        <v>7.39</v>
      </c>
      <c r="G291" s="111" t="s">
        <v>62</v>
      </c>
      <c r="H291" s="110"/>
      <c r="I291" s="65">
        <v>3.1</v>
      </c>
      <c r="J291" s="112">
        <v>26.39</v>
      </c>
      <c r="K291" s="67">
        <v>81.91</v>
      </c>
    </row>
    <row r="292" spans="1:11" s="6" customFormat="1" ht="15" outlineLevel="1">
      <c r="A292" s="59" t="s">
        <v>43</v>
      </c>
      <c r="B292" s="108"/>
      <c r="C292" s="108" t="s">
        <v>63</v>
      </c>
      <c r="D292" s="109" t="s">
        <v>54</v>
      </c>
      <c r="E292" s="62">
        <v>175</v>
      </c>
      <c r="F292" s="110"/>
      <c r="G292" s="111"/>
      <c r="H292" s="110"/>
      <c r="I292" s="65">
        <v>5.43</v>
      </c>
      <c r="J292" s="112">
        <v>160</v>
      </c>
      <c r="K292" s="67">
        <v>131.05000000000001</v>
      </c>
    </row>
    <row r="293" spans="1:11" s="6" customFormat="1" ht="15" outlineLevel="1">
      <c r="A293" s="59" t="s">
        <v>43</v>
      </c>
      <c r="B293" s="108"/>
      <c r="C293" s="108" t="s">
        <v>64</v>
      </c>
      <c r="D293" s="109"/>
      <c r="E293" s="62" t="s">
        <v>43</v>
      </c>
      <c r="F293" s="110"/>
      <c r="G293" s="111"/>
      <c r="H293" s="110"/>
      <c r="I293" s="65">
        <v>8.5299999999999994</v>
      </c>
      <c r="J293" s="112"/>
      <c r="K293" s="67">
        <v>212.96</v>
      </c>
    </row>
    <row r="294" spans="1:11" s="6" customFormat="1" ht="15.75">
      <c r="A294" s="70" t="s">
        <v>43</v>
      </c>
      <c r="B294" s="113"/>
      <c r="C294" s="113" t="s">
        <v>65</v>
      </c>
      <c r="D294" s="114"/>
      <c r="E294" s="73" t="s">
        <v>43</v>
      </c>
      <c r="F294" s="115"/>
      <c r="G294" s="116"/>
      <c r="H294" s="115"/>
      <c r="I294" s="76">
        <v>548.37</v>
      </c>
      <c r="J294" s="117"/>
      <c r="K294" s="78">
        <v>10007.69</v>
      </c>
    </row>
    <row r="295" spans="1:11" s="6" customFormat="1" ht="195">
      <c r="A295" s="59">
        <v>16</v>
      </c>
      <c r="B295" s="108" t="s">
        <v>2193</v>
      </c>
      <c r="C295" s="108" t="s">
        <v>2194</v>
      </c>
      <c r="D295" s="109" t="s">
        <v>641</v>
      </c>
      <c r="E295" s="62" t="s">
        <v>2092</v>
      </c>
      <c r="F295" s="110">
        <v>431.61</v>
      </c>
      <c r="G295" s="111"/>
      <c r="H295" s="110"/>
      <c r="I295" s="65"/>
      <c r="J295" s="112"/>
      <c r="K295" s="67"/>
    </row>
    <row r="296" spans="1:11" s="6" customFormat="1" ht="15" outlineLevel="1">
      <c r="A296" s="59" t="s">
        <v>43</v>
      </c>
      <c r="B296" s="108"/>
      <c r="C296" s="108" t="s">
        <v>44</v>
      </c>
      <c r="D296" s="109"/>
      <c r="E296" s="62" t="s">
        <v>43</v>
      </c>
      <c r="F296" s="110">
        <v>165.24</v>
      </c>
      <c r="G296" s="111" t="s">
        <v>2160</v>
      </c>
      <c r="H296" s="110"/>
      <c r="I296" s="65">
        <v>477.54</v>
      </c>
      <c r="J296" s="112">
        <v>26.39</v>
      </c>
      <c r="K296" s="67">
        <v>12602.41</v>
      </c>
    </row>
    <row r="297" spans="1:11" s="6" customFormat="1" ht="15" outlineLevel="1">
      <c r="A297" s="59" t="s">
        <v>43</v>
      </c>
      <c r="B297" s="108"/>
      <c r="C297" s="108" t="s">
        <v>46</v>
      </c>
      <c r="D297" s="109"/>
      <c r="E297" s="62" t="s">
        <v>43</v>
      </c>
      <c r="F297" s="110">
        <v>261.75</v>
      </c>
      <c r="G297" s="111" t="s">
        <v>2161</v>
      </c>
      <c r="H297" s="110"/>
      <c r="I297" s="65">
        <v>687.69</v>
      </c>
      <c r="J297" s="112">
        <v>10.86</v>
      </c>
      <c r="K297" s="67">
        <v>7468.32</v>
      </c>
    </row>
    <row r="298" spans="1:11" s="6" customFormat="1" ht="15" outlineLevel="1">
      <c r="A298" s="59" t="s">
        <v>43</v>
      </c>
      <c r="B298" s="108"/>
      <c r="C298" s="108" t="s">
        <v>48</v>
      </c>
      <c r="D298" s="109"/>
      <c r="E298" s="62" t="s">
        <v>43</v>
      </c>
      <c r="F298" s="110" t="s">
        <v>1736</v>
      </c>
      <c r="G298" s="111"/>
      <c r="H298" s="110"/>
      <c r="I298" s="68" t="s">
        <v>2365</v>
      </c>
      <c r="J298" s="112">
        <v>26.39</v>
      </c>
      <c r="K298" s="69" t="s">
        <v>2366</v>
      </c>
    </row>
    <row r="299" spans="1:11" s="6" customFormat="1" ht="15" outlineLevel="1">
      <c r="A299" s="59" t="s">
        <v>43</v>
      </c>
      <c r="B299" s="108"/>
      <c r="C299" s="108" t="s">
        <v>52</v>
      </c>
      <c r="D299" s="109"/>
      <c r="E299" s="62" t="s">
        <v>43</v>
      </c>
      <c r="F299" s="110">
        <v>4.62</v>
      </c>
      <c r="G299" s="111">
        <v>0</v>
      </c>
      <c r="H299" s="110"/>
      <c r="I299" s="65"/>
      <c r="J299" s="112">
        <v>8.23</v>
      </c>
      <c r="K299" s="67"/>
    </row>
    <row r="300" spans="1:11" s="6" customFormat="1" ht="15" outlineLevel="1">
      <c r="A300" s="59" t="s">
        <v>43</v>
      </c>
      <c r="B300" s="108"/>
      <c r="C300" s="108" t="s">
        <v>53</v>
      </c>
      <c r="D300" s="109" t="s">
        <v>54</v>
      </c>
      <c r="E300" s="62">
        <v>114</v>
      </c>
      <c r="F300" s="110"/>
      <c r="G300" s="111"/>
      <c r="H300" s="110"/>
      <c r="I300" s="65">
        <v>544.4</v>
      </c>
      <c r="J300" s="112">
        <v>79</v>
      </c>
      <c r="K300" s="67">
        <v>9955.9</v>
      </c>
    </row>
    <row r="301" spans="1:11" s="6" customFormat="1" ht="15" outlineLevel="1">
      <c r="A301" s="59" t="s">
        <v>43</v>
      </c>
      <c r="B301" s="108"/>
      <c r="C301" s="108" t="s">
        <v>55</v>
      </c>
      <c r="D301" s="109" t="s">
        <v>54</v>
      </c>
      <c r="E301" s="62">
        <v>67</v>
      </c>
      <c r="F301" s="110"/>
      <c r="G301" s="111"/>
      <c r="H301" s="110"/>
      <c r="I301" s="65">
        <v>319.95</v>
      </c>
      <c r="J301" s="112">
        <v>41</v>
      </c>
      <c r="K301" s="67">
        <v>5166.99</v>
      </c>
    </row>
    <row r="302" spans="1:11" s="6" customFormat="1" ht="15" outlineLevel="1">
      <c r="A302" s="59" t="s">
        <v>43</v>
      </c>
      <c r="B302" s="108"/>
      <c r="C302" s="108" t="s">
        <v>56</v>
      </c>
      <c r="D302" s="109" t="s">
        <v>54</v>
      </c>
      <c r="E302" s="62">
        <v>98</v>
      </c>
      <c r="F302" s="110"/>
      <c r="G302" s="111"/>
      <c r="H302" s="110"/>
      <c r="I302" s="65">
        <v>132.47</v>
      </c>
      <c r="J302" s="112">
        <v>95</v>
      </c>
      <c r="K302" s="67">
        <v>3388.87</v>
      </c>
    </row>
    <row r="303" spans="1:11" s="6" customFormat="1" ht="15" outlineLevel="1">
      <c r="A303" s="59" t="s">
        <v>43</v>
      </c>
      <c r="B303" s="108"/>
      <c r="C303" s="108" t="s">
        <v>57</v>
      </c>
      <c r="D303" s="109" t="s">
        <v>54</v>
      </c>
      <c r="E303" s="62">
        <v>77</v>
      </c>
      <c r="F303" s="110"/>
      <c r="G303" s="111"/>
      <c r="H303" s="110"/>
      <c r="I303" s="65">
        <v>104.08</v>
      </c>
      <c r="J303" s="112">
        <v>65</v>
      </c>
      <c r="K303" s="67">
        <v>2318.6999999999998</v>
      </c>
    </row>
    <row r="304" spans="1:11" s="6" customFormat="1" ht="30" outlineLevel="1">
      <c r="A304" s="59" t="s">
        <v>43</v>
      </c>
      <c r="B304" s="108"/>
      <c r="C304" s="108" t="s">
        <v>58</v>
      </c>
      <c r="D304" s="109" t="s">
        <v>59</v>
      </c>
      <c r="E304" s="62">
        <v>12</v>
      </c>
      <c r="F304" s="110"/>
      <c r="G304" s="111" t="s">
        <v>2160</v>
      </c>
      <c r="H304" s="110"/>
      <c r="I304" s="65">
        <v>34.68</v>
      </c>
      <c r="J304" s="112"/>
      <c r="K304" s="67"/>
    </row>
    <row r="305" spans="1:11" s="6" customFormat="1" ht="15.75">
      <c r="A305" s="70" t="s">
        <v>43</v>
      </c>
      <c r="B305" s="113"/>
      <c r="C305" s="113" t="s">
        <v>60</v>
      </c>
      <c r="D305" s="114"/>
      <c r="E305" s="73" t="s">
        <v>43</v>
      </c>
      <c r="F305" s="115"/>
      <c r="G305" s="116"/>
      <c r="H305" s="115"/>
      <c r="I305" s="76">
        <v>2266.13</v>
      </c>
      <c r="J305" s="117"/>
      <c r="K305" s="78">
        <v>40901.19</v>
      </c>
    </row>
    <row r="306" spans="1:11" s="6" customFormat="1" ht="15" outlineLevel="1">
      <c r="A306" s="59" t="s">
        <v>43</v>
      </c>
      <c r="B306" s="108"/>
      <c r="C306" s="108" t="s">
        <v>61</v>
      </c>
      <c r="D306" s="109"/>
      <c r="E306" s="62" t="s">
        <v>43</v>
      </c>
      <c r="F306" s="110"/>
      <c r="G306" s="111"/>
      <c r="H306" s="110"/>
      <c r="I306" s="65"/>
      <c r="J306" s="112"/>
      <c r="K306" s="67"/>
    </row>
    <row r="307" spans="1:11" s="6" customFormat="1" ht="15" outlineLevel="1">
      <c r="A307" s="59" t="s">
        <v>43</v>
      </c>
      <c r="B307" s="108"/>
      <c r="C307" s="108" t="s">
        <v>46</v>
      </c>
      <c r="D307" s="109"/>
      <c r="E307" s="62" t="s">
        <v>43</v>
      </c>
      <c r="F307" s="110">
        <v>51.45</v>
      </c>
      <c r="G307" s="111" t="s">
        <v>2164</v>
      </c>
      <c r="H307" s="110"/>
      <c r="I307" s="65">
        <v>13.52</v>
      </c>
      <c r="J307" s="112">
        <v>26.39</v>
      </c>
      <c r="K307" s="67">
        <v>356.72</v>
      </c>
    </row>
    <row r="308" spans="1:11" s="6" customFormat="1" ht="15" outlineLevel="1">
      <c r="A308" s="59" t="s">
        <v>43</v>
      </c>
      <c r="B308" s="108"/>
      <c r="C308" s="108" t="s">
        <v>48</v>
      </c>
      <c r="D308" s="109"/>
      <c r="E308" s="62" t="s">
        <v>43</v>
      </c>
      <c r="F308" s="110">
        <v>51.45</v>
      </c>
      <c r="G308" s="111" t="s">
        <v>2164</v>
      </c>
      <c r="H308" s="110"/>
      <c r="I308" s="65">
        <v>13.52</v>
      </c>
      <c r="J308" s="112">
        <v>26.39</v>
      </c>
      <c r="K308" s="67">
        <v>356.72</v>
      </c>
    </row>
    <row r="309" spans="1:11" s="6" customFormat="1" ht="15" outlineLevel="1">
      <c r="A309" s="59" t="s">
        <v>43</v>
      </c>
      <c r="B309" s="108"/>
      <c r="C309" s="108" t="s">
        <v>63</v>
      </c>
      <c r="D309" s="109" t="s">
        <v>54</v>
      </c>
      <c r="E309" s="62">
        <v>175</v>
      </c>
      <c r="F309" s="110"/>
      <c r="G309" s="111"/>
      <c r="H309" s="110"/>
      <c r="I309" s="65">
        <v>23.66</v>
      </c>
      <c r="J309" s="112">
        <v>160</v>
      </c>
      <c r="K309" s="67">
        <v>570.75</v>
      </c>
    </row>
    <row r="310" spans="1:11" s="6" customFormat="1" ht="15" outlineLevel="1">
      <c r="A310" s="59" t="s">
        <v>43</v>
      </c>
      <c r="B310" s="108"/>
      <c r="C310" s="108" t="s">
        <v>64</v>
      </c>
      <c r="D310" s="109"/>
      <c r="E310" s="62" t="s">
        <v>43</v>
      </c>
      <c r="F310" s="110"/>
      <c r="G310" s="111"/>
      <c r="H310" s="110"/>
      <c r="I310" s="65">
        <v>37.18</v>
      </c>
      <c r="J310" s="112"/>
      <c r="K310" s="67">
        <v>927.47</v>
      </c>
    </row>
    <row r="311" spans="1:11" s="6" customFormat="1" ht="15.75">
      <c r="A311" s="70" t="s">
        <v>43</v>
      </c>
      <c r="B311" s="113"/>
      <c r="C311" s="113" t="s">
        <v>65</v>
      </c>
      <c r="D311" s="114"/>
      <c r="E311" s="73" t="s">
        <v>43</v>
      </c>
      <c r="F311" s="115"/>
      <c r="G311" s="116"/>
      <c r="H311" s="115"/>
      <c r="I311" s="76">
        <v>2303.31</v>
      </c>
      <c r="J311" s="117"/>
      <c r="K311" s="78">
        <v>41828.660000000003</v>
      </c>
    </row>
    <row r="312" spans="1:11" s="6" customFormat="1" ht="180">
      <c r="A312" s="59">
        <v>17</v>
      </c>
      <c r="B312" s="108" t="s">
        <v>2197</v>
      </c>
      <c r="C312" s="108" t="s">
        <v>2198</v>
      </c>
      <c r="D312" s="109" t="s">
        <v>641</v>
      </c>
      <c r="E312" s="62" t="s">
        <v>2096</v>
      </c>
      <c r="F312" s="110">
        <v>198.7</v>
      </c>
      <c r="G312" s="111"/>
      <c r="H312" s="110"/>
      <c r="I312" s="65"/>
      <c r="J312" s="112"/>
      <c r="K312" s="67"/>
    </row>
    <row r="313" spans="1:11" s="6" customFormat="1" ht="15" outlineLevel="1">
      <c r="A313" s="59" t="s">
        <v>43</v>
      </c>
      <c r="B313" s="108"/>
      <c r="C313" s="108" t="s">
        <v>44</v>
      </c>
      <c r="D313" s="109"/>
      <c r="E313" s="62" t="s">
        <v>43</v>
      </c>
      <c r="F313" s="110">
        <v>131.93</v>
      </c>
      <c r="G313" s="111" t="s">
        <v>2160</v>
      </c>
      <c r="H313" s="110"/>
      <c r="I313" s="65">
        <v>811.35</v>
      </c>
      <c r="J313" s="112">
        <v>26.39</v>
      </c>
      <c r="K313" s="67">
        <v>21411.62</v>
      </c>
    </row>
    <row r="314" spans="1:11" s="6" customFormat="1" ht="15" outlineLevel="1">
      <c r="A314" s="59" t="s">
        <v>43</v>
      </c>
      <c r="B314" s="108"/>
      <c r="C314" s="108" t="s">
        <v>46</v>
      </c>
      <c r="D314" s="109"/>
      <c r="E314" s="62" t="s">
        <v>43</v>
      </c>
      <c r="F314" s="110">
        <v>31.63</v>
      </c>
      <c r="G314" s="111" t="s">
        <v>2161</v>
      </c>
      <c r="H314" s="110"/>
      <c r="I314" s="65">
        <v>176.84</v>
      </c>
      <c r="J314" s="112">
        <v>11.4</v>
      </c>
      <c r="K314" s="67">
        <v>2015.94</v>
      </c>
    </row>
    <row r="315" spans="1:11" s="6" customFormat="1" ht="15" outlineLevel="1">
      <c r="A315" s="59" t="s">
        <v>43</v>
      </c>
      <c r="B315" s="108"/>
      <c r="C315" s="108" t="s">
        <v>48</v>
      </c>
      <c r="D315" s="109"/>
      <c r="E315" s="62" t="s">
        <v>43</v>
      </c>
      <c r="F315" s="110" t="s">
        <v>642</v>
      </c>
      <c r="G315" s="111"/>
      <c r="H315" s="110"/>
      <c r="I315" s="68" t="s">
        <v>2367</v>
      </c>
      <c r="J315" s="112">
        <v>26.39</v>
      </c>
      <c r="K315" s="69" t="s">
        <v>2368</v>
      </c>
    </row>
    <row r="316" spans="1:11" s="6" customFormat="1" ht="15" outlineLevel="1">
      <c r="A316" s="59" t="s">
        <v>43</v>
      </c>
      <c r="B316" s="108"/>
      <c r="C316" s="108" t="s">
        <v>52</v>
      </c>
      <c r="D316" s="109"/>
      <c r="E316" s="62" t="s">
        <v>43</v>
      </c>
      <c r="F316" s="110">
        <v>35.14</v>
      </c>
      <c r="G316" s="111">
        <v>0</v>
      </c>
      <c r="H316" s="110"/>
      <c r="I316" s="65"/>
      <c r="J316" s="112">
        <v>8.23</v>
      </c>
      <c r="K316" s="67"/>
    </row>
    <row r="317" spans="1:11" s="6" customFormat="1" ht="15" outlineLevel="1">
      <c r="A317" s="59" t="s">
        <v>43</v>
      </c>
      <c r="B317" s="108"/>
      <c r="C317" s="108" t="s">
        <v>53</v>
      </c>
      <c r="D317" s="109" t="s">
        <v>54</v>
      </c>
      <c r="E317" s="62">
        <v>114</v>
      </c>
      <c r="F317" s="110"/>
      <c r="G317" s="111"/>
      <c r="H317" s="110"/>
      <c r="I317" s="65">
        <v>924.94</v>
      </c>
      <c r="J317" s="112">
        <v>79</v>
      </c>
      <c r="K317" s="67">
        <v>16915.18</v>
      </c>
    </row>
    <row r="318" spans="1:11" s="6" customFormat="1" ht="15" outlineLevel="1">
      <c r="A318" s="59" t="s">
        <v>43</v>
      </c>
      <c r="B318" s="108"/>
      <c r="C318" s="108" t="s">
        <v>55</v>
      </c>
      <c r="D318" s="109" t="s">
        <v>54</v>
      </c>
      <c r="E318" s="62">
        <v>67</v>
      </c>
      <c r="F318" s="110"/>
      <c r="G318" s="111"/>
      <c r="H318" s="110"/>
      <c r="I318" s="65">
        <v>543.6</v>
      </c>
      <c r="J318" s="112">
        <v>41</v>
      </c>
      <c r="K318" s="67">
        <v>8778.76</v>
      </c>
    </row>
    <row r="319" spans="1:11" s="6" customFormat="1" ht="15" outlineLevel="1">
      <c r="A319" s="59" t="s">
        <v>43</v>
      </c>
      <c r="B319" s="108"/>
      <c r="C319" s="108" t="s">
        <v>56</v>
      </c>
      <c r="D319" s="109" t="s">
        <v>54</v>
      </c>
      <c r="E319" s="62">
        <v>98</v>
      </c>
      <c r="F319" s="110"/>
      <c r="G319" s="111"/>
      <c r="H319" s="110"/>
      <c r="I319" s="65">
        <v>38.96</v>
      </c>
      <c r="J319" s="112">
        <v>95</v>
      </c>
      <c r="K319" s="67">
        <v>996.57</v>
      </c>
    </row>
    <row r="320" spans="1:11" s="6" customFormat="1" ht="15" outlineLevel="1">
      <c r="A320" s="59" t="s">
        <v>43</v>
      </c>
      <c r="B320" s="108"/>
      <c r="C320" s="108" t="s">
        <v>57</v>
      </c>
      <c r="D320" s="109" t="s">
        <v>54</v>
      </c>
      <c r="E320" s="62">
        <v>77</v>
      </c>
      <c r="F320" s="110"/>
      <c r="G320" s="111"/>
      <c r="H320" s="110"/>
      <c r="I320" s="65">
        <v>30.61</v>
      </c>
      <c r="J320" s="112">
        <v>65</v>
      </c>
      <c r="K320" s="67">
        <v>681.86</v>
      </c>
    </row>
    <row r="321" spans="1:11" s="6" customFormat="1" ht="30" outlineLevel="1">
      <c r="A321" s="59" t="s">
        <v>43</v>
      </c>
      <c r="B321" s="108"/>
      <c r="C321" s="108" t="s">
        <v>58</v>
      </c>
      <c r="D321" s="109" t="s">
        <v>59</v>
      </c>
      <c r="E321" s="62">
        <v>10.7</v>
      </c>
      <c r="F321" s="110"/>
      <c r="G321" s="111" t="s">
        <v>2160</v>
      </c>
      <c r="H321" s="110"/>
      <c r="I321" s="65">
        <v>65.8</v>
      </c>
      <c r="J321" s="112"/>
      <c r="K321" s="67"/>
    </row>
    <row r="322" spans="1:11" s="6" customFormat="1" ht="15.75">
      <c r="A322" s="70" t="s">
        <v>43</v>
      </c>
      <c r="B322" s="113"/>
      <c r="C322" s="113" t="s">
        <v>60</v>
      </c>
      <c r="D322" s="114"/>
      <c r="E322" s="73" t="s">
        <v>43</v>
      </c>
      <c r="F322" s="115"/>
      <c r="G322" s="116"/>
      <c r="H322" s="115"/>
      <c r="I322" s="76">
        <v>2526.3000000000002</v>
      </c>
      <c r="J322" s="117"/>
      <c r="K322" s="78">
        <v>50799.93</v>
      </c>
    </row>
    <row r="323" spans="1:11" s="6" customFormat="1" ht="15" outlineLevel="1">
      <c r="A323" s="59" t="s">
        <v>43</v>
      </c>
      <c r="B323" s="108"/>
      <c r="C323" s="108" t="s">
        <v>61</v>
      </c>
      <c r="D323" s="109"/>
      <c r="E323" s="62" t="s">
        <v>43</v>
      </c>
      <c r="F323" s="110"/>
      <c r="G323" s="111"/>
      <c r="H323" s="110"/>
      <c r="I323" s="65"/>
      <c r="J323" s="112"/>
      <c r="K323" s="67"/>
    </row>
    <row r="324" spans="1:11" s="6" customFormat="1" ht="15" outlineLevel="1">
      <c r="A324" s="59" t="s">
        <v>43</v>
      </c>
      <c r="B324" s="108"/>
      <c r="C324" s="108" t="s">
        <v>46</v>
      </c>
      <c r="D324" s="109"/>
      <c r="E324" s="62" t="s">
        <v>43</v>
      </c>
      <c r="F324" s="110">
        <v>7.11</v>
      </c>
      <c r="G324" s="111" t="s">
        <v>2164</v>
      </c>
      <c r="H324" s="110"/>
      <c r="I324" s="65">
        <v>3.98</v>
      </c>
      <c r="J324" s="112">
        <v>26.39</v>
      </c>
      <c r="K324" s="67">
        <v>104.9</v>
      </c>
    </row>
    <row r="325" spans="1:11" s="6" customFormat="1" ht="15" outlineLevel="1">
      <c r="A325" s="59" t="s">
        <v>43</v>
      </c>
      <c r="B325" s="108"/>
      <c r="C325" s="108" t="s">
        <v>48</v>
      </c>
      <c r="D325" s="109"/>
      <c r="E325" s="62" t="s">
        <v>43</v>
      </c>
      <c r="F325" s="110">
        <v>7.11</v>
      </c>
      <c r="G325" s="111" t="s">
        <v>2164</v>
      </c>
      <c r="H325" s="110"/>
      <c r="I325" s="65">
        <v>3.98</v>
      </c>
      <c r="J325" s="112">
        <v>26.39</v>
      </c>
      <c r="K325" s="67">
        <v>104.9</v>
      </c>
    </row>
    <row r="326" spans="1:11" s="6" customFormat="1" ht="15" outlineLevel="1">
      <c r="A326" s="59" t="s">
        <v>43</v>
      </c>
      <c r="B326" s="108"/>
      <c r="C326" s="108" t="s">
        <v>63</v>
      </c>
      <c r="D326" s="109" t="s">
        <v>54</v>
      </c>
      <c r="E326" s="62">
        <v>175</v>
      </c>
      <c r="F326" s="110"/>
      <c r="G326" s="111"/>
      <c r="H326" s="110"/>
      <c r="I326" s="65">
        <v>6.96</v>
      </c>
      <c r="J326" s="112">
        <v>160</v>
      </c>
      <c r="K326" s="67">
        <v>167.85</v>
      </c>
    </row>
    <row r="327" spans="1:11" s="6" customFormat="1" ht="15" outlineLevel="1">
      <c r="A327" s="59" t="s">
        <v>43</v>
      </c>
      <c r="B327" s="108"/>
      <c r="C327" s="108" t="s">
        <v>64</v>
      </c>
      <c r="D327" s="109"/>
      <c r="E327" s="62" t="s">
        <v>43</v>
      </c>
      <c r="F327" s="110"/>
      <c r="G327" s="111"/>
      <c r="H327" s="110"/>
      <c r="I327" s="65">
        <v>10.94</v>
      </c>
      <c r="J327" s="112"/>
      <c r="K327" s="67">
        <v>272.75</v>
      </c>
    </row>
    <row r="328" spans="1:11" s="6" customFormat="1" ht="15.75">
      <c r="A328" s="70" t="s">
        <v>43</v>
      </c>
      <c r="B328" s="113"/>
      <c r="C328" s="113" t="s">
        <v>65</v>
      </c>
      <c r="D328" s="114"/>
      <c r="E328" s="73" t="s">
        <v>43</v>
      </c>
      <c r="F328" s="115"/>
      <c r="G328" s="116"/>
      <c r="H328" s="115"/>
      <c r="I328" s="76">
        <v>2537.2399999999998</v>
      </c>
      <c r="J328" s="117"/>
      <c r="K328" s="78">
        <v>51072.68</v>
      </c>
    </row>
    <row r="329" spans="1:11" s="6" customFormat="1" ht="180">
      <c r="A329" s="59">
        <v>18</v>
      </c>
      <c r="B329" s="108" t="s">
        <v>2201</v>
      </c>
      <c r="C329" s="108" t="s">
        <v>2202</v>
      </c>
      <c r="D329" s="109" t="s">
        <v>156</v>
      </c>
      <c r="E329" s="62" t="s">
        <v>2099</v>
      </c>
      <c r="F329" s="110">
        <v>777.42</v>
      </c>
      <c r="G329" s="111"/>
      <c r="H329" s="110"/>
      <c r="I329" s="65"/>
      <c r="J329" s="112"/>
      <c r="K329" s="67"/>
    </row>
    <row r="330" spans="1:11" s="6" customFormat="1" ht="15" outlineLevel="1">
      <c r="A330" s="59" t="s">
        <v>43</v>
      </c>
      <c r="B330" s="108"/>
      <c r="C330" s="108" t="s">
        <v>44</v>
      </c>
      <c r="D330" s="109"/>
      <c r="E330" s="62" t="s">
        <v>43</v>
      </c>
      <c r="F330" s="110">
        <v>191.11</v>
      </c>
      <c r="G330" s="111" t="s">
        <v>2160</v>
      </c>
      <c r="H330" s="110"/>
      <c r="I330" s="65">
        <v>28.76</v>
      </c>
      <c r="J330" s="112">
        <v>26.39</v>
      </c>
      <c r="K330" s="67">
        <v>758.93</v>
      </c>
    </row>
    <row r="331" spans="1:11" s="6" customFormat="1" ht="15" outlineLevel="1">
      <c r="A331" s="59" t="s">
        <v>43</v>
      </c>
      <c r="B331" s="108"/>
      <c r="C331" s="108" t="s">
        <v>46</v>
      </c>
      <c r="D331" s="109"/>
      <c r="E331" s="62" t="s">
        <v>43</v>
      </c>
      <c r="F331" s="110">
        <v>286.01</v>
      </c>
      <c r="G331" s="111" t="s">
        <v>2161</v>
      </c>
      <c r="H331" s="110"/>
      <c r="I331" s="65">
        <v>39.130000000000003</v>
      </c>
      <c r="J331" s="112">
        <v>8.4499999999999993</v>
      </c>
      <c r="K331" s="67">
        <v>330.62</v>
      </c>
    </row>
    <row r="332" spans="1:11" s="6" customFormat="1" ht="15" outlineLevel="1">
      <c r="A332" s="59" t="s">
        <v>43</v>
      </c>
      <c r="B332" s="108"/>
      <c r="C332" s="108" t="s">
        <v>48</v>
      </c>
      <c r="D332" s="109"/>
      <c r="E332" s="62" t="s">
        <v>43</v>
      </c>
      <c r="F332" s="110" t="s">
        <v>1762</v>
      </c>
      <c r="G332" s="111"/>
      <c r="H332" s="110"/>
      <c r="I332" s="68" t="s">
        <v>2369</v>
      </c>
      <c r="J332" s="112">
        <v>26.39</v>
      </c>
      <c r="K332" s="69" t="s">
        <v>2370</v>
      </c>
    </row>
    <row r="333" spans="1:11" s="6" customFormat="1" ht="15" outlineLevel="1">
      <c r="A333" s="59" t="s">
        <v>43</v>
      </c>
      <c r="B333" s="108"/>
      <c r="C333" s="108" t="s">
        <v>52</v>
      </c>
      <c r="D333" s="109"/>
      <c r="E333" s="62" t="s">
        <v>43</v>
      </c>
      <c r="F333" s="110">
        <v>300.3</v>
      </c>
      <c r="G333" s="111">
        <v>0</v>
      </c>
      <c r="H333" s="110"/>
      <c r="I333" s="65"/>
      <c r="J333" s="112">
        <v>8.23</v>
      </c>
      <c r="K333" s="67"/>
    </row>
    <row r="334" spans="1:11" s="6" customFormat="1" ht="15" outlineLevel="1">
      <c r="A334" s="59" t="s">
        <v>43</v>
      </c>
      <c r="B334" s="108"/>
      <c r="C334" s="108" t="s">
        <v>53</v>
      </c>
      <c r="D334" s="109" t="s">
        <v>54</v>
      </c>
      <c r="E334" s="62">
        <v>114</v>
      </c>
      <c r="F334" s="110"/>
      <c r="G334" s="111"/>
      <c r="H334" s="110"/>
      <c r="I334" s="65">
        <v>32.79</v>
      </c>
      <c r="J334" s="112">
        <v>79</v>
      </c>
      <c r="K334" s="67">
        <v>599.54999999999995</v>
      </c>
    </row>
    <row r="335" spans="1:11" s="6" customFormat="1" ht="15" outlineLevel="1">
      <c r="A335" s="59" t="s">
        <v>43</v>
      </c>
      <c r="B335" s="108"/>
      <c r="C335" s="108" t="s">
        <v>55</v>
      </c>
      <c r="D335" s="109" t="s">
        <v>54</v>
      </c>
      <c r="E335" s="62">
        <v>67</v>
      </c>
      <c r="F335" s="110"/>
      <c r="G335" s="111"/>
      <c r="H335" s="110"/>
      <c r="I335" s="65">
        <v>19.27</v>
      </c>
      <c r="J335" s="112">
        <v>41</v>
      </c>
      <c r="K335" s="67">
        <v>311.16000000000003</v>
      </c>
    </row>
    <row r="336" spans="1:11" s="6" customFormat="1" ht="15" outlineLevel="1">
      <c r="A336" s="59" t="s">
        <v>43</v>
      </c>
      <c r="B336" s="108"/>
      <c r="C336" s="108" t="s">
        <v>56</v>
      </c>
      <c r="D336" s="109" t="s">
        <v>54</v>
      </c>
      <c r="E336" s="62">
        <v>98</v>
      </c>
      <c r="F336" s="110"/>
      <c r="G336" s="111"/>
      <c r="H336" s="110"/>
      <c r="I336" s="65">
        <v>2.75</v>
      </c>
      <c r="J336" s="112">
        <v>95</v>
      </c>
      <c r="K336" s="67">
        <v>70.48</v>
      </c>
    </row>
    <row r="337" spans="1:11" s="6" customFormat="1" ht="15" outlineLevel="1">
      <c r="A337" s="59" t="s">
        <v>43</v>
      </c>
      <c r="B337" s="108"/>
      <c r="C337" s="108" t="s">
        <v>57</v>
      </c>
      <c r="D337" s="109" t="s">
        <v>54</v>
      </c>
      <c r="E337" s="62">
        <v>77</v>
      </c>
      <c r="F337" s="110"/>
      <c r="G337" s="111"/>
      <c r="H337" s="110"/>
      <c r="I337" s="65">
        <v>2.16</v>
      </c>
      <c r="J337" s="112">
        <v>65</v>
      </c>
      <c r="K337" s="67">
        <v>48.22</v>
      </c>
    </row>
    <row r="338" spans="1:11" s="6" customFormat="1" ht="30" outlineLevel="1">
      <c r="A338" s="59" t="s">
        <v>43</v>
      </c>
      <c r="B338" s="108"/>
      <c r="C338" s="108" t="s">
        <v>58</v>
      </c>
      <c r="D338" s="109" t="s">
        <v>59</v>
      </c>
      <c r="E338" s="62">
        <v>15.5</v>
      </c>
      <c r="F338" s="110"/>
      <c r="G338" s="111" t="s">
        <v>2160</v>
      </c>
      <c r="H338" s="110"/>
      <c r="I338" s="65">
        <v>2.33</v>
      </c>
      <c r="J338" s="112"/>
      <c r="K338" s="67"/>
    </row>
    <row r="339" spans="1:11" s="6" customFormat="1" ht="15.75">
      <c r="A339" s="70" t="s">
        <v>43</v>
      </c>
      <c r="B339" s="113"/>
      <c r="C339" s="113" t="s">
        <v>60</v>
      </c>
      <c r="D339" s="114"/>
      <c r="E339" s="73" t="s">
        <v>43</v>
      </c>
      <c r="F339" s="115"/>
      <c r="G339" s="116"/>
      <c r="H339" s="115"/>
      <c r="I339" s="76">
        <v>124.86</v>
      </c>
      <c r="J339" s="117"/>
      <c r="K339" s="78">
        <v>2118.96</v>
      </c>
    </row>
    <row r="340" spans="1:11" s="6" customFormat="1" ht="15" outlineLevel="1">
      <c r="A340" s="59" t="s">
        <v>43</v>
      </c>
      <c r="B340" s="108"/>
      <c r="C340" s="108" t="s">
        <v>61</v>
      </c>
      <c r="D340" s="109"/>
      <c r="E340" s="62" t="s">
        <v>43</v>
      </c>
      <c r="F340" s="110"/>
      <c r="G340" s="111"/>
      <c r="H340" s="110"/>
      <c r="I340" s="65"/>
      <c r="J340" s="112"/>
      <c r="K340" s="67"/>
    </row>
    <row r="341" spans="1:11" s="6" customFormat="1" ht="15" outlineLevel="1">
      <c r="A341" s="59" t="s">
        <v>43</v>
      </c>
      <c r="B341" s="108"/>
      <c r="C341" s="108" t="s">
        <v>46</v>
      </c>
      <c r="D341" s="109"/>
      <c r="E341" s="62" t="s">
        <v>43</v>
      </c>
      <c r="F341" s="110">
        <v>20.55</v>
      </c>
      <c r="G341" s="111" t="s">
        <v>2164</v>
      </c>
      <c r="H341" s="110"/>
      <c r="I341" s="65">
        <v>0.28000000000000003</v>
      </c>
      <c r="J341" s="112">
        <v>26.39</v>
      </c>
      <c r="K341" s="67">
        <v>7.42</v>
      </c>
    </row>
    <row r="342" spans="1:11" s="6" customFormat="1" ht="15" outlineLevel="1">
      <c r="A342" s="59" t="s">
        <v>43</v>
      </c>
      <c r="B342" s="108"/>
      <c r="C342" s="108" t="s">
        <v>48</v>
      </c>
      <c r="D342" s="109"/>
      <c r="E342" s="62" t="s">
        <v>43</v>
      </c>
      <c r="F342" s="110">
        <v>20.55</v>
      </c>
      <c r="G342" s="111" t="s">
        <v>2164</v>
      </c>
      <c r="H342" s="110"/>
      <c r="I342" s="65">
        <v>0.28000000000000003</v>
      </c>
      <c r="J342" s="112">
        <v>26.39</v>
      </c>
      <c r="K342" s="67">
        <v>7.42</v>
      </c>
    </row>
    <row r="343" spans="1:11" s="6" customFormat="1" ht="15" outlineLevel="1">
      <c r="A343" s="59" t="s">
        <v>43</v>
      </c>
      <c r="B343" s="108"/>
      <c r="C343" s="108" t="s">
        <v>63</v>
      </c>
      <c r="D343" s="109" t="s">
        <v>54</v>
      </c>
      <c r="E343" s="62">
        <v>175</v>
      </c>
      <c r="F343" s="110"/>
      <c r="G343" s="111"/>
      <c r="H343" s="110"/>
      <c r="I343" s="65">
        <v>0.49</v>
      </c>
      <c r="J343" s="112">
        <v>160</v>
      </c>
      <c r="K343" s="67">
        <v>11.87</v>
      </c>
    </row>
    <row r="344" spans="1:11" s="6" customFormat="1" ht="15" outlineLevel="1">
      <c r="A344" s="59" t="s">
        <v>43</v>
      </c>
      <c r="B344" s="108"/>
      <c r="C344" s="108" t="s">
        <v>64</v>
      </c>
      <c r="D344" s="109"/>
      <c r="E344" s="62" t="s">
        <v>43</v>
      </c>
      <c r="F344" s="110"/>
      <c r="G344" s="111"/>
      <c r="H344" s="110"/>
      <c r="I344" s="65">
        <v>0.77</v>
      </c>
      <c r="J344" s="112"/>
      <c r="K344" s="67">
        <v>19.29</v>
      </c>
    </row>
    <row r="345" spans="1:11" s="6" customFormat="1" ht="15.75">
      <c r="A345" s="70" t="s">
        <v>43</v>
      </c>
      <c r="B345" s="113"/>
      <c r="C345" s="126" t="s">
        <v>65</v>
      </c>
      <c r="D345" s="127"/>
      <c r="E345" s="91" t="s">
        <v>43</v>
      </c>
      <c r="F345" s="128"/>
      <c r="G345" s="129"/>
      <c r="H345" s="128"/>
      <c r="I345" s="87">
        <v>125.63</v>
      </c>
      <c r="J345" s="125"/>
      <c r="K345" s="86">
        <v>2138.25</v>
      </c>
    </row>
    <row r="346" spans="1:11" s="6" customFormat="1" ht="15">
      <c r="A346" s="123"/>
      <c r="B346" s="124"/>
      <c r="C346" s="168" t="s">
        <v>127</v>
      </c>
      <c r="D346" s="169"/>
      <c r="E346" s="169"/>
      <c r="F346" s="169"/>
      <c r="G346" s="169"/>
      <c r="H346" s="169"/>
      <c r="I346" s="65">
        <v>6386.44</v>
      </c>
      <c r="J346" s="112"/>
      <c r="K346" s="67">
        <v>115244.14</v>
      </c>
    </row>
    <row r="347" spans="1:11" s="6" customFormat="1" ht="15">
      <c r="A347" s="123"/>
      <c r="B347" s="124"/>
      <c r="C347" s="168" t="s">
        <v>128</v>
      </c>
      <c r="D347" s="169"/>
      <c r="E347" s="169"/>
      <c r="F347" s="169"/>
      <c r="G347" s="169"/>
      <c r="H347" s="169"/>
      <c r="I347" s="65"/>
      <c r="J347" s="112"/>
      <c r="K347" s="67"/>
    </row>
    <row r="348" spans="1:11" s="6" customFormat="1" ht="15">
      <c r="A348" s="123"/>
      <c r="B348" s="124"/>
      <c r="C348" s="168" t="s">
        <v>129</v>
      </c>
      <c r="D348" s="169"/>
      <c r="E348" s="169"/>
      <c r="F348" s="169"/>
      <c r="G348" s="169"/>
      <c r="H348" s="169"/>
      <c r="I348" s="65">
        <v>3629.63</v>
      </c>
      <c r="J348" s="112"/>
      <c r="K348" s="67">
        <v>95786.49</v>
      </c>
    </row>
    <row r="349" spans="1:11" s="6" customFormat="1" ht="15">
      <c r="A349" s="123"/>
      <c r="B349" s="124"/>
      <c r="C349" s="168" t="s">
        <v>131</v>
      </c>
      <c r="D349" s="169"/>
      <c r="E349" s="169"/>
      <c r="F349" s="169"/>
      <c r="G349" s="169"/>
      <c r="H349" s="169"/>
      <c r="I349" s="65">
        <v>3178.94</v>
      </c>
      <c r="J349" s="112"/>
      <c r="K349" s="67">
        <v>30597.77</v>
      </c>
    </row>
    <row r="350" spans="1:11" s="6" customFormat="1" ht="15.75">
      <c r="A350" s="123"/>
      <c r="B350" s="124"/>
      <c r="C350" s="173" t="s">
        <v>132</v>
      </c>
      <c r="D350" s="174"/>
      <c r="E350" s="174"/>
      <c r="F350" s="174"/>
      <c r="G350" s="174"/>
      <c r="H350" s="174"/>
      <c r="I350" s="76">
        <v>4070.25</v>
      </c>
      <c r="J350" s="117"/>
      <c r="K350" s="78">
        <v>77453.740000000005</v>
      </c>
    </row>
    <row r="351" spans="1:11" s="6" customFormat="1" ht="15.75">
      <c r="A351" s="123"/>
      <c r="B351" s="124"/>
      <c r="C351" s="173" t="s">
        <v>133</v>
      </c>
      <c r="D351" s="174"/>
      <c r="E351" s="174"/>
      <c r="F351" s="174"/>
      <c r="G351" s="174"/>
      <c r="H351" s="174"/>
      <c r="I351" s="76">
        <v>2474.06</v>
      </c>
      <c r="J351" s="117"/>
      <c r="K351" s="78">
        <v>41946.11</v>
      </c>
    </row>
    <row r="352" spans="1:11" s="6" customFormat="1" ht="32.1" customHeight="1">
      <c r="A352" s="123"/>
      <c r="B352" s="124"/>
      <c r="C352" s="173" t="s">
        <v>2205</v>
      </c>
      <c r="D352" s="174"/>
      <c r="E352" s="174"/>
      <c r="F352" s="174"/>
      <c r="G352" s="174"/>
      <c r="H352" s="174"/>
      <c r="I352" s="76"/>
      <c r="J352" s="117"/>
      <c r="K352" s="78"/>
    </row>
    <row r="353" spans="1:11" s="6" customFormat="1" ht="15">
      <c r="A353" s="123"/>
      <c r="B353" s="124"/>
      <c r="C353" s="168" t="s">
        <v>2371</v>
      </c>
      <c r="D353" s="169"/>
      <c r="E353" s="169"/>
      <c r="F353" s="169"/>
      <c r="G353" s="169"/>
      <c r="H353" s="169"/>
      <c r="I353" s="65">
        <v>12930.75</v>
      </c>
      <c r="J353" s="112"/>
      <c r="K353" s="67">
        <v>234643.99</v>
      </c>
    </row>
    <row r="354" spans="1:11" s="6" customFormat="1" ht="32.1" customHeight="1">
      <c r="A354" s="123"/>
      <c r="B354" s="124"/>
      <c r="C354" s="175" t="s">
        <v>2207</v>
      </c>
      <c r="D354" s="176"/>
      <c r="E354" s="176"/>
      <c r="F354" s="176"/>
      <c r="G354" s="176"/>
      <c r="H354" s="176"/>
      <c r="I354" s="87">
        <v>12930.75</v>
      </c>
      <c r="J354" s="125"/>
      <c r="K354" s="86">
        <v>234643.99</v>
      </c>
    </row>
    <row r="355" spans="1:11" s="6" customFormat="1" ht="22.15" customHeight="1">
      <c r="A355" s="166" t="s">
        <v>2208</v>
      </c>
      <c r="B355" s="167"/>
      <c r="C355" s="167"/>
      <c r="D355" s="167"/>
      <c r="E355" s="167"/>
      <c r="F355" s="167"/>
      <c r="G355" s="167"/>
      <c r="H355" s="167"/>
      <c r="I355" s="167"/>
      <c r="J355" s="167"/>
      <c r="K355" s="167"/>
    </row>
    <row r="356" spans="1:11" s="6" customFormat="1" ht="180">
      <c r="A356" s="59">
        <v>19</v>
      </c>
      <c r="B356" s="108" t="s">
        <v>2209</v>
      </c>
      <c r="C356" s="108" t="s">
        <v>2210</v>
      </c>
      <c r="D356" s="109" t="s">
        <v>41</v>
      </c>
      <c r="E356" s="62">
        <v>2</v>
      </c>
      <c r="F356" s="110">
        <v>576.01</v>
      </c>
      <c r="G356" s="111"/>
      <c r="H356" s="110"/>
      <c r="I356" s="65"/>
      <c r="J356" s="112"/>
      <c r="K356" s="67"/>
    </row>
    <row r="357" spans="1:11" s="6" customFormat="1" ht="15" outlineLevel="1">
      <c r="A357" s="59" t="s">
        <v>43</v>
      </c>
      <c r="B357" s="108"/>
      <c r="C357" s="108" t="s">
        <v>44</v>
      </c>
      <c r="D357" s="109"/>
      <c r="E357" s="62" t="s">
        <v>43</v>
      </c>
      <c r="F357" s="110">
        <v>195</v>
      </c>
      <c r="G357" s="111" t="s">
        <v>45</v>
      </c>
      <c r="H357" s="110"/>
      <c r="I357" s="65">
        <v>257.39999999999998</v>
      </c>
      <c r="J357" s="112">
        <v>26.39</v>
      </c>
      <c r="K357" s="67">
        <v>6792.79</v>
      </c>
    </row>
    <row r="358" spans="1:11" s="6" customFormat="1" ht="15" outlineLevel="1">
      <c r="A358" s="59" t="s">
        <v>43</v>
      </c>
      <c r="B358" s="108"/>
      <c r="C358" s="108" t="s">
        <v>46</v>
      </c>
      <c r="D358" s="109"/>
      <c r="E358" s="62" t="s">
        <v>43</v>
      </c>
      <c r="F358" s="110">
        <v>379.61</v>
      </c>
      <c r="G358" s="111" t="s">
        <v>47</v>
      </c>
      <c r="H358" s="110"/>
      <c r="I358" s="65">
        <v>455.53</v>
      </c>
      <c r="J358" s="112">
        <v>11.2</v>
      </c>
      <c r="K358" s="67">
        <v>5101.96</v>
      </c>
    </row>
    <row r="359" spans="1:11" s="6" customFormat="1" ht="15" outlineLevel="1">
      <c r="A359" s="59" t="s">
        <v>43</v>
      </c>
      <c r="B359" s="108"/>
      <c r="C359" s="108" t="s">
        <v>48</v>
      </c>
      <c r="D359" s="109"/>
      <c r="E359" s="62" t="s">
        <v>43</v>
      </c>
      <c r="F359" s="110" t="s">
        <v>1807</v>
      </c>
      <c r="G359" s="111"/>
      <c r="H359" s="110"/>
      <c r="I359" s="68" t="s">
        <v>2211</v>
      </c>
      <c r="J359" s="112">
        <v>26.39</v>
      </c>
      <c r="K359" s="69" t="s">
        <v>2212</v>
      </c>
    </row>
    <row r="360" spans="1:11" s="6" customFormat="1" ht="15" outlineLevel="1">
      <c r="A360" s="59" t="s">
        <v>43</v>
      </c>
      <c r="B360" s="108"/>
      <c r="C360" s="108" t="s">
        <v>52</v>
      </c>
      <c r="D360" s="109"/>
      <c r="E360" s="62" t="s">
        <v>43</v>
      </c>
      <c r="F360" s="110">
        <v>1.4</v>
      </c>
      <c r="G360" s="111">
        <v>0</v>
      </c>
      <c r="H360" s="110"/>
      <c r="I360" s="65"/>
      <c r="J360" s="112">
        <v>8.23</v>
      </c>
      <c r="K360" s="67"/>
    </row>
    <row r="361" spans="1:11" s="6" customFormat="1" ht="15" outlineLevel="1">
      <c r="A361" s="59" t="s">
        <v>43</v>
      </c>
      <c r="B361" s="108"/>
      <c r="C361" s="108" t="s">
        <v>53</v>
      </c>
      <c r="D361" s="109" t="s">
        <v>54</v>
      </c>
      <c r="E361" s="62">
        <v>114</v>
      </c>
      <c r="F361" s="110"/>
      <c r="G361" s="111"/>
      <c r="H361" s="110"/>
      <c r="I361" s="65">
        <v>293.44</v>
      </c>
      <c r="J361" s="112">
        <v>79</v>
      </c>
      <c r="K361" s="67">
        <v>5366.3</v>
      </c>
    </row>
    <row r="362" spans="1:11" s="6" customFormat="1" ht="15" outlineLevel="1">
      <c r="A362" s="59" t="s">
        <v>43</v>
      </c>
      <c r="B362" s="108"/>
      <c r="C362" s="108" t="s">
        <v>55</v>
      </c>
      <c r="D362" s="109" t="s">
        <v>54</v>
      </c>
      <c r="E362" s="62">
        <v>67</v>
      </c>
      <c r="F362" s="110"/>
      <c r="G362" s="111"/>
      <c r="H362" s="110"/>
      <c r="I362" s="65">
        <v>172.46</v>
      </c>
      <c r="J362" s="112">
        <v>41</v>
      </c>
      <c r="K362" s="67">
        <v>2785.04</v>
      </c>
    </row>
    <row r="363" spans="1:11" s="6" customFormat="1" ht="15" outlineLevel="1">
      <c r="A363" s="59" t="s">
        <v>43</v>
      </c>
      <c r="B363" s="108"/>
      <c r="C363" s="108" t="s">
        <v>56</v>
      </c>
      <c r="D363" s="109" t="s">
        <v>54</v>
      </c>
      <c r="E363" s="62">
        <v>98</v>
      </c>
      <c r="F363" s="110"/>
      <c r="G363" s="111"/>
      <c r="H363" s="110"/>
      <c r="I363" s="65">
        <v>95.73</v>
      </c>
      <c r="J363" s="112">
        <v>95</v>
      </c>
      <c r="K363" s="67">
        <v>2448.89</v>
      </c>
    </row>
    <row r="364" spans="1:11" s="6" customFormat="1" ht="15" outlineLevel="1">
      <c r="A364" s="59" t="s">
        <v>43</v>
      </c>
      <c r="B364" s="108"/>
      <c r="C364" s="108" t="s">
        <v>57</v>
      </c>
      <c r="D364" s="109" t="s">
        <v>54</v>
      </c>
      <c r="E364" s="62">
        <v>77</v>
      </c>
      <c r="F364" s="110"/>
      <c r="G364" s="111"/>
      <c r="H364" s="110"/>
      <c r="I364" s="65">
        <v>75.209999999999994</v>
      </c>
      <c r="J364" s="112">
        <v>65</v>
      </c>
      <c r="K364" s="67">
        <v>1675.56</v>
      </c>
    </row>
    <row r="365" spans="1:11" s="6" customFormat="1" ht="30" outlineLevel="1">
      <c r="A365" s="59" t="s">
        <v>43</v>
      </c>
      <c r="B365" s="108"/>
      <c r="C365" s="108" t="s">
        <v>58</v>
      </c>
      <c r="D365" s="109" t="s">
        <v>59</v>
      </c>
      <c r="E365" s="62">
        <v>15</v>
      </c>
      <c r="F365" s="110"/>
      <c r="G365" s="111" t="s">
        <v>45</v>
      </c>
      <c r="H365" s="110"/>
      <c r="I365" s="65">
        <v>19.8</v>
      </c>
      <c r="J365" s="112"/>
      <c r="K365" s="67"/>
    </row>
    <row r="366" spans="1:11" s="6" customFormat="1" ht="15.75">
      <c r="A366" s="70" t="s">
        <v>43</v>
      </c>
      <c r="B366" s="113"/>
      <c r="C366" s="113" t="s">
        <v>60</v>
      </c>
      <c r="D366" s="114"/>
      <c r="E366" s="73" t="s">
        <v>43</v>
      </c>
      <c r="F366" s="115"/>
      <c r="G366" s="116"/>
      <c r="H366" s="115"/>
      <c r="I366" s="76">
        <v>1349.77</v>
      </c>
      <c r="J366" s="117"/>
      <c r="K366" s="78">
        <v>24170.54</v>
      </c>
    </row>
    <row r="367" spans="1:11" s="6" customFormat="1" ht="15" outlineLevel="1">
      <c r="A367" s="59" t="s">
        <v>43</v>
      </c>
      <c r="B367" s="108"/>
      <c r="C367" s="108" t="s">
        <v>61</v>
      </c>
      <c r="D367" s="109"/>
      <c r="E367" s="62" t="s">
        <v>43</v>
      </c>
      <c r="F367" s="110"/>
      <c r="G367" s="111"/>
      <c r="H367" s="110"/>
      <c r="I367" s="65"/>
      <c r="J367" s="112"/>
      <c r="K367" s="67"/>
    </row>
    <row r="368" spans="1:11" s="6" customFormat="1" ht="15" outlineLevel="1">
      <c r="A368" s="59" t="s">
        <v>43</v>
      </c>
      <c r="B368" s="108"/>
      <c r="C368" s="108" t="s">
        <v>46</v>
      </c>
      <c r="D368" s="109"/>
      <c r="E368" s="62" t="s">
        <v>43</v>
      </c>
      <c r="F368" s="110">
        <v>81.400000000000006</v>
      </c>
      <c r="G368" s="111" t="s">
        <v>62</v>
      </c>
      <c r="H368" s="110"/>
      <c r="I368" s="65">
        <v>9.77</v>
      </c>
      <c r="J368" s="112">
        <v>26.39</v>
      </c>
      <c r="K368" s="67">
        <v>257.77999999999997</v>
      </c>
    </row>
    <row r="369" spans="1:11" s="6" customFormat="1" ht="15" outlineLevel="1">
      <c r="A369" s="59" t="s">
        <v>43</v>
      </c>
      <c r="B369" s="108"/>
      <c r="C369" s="108" t="s">
        <v>48</v>
      </c>
      <c r="D369" s="109"/>
      <c r="E369" s="62" t="s">
        <v>43</v>
      </c>
      <c r="F369" s="110">
        <v>81.400000000000006</v>
      </c>
      <c r="G369" s="111" t="s">
        <v>62</v>
      </c>
      <c r="H369" s="110"/>
      <c r="I369" s="65">
        <v>9.77</v>
      </c>
      <c r="J369" s="112">
        <v>26.39</v>
      </c>
      <c r="K369" s="67">
        <v>257.77999999999997</v>
      </c>
    </row>
    <row r="370" spans="1:11" s="6" customFormat="1" ht="15" outlineLevel="1">
      <c r="A370" s="59" t="s">
        <v>43</v>
      </c>
      <c r="B370" s="108"/>
      <c r="C370" s="108" t="s">
        <v>63</v>
      </c>
      <c r="D370" s="109" t="s">
        <v>54</v>
      </c>
      <c r="E370" s="62">
        <v>175</v>
      </c>
      <c r="F370" s="110"/>
      <c r="G370" s="111"/>
      <c r="H370" s="110"/>
      <c r="I370" s="65">
        <v>17.09</v>
      </c>
      <c r="J370" s="112">
        <v>160</v>
      </c>
      <c r="K370" s="67">
        <v>412.45</v>
      </c>
    </row>
    <row r="371" spans="1:11" s="6" customFormat="1" ht="15" outlineLevel="1">
      <c r="A371" s="59" t="s">
        <v>43</v>
      </c>
      <c r="B371" s="108"/>
      <c r="C371" s="108" t="s">
        <v>64</v>
      </c>
      <c r="D371" s="109"/>
      <c r="E371" s="62" t="s">
        <v>43</v>
      </c>
      <c r="F371" s="110"/>
      <c r="G371" s="111"/>
      <c r="H371" s="110"/>
      <c r="I371" s="65">
        <v>26.86</v>
      </c>
      <c r="J371" s="112"/>
      <c r="K371" s="67">
        <v>670.23</v>
      </c>
    </row>
    <row r="372" spans="1:11" s="6" customFormat="1" ht="15.75">
      <c r="A372" s="70" t="s">
        <v>43</v>
      </c>
      <c r="B372" s="113"/>
      <c r="C372" s="113" t="s">
        <v>65</v>
      </c>
      <c r="D372" s="114"/>
      <c r="E372" s="73" t="s">
        <v>43</v>
      </c>
      <c r="F372" s="115"/>
      <c r="G372" s="116"/>
      <c r="H372" s="115"/>
      <c r="I372" s="76">
        <v>1376.63</v>
      </c>
      <c r="J372" s="117"/>
      <c r="K372" s="78">
        <v>24840.77</v>
      </c>
    </row>
    <row r="373" spans="1:11" s="6" customFormat="1" ht="180">
      <c r="A373" s="59">
        <v>20</v>
      </c>
      <c r="B373" s="108" t="s">
        <v>2213</v>
      </c>
      <c r="C373" s="108" t="s">
        <v>2214</v>
      </c>
      <c r="D373" s="109" t="s">
        <v>1812</v>
      </c>
      <c r="E373" s="62">
        <v>1</v>
      </c>
      <c r="F373" s="110">
        <v>1428.98</v>
      </c>
      <c r="G373" s="111"/>
      <c r="H373" s="110"/>
      <c r="I373" s="65"/>
      <c r="J373" s="112"/>
      <c r="K373" s="67"/>
    </row>
    <row r="374" spans="1:11" s="6" customFormat="1" ht="15" outlineLevel="1">
      <c r="A374" s="59" t="s">
        <v>43</v>
      </c>
      <c r="B374" s="108"/>
      <c r="C374" s="108" t="s">
        <v>44</v>
      </c>
      <c r="D374" s="109"/>
      <c r="E374" s="62" t="s">
        <v>43</v>
      </c>
      <c r="F374" s="110">
        <v>559.07000000000005</v>
      </c>
      <c r="G374" s="111" t="s">
        <v>45</v>
      </c>
      <c r="H374" s="110"/>
      <c r="I374" s="65">
        <v>368.99</v>
      </c>
      <c r="J374" s="112">
        <v>26.39</v>
      </c>
      <c r="K374" s="67">
        <v>9737.5499999999993</v>
      </c>
    </row>
    <row r="375" spans="1:11" s="6" customFormat="1" ht="15" outlineLevel="1">
      <c r="A375" s="59" t="s">
        <v>43</v>
      </c>
      <c r="B375" s="108"/>
      <c r="C375" s="108" t="s">
        <v>46</v>
      </c>
      <c r="D375" s="109"/>
      <c r="E375" s="62" t="s">
        <v>43</v>
      </c>
      <c r="F375" s="110">
        <v>755.81</v>
      </c>
      <c r="G375" s="111" t="s">
        <v>47</v>
      </c>
      <c r="H375" s="110"/>
      <c r="I375" s="65">
        <v>453.49</v>
      </c>
      <c r="J375" s="112">
        <v>10.99</v>
      </c>
      <c r="K375" s="67">
        <v>4983.8100000000004</v>
      </c>
    </row>
    <row r="376" spans="1:11" s="6" customFormat="1" ht="30" outlineLevel="1">
      <c r="A376" s="59" t="s">
        <v>43</v>
      </c>
      <c r="B376" s="108"/>
      <c r="C376" s="108" t="s">
        <v>48</v>
      </c>
      <c r="D376" s="109"/>
      <c r="E376" s="62" t="s">
        <v>43</v>
      </c>
      <c r="F376" s="110" t="s">
        <v>1813</v>
      </c>
      <c r="G376" s="111"/>
      <c r="H376" s="110"/>
      <c r="I376" s="68" t="s">
        <v>2215</v>
      </c>
      <c r="J376" s="112">
        <v>26.39</v>
      </c>
      <c r="K376" s="69" t="s">
        <v>2216</v>
      </c>
    </row>
    <row r="377" spans="1:11" s="6" customFormat="1" ht="15" outlineLevel="1">
      <c r="A377" s="59" t="s">
        <v>43</v>
      </c>
      <c r="B377" s="108"/>
      <c r="C377" s="108" t="s">
        <v>52</v>
      </c>
      <c r="D377" s="109"/>
      <c r="E377" s="62" t="s">
        <v>43</v>
      </c>
      <c r="F377" s="110">
        <v>114.1</v>
      </c>
      <c r="G377" s="111">
        <v>0</v>
      </c>
      <c r="H377" s="110"/>
      <c r="I377" s="65"/>
      <c r="J377" s="112">
        <v>8.23</v>
      </c>
      <c r="K377" s="67"/>
    </row>
    <row r="378" spans="1:11" s="6" customFormat="1" ht="15" outlineLevel="1">
      <c r="A378" s="59" t="s">
        <v>43</v>
      </c>
      <c r="B378" s="108"/>
      <c r="C378" s="108" t="s">
        <v>53</v>
      </c>
      <c r="D378" s="109" t="s">
        <v>54</v>
      </c>
      <c r="E378" s="62">
        <v>114</v>
      </c>
      <c r="F378" s="110"/>
      <c r="G378" s="111"/>
      <c r="H378" s="110"/>
      <c r="I378" s="65">
        <v>420.65</v>
      </c>
      <c r="J378" s="112">
        <v>79</v>
      </c>
      <c r="K378" s="67">
        <v>7692.66</v>
      </c>
    </row>
    <row r="379" spans="1:11" s="6" customFormat="1" ht="15" outlineLevel="1">
      <c r="A379" s="59" t="s">
        <v>43</v>
      </c>
      <c r="B379" s="108"/>
      <c r="C379" s="108" t="s">
        <v>55</v>
      </c>
      <c r="D379" s="109" t="s">
        <v>54</v>
      </c>
      <c r="E379" s="62">
        <v>67</v>
      </c>
      <c r="F379" s="110"/>
      <c r="G379" s="111"/>
      <c r="H379" s="110"/>
      <c r="I379" s="65">
        <v>247.22</v>
      </c>
      <c r="J379" s="112">
        <v>41</v>
      </c>
      <c r="K379" s="67">
        <v>3992.4</v>
      </c>
    </row>
    <row r="380" spans="1:11" s="6" customFormat="1" ht="15" outlineLevel="1">
      <c r="A380" s="59" t="s">
        <v>43</v>
      </c>
      <c r="B380" s="108"/>
      <c r="C380" s="108" t="s">
        <v>56</v>
      </c>
      <c r="D380" s="109" t="s">
        <v>54</v>
      </c>
      <c r="E380" s="62">
        <v>98</v>
      </c>
      <c r="F380" s="110"/>
      <c r="G380" s="111"/>
      <c r="H380" s="110"/>
      <c r="I380" s="65">
        <v>90.42</v>
      </c>
      <c r="J380" s="112">
        <v>95</v>
      </c>
      <c r="K380" s="67">
        <v>2313.1999999999998</v>
      </c>
    </row>
    <row r="381" spans="1:11" s="6" customFormat="1" ht="15" outlineLevel="1">
      <c r="A381" s="59" t="s">
        <v>43</v>
      </c>
      <c r="B381" s="108"/>
      <c r="C381" s="108" t="s">
        <v>57</v>
      </c>
      <c r="D381" s="109" t="s">
        <v>54</v>
      </c>
      <c r="E381" s="62">
        <v>77</v>
      </c>
      <c r="F381" s="110"/>
      <c r="G381" s="111"/>
      <c r="H381" s="110"/>
      <c r="I381" s="65">
        <v>71.05</v>
      </c>
      <c r="J381" s="112">
        <v>65</v>
      </c>
      <c r="K381" s="67">
        <v>1582.72</v>
      </c>
    </row>
    <row r="382" spans="1:11" s="6" customFormat="1" ht="30" outlineLevel="1">
      <c r="A382" s="59" t="s">
        <v>43</v>
      </c>
      <c r="B382" s="108"/>
      <c r="C382" s="108" t="s">
        <v>58</v>
      </c>
      <c r="D382" s="109" t="s">
        <v>59</v>
      </c>
      <c r="E382" s="62">
        <v>44.3</v>
      </c>
      <c r="F382" s="110"/>
      <c r="G382" s="111" t="s">
        <v>45</v>
      </c>
      <c r="H382" s="110"/>
      <c r="I382" s="65">
        <v>29.24</v>
      </c>
      <c r="J382" s="112"/>
      <c r="K382" s="67"/>
    </row>
    <row r="383" spans="1:11" s="6" customFormat="1" ht="15.75">
      <c r="A383" s="70" t="s">
        <v>43</v>
      </c>
      <c r="B383" s="113"/>
      <c r="C383" s="113" t="s">
        <v>60</v>
      </c>
      <c r="D383" s="114"/>
      <c r="E383" s="73" t="s">
        <v>43</v>
      </c>
      <c r="F383" s="115"/>
      <c r="G383" s="116"/>
      <c r="H383" s="115"/>
      <c r="I383" s="76">
        <v>1651.82</v>
      </c>
      <c r="J383" s="117"/>
      <c r="K383" s="78">
        <v>30302.34</v>
      </c>
    </row>
    <row r="384" spans="1:11" s="6" customFormat="1" ht="15" outlineLevel="1">
      <c r="A384" s="59" t="s">
        <v>43</v>
      </c>
      <c r="B384" s="108"/>
      <c r="C384" s="108" t="s">
        <v>61</v>
      </c>
      <c r="D384" s="109"/>
      <c r="E384" s="62" t="s">
        <v>43</v>
      </c>
      <c r="F384" s="110"/>
      <c r="G384" s="111"/>
      <c r="H384" s="110"/>
      <c r="I384" s="65"/>
      <c r="J384" s="112"/>
      <c r="K384" s="67"/>
    </row>
    <row r="385" spans="1:11" s="6" customFormat="1" ht="15" outlineLevel="1">
      <c r="A385" s="59" t="s">
        <v>43</v>
      </c>
      <c r="B385" s="108"/>
      <c r="C385" s="108" t="s">
        <v>46</v>
      </c>
      <c r="D385" s="109"/>
      <c r="E385" s="62" t="s">
        <v>43</v>
      </c>
      <c r="F385" s="110">
        <v>153.78</v>
      </c>
      <c r="G385" s="111" t="s">
        <v>62</v>
      </c>
      <c r="H385" s="110"/>
      <c r="I385" s="65">
        <v>9.23</v>
      </c>
      <c r="J385" s="112">
        <v>26.39</v>
      </c>
      <c r="K385" s="67">
        <v>243.5</v>
      </c>
    </row>
    <row r="386" spans="1:11" s="6" customFormat="1" ht="15" outlineLevel="1">
      <c r="A386" s="59" t="s">
        <v>43</v>
      </c>
      <c r="B386" s="108"/>
      <c r="C386" s="108" t="s">
        <v>48</v>
      </c>
      <c r="D386" s="109"/>
      <c r="E386" s="62" t="s">
        <v>43</v>
      </c>
      <c r="F386" s="110">
        <v>153.78</v>
      </c>
      <c r="G386" s="111" t="s">
        <v>62</v>
      </c>
      <c r="H386" s="110"/>
      <c r="I386" s="65">
        <v>9.23</v>
      </c>
      <c r="J386" s="112">
        <v>26.39</v>
      </c>
      <c r="K386" s="67">
        <v>243.5</v>
      </c>
    </row>
    <row r="387" spans="1:11" s="6" customFormat="1" ht="15" outlineLevel="1">
      <c r="A387" s="59" t="s">
        <v>43</v>
      </c>
      <c r="B387" s="108"/>
      <c r="C387" s="108" t="s">
        <v>63</v>
      </c>
      <c r="D387" s="109" t="s">
        <v>54</v>
      </c>
      <c r="E387" s="62">
        <v>175</v>
      </c>
      <c r="F387" s="110"/>
      <c r="G387" s="111"/>
      <c r="H387" s="110"/>
      <c r="I387" s="65">
        <v>16.16</v>
      </c>
      <c r="J387" s="112">
        <v>160</v>
      </c>
      <c r="K387" s="67">
        <v>389.61</v>
      </c>
    </row>
    <row r="388" spans="1:11" s="6" customFormat="1" ht="15" outlineLevel="1">
      <c r="A388" s="59" t="s">
        <v>43</v>
      </c>
      <c r="B388" s="108"/>
      <c r="C388" s="108" t="s">
        <v>64</v>
      </c>
      <c r="D388" s="109"/>
      <c r="E388" s="62" t="s">
        <v>43</v>
      </c>
      <c r="F388" s="110"/>
      <c r="G388" s="111"/>
      <c r="H388" s="110"/>
      <c r="I388" s="65">
        <v>25.39</v>
      </c>
      <c r="J388" s="112"/>
      <c r="K388" s="67">
        <v>633.11</v>
      </c>
    </row>
    <row r="389" spans="1:11" s="6" customFormat="1" ht="15.75">
      <c r="A389" s="70" t="s">
        <v>43</v>
      </c>
      <c r="B389" s="113"/>
      <c r="C389" s="113" t="s">
        <v>65</v>
      </c>
      <c r="D389" s="114"/>
      <c r="E389" s="73" t="s">
        <v>43</v>
      </c>
      <c r="F389" s="115"/>
      <c r="G389" s="116"/>
      <c r="H389" s="115"/>
      <c r="I389" s="76">
        <v>1677.21</v>
      </c>
      <c r="J389" s="117"/>
      <c r="K389" s="78">
        <v>30935.45</v>
      </c>
    </row>
    <row r="390" spans="1:11" s="6" customFormat="1" ht="180">
      <c r="A390" s="59">
        <v>21</v>
      </c>
      <c r="B390" s="108" t="s">
        <v>2217</v>
      </c>
      <c r="C390" s="108" t="s">
        <v>2218</v>
      </c>
      <c r="D390" s="109" t="s">
        <v>156</v>
      </c>
      <c r="E390" s="62" t="s">
        <v>2219</v>
      </c>
      <c r="F390" s="110">
        <v>620.04999999999995</v>
      </c>
      <c r="G390" s="111"/>
      <c r="H390" s="110"/>
      <c r="I390" s="65"/>
      <c r="J390" s="112"/>
      <c r="K390" s="67"/>
    </row>
    <row r="391" spans="1:11" s="6" customFormat="1" ht="15" outlineLevel="1">
      <c r="A391" s="59" t="s">
        <v>43</v>
      </c>
      <c r="B391" s="108"/>
      <c r="C391" s="108" t="s">
        <v>44</v>
      </c>
      <c r="D391" s="109"/>
      <c r="E391" s="62" t="s">
        <v>43</v>
      </c>
      <c r="F391" s="110">
        <v>519.94000000000005</v>
      </c>
      <c r="G391" s="111" t="s">
        <v>45</v>
      </c>
      <c r="H391" s="110"/>
      <c r="I391" s="65">
        <v>24.02</v>
      </c>
      <c r="J391" s="112">
        <v>26.39</v>
      </c>
      <c r="K391" s="67">
        <v>633.91999999999996</v>
      </c>
    </row>
    <row r="392" spans="1:11" s="6" customFormat="1" ht="15" outlineLevel="1">
      <c r="A392" s="59" t="s">
        <v>43</v>
      </c>
      <c r="B392" s="108"/>
      <c r="C392" s="108" t="s">
        <v>46</v>
      </c>
      <c r="D392" s="109"/>
      <c r="E392" s="62" t="s">
        <v>43</v>
      </c>
      <c r="F392" s="110">
        <v>15.41</v>
      </c>
      <c r="G392" s="111" t="s">
        <v>47</v>
      </c>
      <c r="H392" s="110"/>
      <c r="I392" s="65">
        <v>0.65</v>
      </c>
      <c r="J392" s="112">
        <v>10.06</v>
      </c>
      <c r="K392" s="67">
        <v>6.51</v>
      </c>
    </row>
    <row r="393" spans="1:11" s="6" customFormat="1" ht="15" outlineLevel="1">
      <c r="A393" s="59" t="s">
        <v>43</v>
      </c>
      <c r="B393" s="108"/>
      <c r="C393" s="108" t="s">
        <v>48</v>
      </c>
      <c r="D393" s="109"/>
      <c r="E393" s="62" t="s">
        <v>43</v>
      </c>
      <c r="F393" s="110" t="s">
        <v>1819</v>
      </c>
      <c r="G393" s="111"/>
      <c r="H393" s="110"/>
      <c r="I393" s="68" t="s">
        <v>866</v>
      </c>
      <c r="J393" s="112">
        <v>26.39</v>
      </c>
      <c r="K393" s="69" t="s">
        <v>2220</v>
      </c>
    </row>
    <row r="394" spans="1:11" s="6" customFormat="1" ht="15" outlineLevel="1">
      <c r="A394" s="59" t="s">
        <v>43</v>
      </c>
      <c r="B394" s="108"/>
      <c r="C394" s="108" t="s">
        <v>52</v>
      </c>
      <c r="D394" s="109"/>
      <c r="E394" s="62" t="s">
        <v>43</v>
      </c>
      <c r="F394" s="110">
        <v>84.7</v>
      </c>
      <c r="G394" s="111">
        <v>0</v>
      </c>
      <c r="H394" s="110"/>
      <c r="I394" s="65"/>
      <c r="J394" s="112">
        <v>8.23</v>
      </c>
      <c r="K394" s="67"/>
    </row>
    <row r="395" spans="1:11" s="6" customFormat="1" ht="15" outlineLevel="1">
      <c r="A395" s="59" t="s">
        <v>43</v>
      </c>
      <c r="B395" s="108"/>
      <c r="C395" s="108" t="s">
        <v>53</v>
      </c>
      <c r="D395" s="109" t="s">
        <v>54</v>
      </c>
      <c r="E395" s="62">
        <v>114</v>
      </c>
      <c r="F395" s="110"/>
      <c r="G395" s="111"/>
      <c r="H395" s="110"/>
      <c r="I395" s="65">
        <v>27.38</v>
      </c>
      <c r="J395" s="112">
        <v>79</v>
      </c>
      <c r="K395" s="67">
        <v>500.8</v>
      </c>
    </row>
    <row r="396" spans="1:11" s="6" customFormat="1" ht="15" outlineLevel="1">
      <c r="A396" s="59" t="s">
        <v>43</v>
      </c>
      <c r="B396" s="108"/>
      <c r="C396" s="108" t="s">
        <v>55</v>
      </c>
      <c r="D396" s="109" t="s">
        <v>54</v>
      </c>
      <c r="E396" s="62">
        <v>67</v>
      </c>
      <c r="F396" s="110"/>
      <c r="G396" s="111"/>
      <c r="H396" s="110"/>
      <c r="I396" s="65">
        <v>16.09</v>
      </c>
      <c r="J396" s="112">
        <v>41</v>
      </c>
      <c r="K396" s="67">
        <v>259.91000000000003</v>
      </c>
    </row>
    <row r="397" spans="1:11" s="6" customFormat="1" ht="15" outlineLevel="1">
      <c r="A397" s="59" t="s">
        <v>43</v>
      </c>
      <c r="B397" s="108"/>
      <c r="C397" s="108" t="s">
        <v>56</v>
      </c>
      <c r="D397" s="109" t="s">
        <v>54</v>
      </c>
      <c r="E397" s="62">
        <v>98</v>
      </c>
      <c r="F397" s="110"/>
      <c r="G397" s="111"/>
      <c r="H397" s="110"/>
      <c r="I397" s="65">
        <v>0.1</v>
      </c>
      <c r="J397" s="112">
        <v>95</v>
      </c>
      <c r="K397" s="67">
        <v>2.52</v>
      </c>
    </row>
    <row r="398" spans="1:11" s="6" customFormat="1" ht="15" outlineLevel="1">
      <c r="A398" s="59" t="s">
        <v>43</v>
      </c>
      <c r="B398" s="108"/>
      <c r="C398" s="108" t="s">
        <v>57</v>
      </c>
      <c r="D398" s="109" t="s">
        <v>54</v>
      </c>
      <c r="E398" s="62">
        <v>77</v>
      </c>
      <c r="F398" s="110"/>
      <c r="G398" s="111"/>
      <c r="H398" s="110"/>
      <c r="I398" s="65">
        <v>0.08</v>
      </c>
      <c r="J398" s="112">
        <v>65</v>
      </c>
      <c r="K398" s="67">
        <v>1.72</v>
      </c>
    </row>
    <row r="399" spans="1:11" s="6" customFormat="1" ht="30" outlineLevel="1">
      <c r="A399" s="59" t="s">
        <v>43</v>
      </c>
      <c r="B399" s="108"/>
      <c r="C399" s="108" t="s">
        <v>58</v>
      </c>
      <c r="D399" s="109" t="s">
        <v>59</v>
      </c>
      <c r="E399" s="62">
        <v>41.2</v>
      </c>
      <c r="F399" s="110"/>
      <c r="G399" s="111" t="s">
        <v>45</v>
      </c>
      <c r="H399" s="110"/>
      <c r="I399" s="65">
        <v>1.9</v>
      </c>
      <c r="J399" s="112"/>
      <c r="K399" s="67"/>
    </row>
    <row r="400" spans="1:11" s="6" customFormat="1" ht="15.75">
      <c r="A400" s="70" t="s">
        <v>43</v>
      </c>
      <c r="B400" s="113"/>
      <c r="C400" s="113" t="s">
        <v>60</v>
      </c>
      <c r="D400" s="114"/>
      <c r="E400" s="73" t="s">
        <v>43</v>
      </c>
      <c r="F400" s="115"/>
      <c r="G400" s="116"/>
      <c r="H400" s="115"/>
      <c r="I400" s="76">
        <v>68.319999999999993</v>
      </c>
      <c r="J400" s="117"/>
      <c r="K400" s="78">
        <v>1405.38</v>
      </c>
    </row>
    <row r="401" spans="1:11" s="6" customFormat="1" ht="15" outlineLevel="1">
      <c r="A401" s="59" t="s">
        <v>43</v>
      </c>
      <c r="B401" s="108"/>
      <c r="C401" s="108" t="s">
        <v>61</v>
      </c>
      <c r="D401" s="109"/>
      <c r="E401" s="62" t="s">
        <v>43</v>
      </c>
      <c r="F401" s="110"/>
      <c r="G401" s="111"/>
      <c r="H401" s="110"/>
      <c r="I401" s="65"/>
      <c r="J401" s="112"/>
      <c r="K401" s="67"/>
    </row>
    <row r="402" spans="1:11" s="6" customFormat="1" ht="15" outlineLevel="1">
      <c r="A402" s="59" t="s">
        <v>43</v>
      </c>
      <c r="B402" s="108"/>
      <c r="C402" s="108" t="s">
        <v>46</v>
      </c>
      <c r="D402" s="109"/>
      <c r="E402" s="62" t="s">
        <v>43</v>
      </c>
      <c r="F402" s="110">
        <v>2.39</v>
      </c>
      <c r="G402" s="111" t="s">
        <v>62</v>
      </c>
      <c r="H402" s="110"/>
      <c r="I402" s="65">
        <v>0.01</v>
      </c>
      <c r="J402" s="112">
        <v>26.39</v>
      </c>
      <c r="K402" s="67">
        <v>0.26</v>
      </c>
    </row>
    <row r="403" spans="1:11" s="6" customFormat="1" ht="15" outlineLevel="1">
      <c r="A403" s="59" t="s">
        <v>43</v>
      </c>
      <c r="B403" s="108"/>
      <c r="C403" s="108" t="s">
        <v>48</v>
      </c>
      <c r="D403" s="109"/>
      <c r="E403" s="62" t="s">
        <v>43</v>
      </c>
      <c r="F403" s="110">
        <v>2.39</v>
      </c>
      <c r="G403" s="111" t="s">
        <v>62</v>
      </c>
      <c r="H403" s="110"/>
      <c r="I403" s="65">
        <v>0.01</v>
      </c>
      <c r="J403" s="112">
        <v>26.39</v>
      </c>
      <c r="K403" s="67">
        <v>0.26</v>
      </c>
    </row>
    <row r="404" spans="1:11" s="6" customFormat="1" ht="15" outlineLevel="1">
      <c r="A404" s="59" t="s">
        <v>43</v>
      </c>
      <c r="B404" s="108"/>
      <c r="C404" s="108" t="s">
        <v>63</v>
      </c>
      <c r="D404" s="109" t="s">
        <v>54</v>
      </c>
      <c r="E404" s="62">
        <v>175</v>
      </c>
      <c r="F404" s="110"/>
      <c r="G404" s="111"/>
      <c r="H404" s="110"/>
      <c r="I404" s="65">
        <v>0.02</v>
      </c>
      <c r="J404" s="112">
        <v>160</v>
      </c>
      <c r="K404" s="67">
        <v>0.42</v>
      </c>
    </row>
    <row r="405" spans="1:11" s="6" customFormat="1" ht="15" outlineLevel="1">
      <c r="A405" s="59" t="s">
        <v>43</v>
      </c>
      <c r="B405" s="108"/>
      <c r="C405" s="108" t="s">
        <v>64</v>
      </c>
      <c r="D405" s="109"/>
      <c r="E405" s="62" t="s">
        <v>43</v>
      </c>
      <c r="F405" s="110"/>
      <c r="G405" s="111"/>
      <c r="H405" s="110"/>
      <c r="I405" s="65">
        <v>0.03</v>
      </c>
      <c r="J405" s="112"/>
      <c r="K405" s="67">
        <v>0.68</v>
      </c>
    </row>
    <row r="406" spans="1:11" s="6" customFormat="1" ht="15.75">
      <c r="A406" s="70" t="s">
        <v>43</v>
      </c>
      <c r="B406" s="113"/>
      <c r="C406" s="113" t="s">
        <v>65</v>
      </c>
      <c r="D406" s="114"/>
      <c r="E406" s="73" t="s">
        <v>43</v>
      </c>
      <c r="F406" s="115"/>
      <c r="G406" s="116"/>
      <c r="H406" s="115"/>
      <c r="I406" s="76">
        <v>68.349999999999994</v>
      </c>
      <c r="J406" s="117"/>
      <c r="K406" s="78">
        <v>1406.06</v>
      </c>
    </row>
    <row r="407" spans="1:11" s="6" customFormat="1" ht="180">
      <c r="A407" s="59">
        <v>22</v>
      </c>
      <c r="B407" s="108" t="s">
        <v>2221</v>
      </c>
      <c r="C407" s="108" t="s">
        <v>2222</v>
      </c>
      <c r="D407" s="109" t="s">
        <v>74</v>
      </c>
      <c r="E407" s="62" t="s">
        <v>1823</v>
      </c>
      <c r="F407" s="110">
        <v>560.86</v>
      </c>
      <c r="G407" s="111"/>
      <c r="H407" s="110"/>
      <c r="I407" s="65"/>
      <c r="J407" s="112"/>
      <c r="K407" s="67"/>
    </row>
    <row r="408" spans="1:11" s="6" customFormat="1" ht="15" outlineLevel="1">
      <c r="A408" s="59" t="s">
        <v>43</v>
      </c>
      <c r="B408" s="108"/>
      <c r="C408" s="108" t="s">
        <v>44</v>
      </c>
      <c r="D408" s="109"/>
      <c r="E408" s="62" t="s">
        <v>43</v>
      </c>
      <c r="F408" s="110">
        <v>185.09</v>
      </c>
      <c r="G408" s="111" t="s">
        <v>2223</v>
      </c>
      <c r="H408" s="110"/>
      <c r="I408" s="65">
        <v>11.92</v>
      </c>
      <c r="J408" s="112">
        <v>26.39</v>
      </c>
      <c r="K408" s="67">
        <v>314.64</v>
      </c>
    </row>
    <row r="409" spans="1:11" s="6" customFormat="1" ht="15" outlineLevel="1">
      <c r="A409" s="59" t="s">
        <v>43</v>
      </c>
      <c r="B409" s="108"/>
      <c r="C409" s="108" t="s">
        <v>46</v>
      </c>
      <c r="D409" s="109"/>
      <c r="E409" s="62" t="s">
        <v>43</v>
      </c>
      <c r="F409" s="110">
        <v>32.74</v>
      </c>
      <c r="G409" s="111" t="s">
        <v>2224</v>
      </c>
      <c r="H409" s="110"/>
      <c r="I409" s="65">
        <v>1.92</v>
      </c>
      <c r="J409" s="112">
        <v>10.28</v>
      </c>
      <c r="K409" s="67">
        <v>19.71</v>
      </c>
    </row>
    <row r="410" spans="1:11" s="6" customFormat="1" ht="15" outlineLevel="1">
      <c r="A410" s="59" t="s">
        <v>43</v>
      </c>
      <c r="B410" s="108"/>
      <c r="C410" s="108" t="s">
        <v>48</v>
      </c>
      <c r="D410" s="109"/>
      <c r="E410" s="62" t="s">
        <v>43</v>
      </c>
      <c r="F410" s="110" t="s">
        <v>1824</v>
      </c>
      <c r="G410" s="111"/>
      <c r="H410" s="110"/>
      <c r="I410" s="68" t="s">
        <v>280</v>
      </c>
      <c r="J410" s="112">
        <v>26.39</v>
      </c>
      <c r="K410" s="69" t="s">
        <v>2225</v>
      </c>
    </row>
    <row r="411" spans="1:11" s="6" customFormat="1" ht="15" outlineLevel="1">
      <c r="A411" s="59" t="s">
        <v>43</v>
      </c>
      <c r="B411" s="108"/>
      <c r="C411" s="108" t="s">
        <v>52</v>
      </c>
      <c r="D411" s="109"/>
      <c r="E411" s="62" t="s">
        <v>43</v>
      </c>
      <c r="F411" s="110">
        <v>343.03</v>
      </c>
      <c r="G411" s="111">
        <v>0</v>
      </c>
      <c r="H411" s="110"/>
      <c r="I411" s="65"/>
      <c r="J411" s="112">
        <v>8.23</v>
      </c>
      <c r="K411" s="67"/>
    </row>
    <row r="412" spans="1:11" s="6" customFormat="1" ht="15" outlineLevel="1">
      <c r="A412" s="59" t="s">
        <v>43</v>
      </c>
      <c r="B412" s="108"/>
      <c r="C412" s="108" t="s">
        <v>53</v>
      </c>
      <c r="D412" s="109" t="s">
        <v>54</v>
      </c>
      <c r="E412" s="62">
        <v>114</v>
      </c>
      <c r="F412" s="110"/>
      <c r="G412" s="111"/>
      <c r="H412" s="110"/>
      <c r="I412" s="65">
        <v>13.59</v>
      </c>
      <c r="J412" s="112">
        <v>79</v>
      </c>
      <c r="K412" s="67">
        <v>248.57</v>
      </c>
    </row>
    <row r="413" spans="1:11" s="6" customFormat="1" ht="15" outlineLevel="1">
      <c r="A413" s="59" t="s">
        <v>43</v>
      </c>
      <c r="B413" s="108"/>
      <c r="C413" s="108" t="s">
        <v>55</v>
      </c>
      <c r="D413" s="109" t="s">
        <v>54</v>
      </c>
      <c r="E413" s="62">
        <v>67</v>
      </c>
      <c r="F413" s="110"/>
      <c r="G413" s="111"/>
      <c r="H413" s="110"/>
      <c r="I413" s="65">
        <v>7.99</v>
      </c>
      <c r="J413" s="112">
        <v>41</v>
      </c>
      <c r="K413" s="67">
        <v>129</v>
      </c>
    </row>
    <row r="414" spans="1:11" s="6" customFormat="1" ht="15" outlineLevel="1">
      <c r="A414" s="59" t="s">
        <v>43</v>
      </c>
      <c r="B414" s="108"/>
      <c r="C414" s="108" t="s">
        <v>56</v>
      </c>
      <c r="D414" s="109" t="s">
        <v>54</v>
      </c>
      <c r="E414" s="62">
        <v>98</v>
      </c>
      <c r="F414" s="110"/>
      <c r="G414" s="111"/>
      <c r="H414" s="110"/>
      <c r="I414" s="65">
        <v>0.31</v>
      </c>
      <c r="J414" s="112">
        <v>95</v>
      </c>
      <c r="K414" s="67">
        <v>8.02</v>
      </c>
    </row>
    <row r="415" spans="1:11" s="6" customFormat="1" ht="15" outlineLevel="1">
      <c r="A415" s="59" t="s">
        <v>43</v>
      </c>
      <c r="B415" s="108"/>
      <c r="C415" s="108" t="s">
        <v>57</v>
      </c>
      <c r="D415" s="109" t="s">
        <v>54</v>
      </c>
      <c r="E415" s="62">
        <v>77</v>
      </c>
      <c r="F415" s="110"/>
      <c r="G415" s="111"/>
      <c r="H415" s="110"/>
      <c r="I415" s="65">
        <v>0.25</v>
      </c>
      <c r="J415" s="112">
        <v>65</v>
      </c>
      <c r="K415" s="67">
        <v>5.49</v>
      </c>
    </row>
    <row r="416" spans="1:11" s="6" customFormat="1" ht="30" outlineLevel="1">
      <c r="A416" s="59" t="s">
        <v>43</v>
      </c>
      <c r="B416" s="108"/>
      <c r="C416" s="108" t="s">
        <v>58</v>
      </c>
      <c r="D416" s="109" t="s">
        <v>59</v>
      </c>
      <c r="E416" s="62">
        <v>14.37</v>
      </c>
      <c r="F416" s="110"/>
      <c r="G416" s="111" t="s">
        <v>2223</v>
      </c>
      <c r="H416" s="110"/>
      <c r="I416" s="65">
        <v>0.93</v>
      </c>
      <c r="J416" s="112"/>
      <c r="K416" s="67"/>
    </row>
    <row r="417" spans="1:11" s="6" customFormat="1" ht="15.75">
      <c r="A417" s="70" t="s">
        <v>43</v>
      </c>
      <c r="B417" s="113"/>
      <c r="C417" s="113" t="s">
        <v>60</v>
      </c>
      <c r="D417" s="114"/>
      <c r="E417" s="73" t="s">
        <v>43</v>
      </c>
      <c r="F417" s="115"/>
      <c r="G417" s="116"/>
      <c r="H417" s="115"/>
      <c r="I417" s="76">
        <v>35.979999999999997</v>
      </c>
      <c r="J417" s="117"/>
      <c r="K417" s="78">
        <v>725.43</v>
      </c>
    </row>
    <row r="418" spans="1:11" s="6" customFormat="1" ht="15" outlineLevel="1">
      <c r="A418" s="59" t="s">
        <v>43</v>
      </c>
      <c r="B418" s="108"/>
      <c r="C418" s="108" t="s">
        <v>61</v>
      </c>
      <c r="D418" s="109"/>
      <c r="E418" s="62" t="s">
        <v>43</v>
      </c>
      <c r="F418" s="110"/>
      <c r="G418" s="111"/>
      <c r="H418" s="110"/>
      <c r="I418" s="65"/>
      <c r="J418" s="112"/>
      <c r="K418" s="67"/>
    </row>
    <row r="419" spans="1:11" s="6" customFormat="1" ht="15" outlineLevel="1">
      <c r="A419" s="59" t="s">
        <v>43</v>
      </c>
      <c r="B419" s="108"/>
      <c r="C419" s="108" t="s">
        <v>46</v>
      </c>
      <c r="D419" s="109"/>
      <c r="E419" s="62" t="s">
        <v>43</v>
      </c>
      <c r="F419" s="110">
        <v>5.46</v>
      </c>
      <c r="G419" s="111" t="s">
        <v>2226</v>
      </c>
      <c r="H419" s="110"/>
      <c r="I419" s="65">
        <v>0.03</v>
      </c>
      <c r="J419" s="112">
        <v>26.39</v>
      </c>
      <c r="K419" s="67">
        <v>0.84</v>
      </c>
    </row>
    <row r="420" spans="1:11" s="6" customFormat="1" ht="15" outlineLevel="1">
      <c r="A420" s="59" t="s">
        <v>43</v>
      </c>
      <c r="B420" s="108"/>
      <c r="C420" s="108" t="s">
        <v>48</v>
      </c>
      <c r="D420" s="109"/>
      <c r="E420" s="62" t="s">
        <v>43</v>
      </c>
      <c r="F420" s="110">
        <v>5.46</v>
      </c>
      <c r="G420" s="111" t="s">
        <v>2226</v>
      </c>
      <c r="H420" s="110"/>
      <c r="I420" s="65">
        <v>0.03</v>
      </c>
      <c r="J420" s="112">
        <v>26.39</v>
      </c>
      <c r="K420" s="67">
        <v>0.84</v>
      </c>
    </row>
    <row r="421" spans="1:11" s="6" customFormat="1" ht="15" outlineLevel="1">
      <c r="A421" s="59" t="s">
        <v>43</v>
      </c>
      <c r="B421" s="108"/>
      <c r="C421" s="108" t="s">
        <v>63</v>
      </c>
      <c r="D421" s="109" t="s">
        <v>54</v>
      </c>
      <c r="E421" s="62">
        <v>175</v>
      </c>
      <c r="F421" s="110"/>
      <c r="G421" s="111"/>
      <c r="H421" s="110"/>
      <c r="I421" s="65">
        <v>0.05</v>
      </c>
      <c r="J421" s="112">
        <v>160</v>
      </c>
      <c r="K421" s="67">
        <v>1.35</v>
      </c>
    </row>
    <row r="422" spans="1:11" s="6" customFormat="1" ht="15" outlineLevel="1">
      <c r="A422" s="59" t="s">
        <v>43</v>
      </c>
      <c r="B422" s="108"/>
      <c r="C422" s="108" t="s">
        <v>64</v>
      </c>
      <c r="D422" s="109"/>
      <c r="E422" s="62" t="s">
        <v>43</v>
      </c>
      <c r="F422" s="110"/>
      <c r="G422" s="111"/>
      <c r="H422" s="110"/>
      <c r="I422" s="65">
        <v>0.08</v>
      </c>
      <c r="J422" s="112"/>
      <c r="K422" s="67">
        <v>2.19</v>
      </c>
    </row>
    <row r="423" spans="1:11" s="6" customFormat="1" ht="15.75">
      <c r="A423" s="70" t="s">
        <v>43</v>
      </c>
      <c r="B423" s="113"/>
      <c r="C423" s="113" t="s">
        <v>65</v>
      </c>
      <c r="D423" s="114"/>
      <c r="E423" s="73" t="s">
        <v>43</v>
      </c>
      <c r="F423" s="115"/>
      <c r="G423" s="116"/>
      <c r="H423" s="115"/>
      <c r="I423" s="76">
        <v>36.06</v>
      </c>
      <c r="J423" s="117"/>
      <c r="K423" s="78">
        <v>727.62</v>
      </c>
    </row>
    <row r="424" spans="1:11" s="6" customFormat="1" ht="180">
      <c r="A424" s="59">
        <v>23</v>
      </c>
      <c r="B424" s="108" t="s">
        <v>2227</v>
      </c>
      <c r="C424" s="108" t="s">
        <v>2228</v>
      </c>
      <c r="D424" s="109" t="s">
        <v>122</v>
      </c>
      <c r="E424" s="62" t="s">
        <v>1828</v>
      </c>
      <c r="F424" s="110">
        <v>5595.29</v>
      </c>
      <c r="G424" s="111"/>
      <c r="H424" s="110"/>
      <c r="I424" s="65"/>
      <c r="J424" s="112"/>
      <c r="K424" s="67"/>
    </row>
    <row r="425" spans="1:11" s="6" customFormat="1" ht="15" outlineLevel="1">
      <c r="A425" s="59" t="s">
        <v>43</v>
      </c>
      <c r="B425" s="108"/>
      <c r="C425" s="108" t="s">
        <v>44</v>
      </c>
      <c r="D425" s="109"/>
      <c r="E425" s="62" t="s">
        <v>43</v>
      </c>
      <c r="F425" s="110">
        <v>482.1</v>
      </c>
      <c r="G425" s="111" t="s">
        <v>2223</v>
      </c>
      <c r="H425" s="110"/>
      <c r="I425" s="65">
        <v>2.76</v>
      </c>
      <c r="J425" s="112">
        <v>26.39</v>
      </c>
      <c r="K425" s="67">
        <v>72.78</v>
      </c>
    </row>
    <row r="426" spans="1:11" s="6" customFormat="1" ht="15" outlineLevel="1">
      <c r="A426" s="59" t="s">
        <v>43</v>
      </c>
      <c r="B426" s="108"/>
      <c r="C426" s="108" t="s">
        <v>46</v>
      </c>
      <c r="D426" s="109"/>
      <c r="E426" s="62" t="s">
        <v>43</v>
      </c>
      <c r="F426" s="110">
        <v>731.19</v>
      </c>
      <c r="G426" s="111" t="s">
        <v>2224</v>
      </c>
      <c r="H426" s="110"/>
      <c r="I426" s="65">
        <v>3.8</v>
      </c>
      <c r="J426" s="112">
        <v>8.9700000000000006</v>
      </c>
      <c r="K426" s="67">
        <v>34.11</v>
      </c>
    </row>
    <row r="427" spans="1:11" s="6" customFormat="1" ht="15" outlineLevel="1">
      <c r="A427" s="59" t="s">
        <v>43</v>
      </c>
      <c r="B427" s="108"/>
      <c r="C427" s="108" t="s">
        <v>48</v>
      </c>
      <c r="D427" s="109"/>
      <c r="E427" s="62" t="s">
        <v>43</v>
      </c>
      <c r="F427" s="110" t="s">
        <v>1829</v>
      </c>
      <c r="G427" s="111"/>
      <c r="H427" s="110"/>
      <c r="I427" s="68" t="s">
        <v>383</v>
      </c>
      <c r="J427" s="112">
        <v>26.39</v>
      </c>
      <c r="K427" s="69" t="s">
        <v>2229</v>
      </c>
    </row>
    <row r="428" spans="1:11" s="6" customFormat="1" ht="15" outlineLevel="1">
      <c r="A428" s="59" t="s">
        <v>43</v>
      </c>
      <c r="B428" s="108"/>
      <c r="C428" s="108" t="s">
        <v>52</v>
      </c>
      <c r="D428" s="109"/>
      <c r="E428" s="62" t="s">
        <v>43</v>
      </c>
      <c r="F428" s="110">
        <v>4382</v>
      </c>
      <c r="G428" s="111">
        <v>0</v>
      </c>
      <c r="H428" s="110"/>
      <c r="I428" s="65"/>
      <c r="J428" s="112">
        <v>8.23</v>
      </c>
      <c r="K428" s="67"/>
    </row>
    <row r="429" spans="1:11" s="6" customFormat="1" ht="15" outlineLevel="1">
      <c r="A429" s="59" t="s">
        <v>43</v>
      </c>
      <c r="B429" s="108"/>
      <c r="C429" s="108" t="s">
        <v>53</v>
      </c>
      <c r="D429" s="109" t="s">
        <v>54</v>
      </c>
      <c r="E429" s="62">
        <v>114</v>
      </c>
      <c r="F429" s="110"/>
      <c r="G429" s="111"/>
      <c r="H429" s="110"/>
      <c r="I429" s="65">
        <v>3.15</v>
      </c>
      <c r="J429" s="112">
        <v>79</v>
      </c>
      <c r="K429" s="67">
        <v>57.5</v>
      </c>
    </row>
    <row r="430" spans="1:11" s="6" customFormat="1" ht="15" outlineLevel="1">
      <c r="A430" s="59" t="s">
        <v>43</v>
      </c>
      <c r="B430" s="108"/>
      <c r="C430" s="108" t="s">
        <v>55</v>
      </c>
      <c r="D430" s="109" t="s">
        <v>54</v>
      </c>
      <c r="E430" s="62">
        <v>67</v>
      </c>
      <c r="F430" s="110"/>
      <c r="G430" s="111"/>
      <c r="H430" s="110"/>
      <c r="I430" s="65">
        <v>1.85</v>
      </c>
      <c r="J430" s="112">
        <v>41</v>
      </c>
      <c r="K430" s="67">
        <v>29.84</v>
      </c>
    </row>
    <row r="431" spans="1:11" s="6" customFormat="1" ht="15" outlineLevel="1">
      <c r="A431" s="59" t="s">
        <v>43</v>
      </c>
      <c r="B431" s="108"/>
      <c r="C431" s="108" t="s">
        <v>56</v>
      </c>
      <c r="D431" s="109" t="s">
        <v>54</v>
      </c>
      <c r="E431" s="62">
        <v>98</v>
      </c>
      <c r="F431" s="110"/>
      <c r="G431" s="111"/>
      <c r="H431" s="110"/>
      <c r="I431" s="65">
        <v>0.37</v>
      </c>
      <c r="J431" s="112">
        <v>95</v>
      </c>
      <c r="K431" s="67">
        <v>9.41</v>
      </c>
    </row>
    <row r="432" spans="1:11" s="6" customFormat="1" ht="15" outlineLevel="1">
      <c r="A432" s="59" t="s">
        <v>43</v>
      </c>
      <c r="B432" s="108"/>
      <c r="C432" s="108" t="s">
        <v>57</v>
      </c>
      <c r="D432" s="109" t="s">
        <v>54</v>
      </c>
      <c r="E432" s="62">
        <v>77</v>
      </c>
      <c r="F432" s="110"/>
      <c r="G432" s="111"/>
      <c r="H432" s="110"/>
      <c r="I432" s="65">
        <v>0.28999999999999998</v>
      </c>
      <c r="J432" s="112">
        <v>65</v>
      </c>
      <c r="K432" s="67">
        <v>6.44</v>
      </c>
    </row>
    <row r="433" spans="1:11" s="6" customFormat="1" ht="30" outlineLevel="1">
      <c r="A433" s="59" t="s">
        <v>43</v>
      </c>
      <c r="B433" s="108"/>
      <c r="C433" s="108" t="s">
        <v>58</v>
      </c>
      <c r="D433" s="109" t="s">
        <v>59</v>
      </c>
      <c r="E433" s="62">
        <v>39.1</v>
      </c>
      <c r="F433" s="110"/>
      <c r="G433" s="111" t="s">
        <v>2223</v>
      </c>
      <c r="H433" s="110"/>
      <c r="I433" s="65">
        <v>0.22</v>
      </c>
      <c r="J433" s="112"/>
      <c r="K433" s="67"/>
    </row>
    <row r="434" spans="1:11" s="6" customFormat="1" ht="15.75">
      <c r="A434" s="70" t="s">
        <v>43</v>
      </c>
      <c r="B434" s="113"/>
      <c r="C434" s="113" t="s">
        <v>60</v>
      </c>
      <c r="D434" s="114"/>
      <c r="E434" s="73" t="s">
        <v>43</v>
      </c>
      <c r="F434" s="115"/>
      <c r="G434" s="116"/>
      <c r="H434" s="115"/>
      <c r="I434" s="76">
        <v>12.22</v>
      </c>
      <c r="J434" s="117"/>
      <c r="K434" s="78">
        <v>210.08</v>
      </c>
    </row>
    <row r="435" spans="1:11" s="6" customFormat="1" ht="15" outlineLevel="1">
      <c r="A435" s="59" t="s">
        <v>43</v>
      </c>
      <c r="B435" s="108"/>
      <c r="C435" s="108" t="s">
        <v>61</v>
      </c>
      <c r="D435" s="109"/>
      <c r="E435" s="62" t="s">
        <v>43</v>
      </c>
      <c r="F435" s="110"/>
      <c r="G435" s="111"/>
      <c r="H435" s="110"/>
      <c r="I435" s="65"/>
      <c r="J435" s="112"/>
      <c r="K435" s="67"/>
    </row>
    <row r="436" spans="1:11" s="6" customFormat="1" ht="15" outlineLevel="1">
      <c r="A436" s="59" t="s">
        <v>43</v>
      </c>
      <c r="B436" s="108"/>
      <c r="C436" s="108" t="s">
        <v>46</v>
      </c>
      <c r="D436" s="109"/>
      <c r="E436" s="62" t="s">
        <v>43</v>
      </c>
      <c r="F436" s="110">
        <v>72.14</v>
      </c>
      <c r="G436" s="111" t="s">
        <v>2226</v>
      </c>
      <c r="H436" s="110"/>
      <c r="I436" s="65">
        <v>0.04</v>
      </c>
      <c r="J436" s="112">
        <v>26.39</v>
      </c>
      <c r="K436" s="67">
        <v>0.99</v>
      </c>
    </row>
    <row r="437" spans="1:11" s="6" customFormat="1" ht="15" outlineLevel="1">
      <c r="A437" s="59" t="s">
        <v>43</v>
      </c>
      <c r="B437" s="108"/>
      <c r="C437" s="108" t="s">
        <v>48</v>
      </c>
      <c r="D437" s="109"/>
      <c r="E437" s="62" t="s">
        <v>43</v>
      </c>
      <c r="F437" s="110">
        <v>72.14</v>
      </c>
      <c r="G437" s="111" t="s">
        <v>2226</v>
      </c>
      <c r="H437" s="110"/>
      <c r="I437" s="65">
        <v>0.04</v>
      </c>
      <c r="J437" s="112">
        <v>26.39</v>
      </c>
      <c r="K437" s="67">
        <v>0.99</v>
      </c>
    </row>
    <row r="438" spans="1:11" s="6" customFormat="1" ht="15" outlineLevel="1">
      <c r="A438" s="59" t="s">
        <v>43</v>
      </c>
      <c r="B438" s="108"/>
      <c r="C438" s="108" t="s">
        <v>63</v>
      </c>
      <c r="D438" s="109" t="s">
        <v>54</v>
      </c>
      <c r="E438" s="62">
        <v>175</v>
      </c>
      <c r="F438" s="110"/>
      <c r="G438" s="111"/>
      <c r="H438" s="110"/>
      <c r="I438" s="65">
        <v>7.0000000000000007E-2</v>
      </c>
      <c r="J438" s="112">
        <v>160</v>
      </c>
      <c r="K438" s="67">
        <v>1.58</v>
      </c>
    </row>
    <row r="439" spans="1:11" s="6" customFormat="1" ht="15" outlineLevel="1">
      <c r="A439" s="59" t="s">
        <v>43</v>
      </c>
      <c r="B439" s="108"/>
      <c r="C439" s="108" t="s">
        <v>64</v>
      </c>
      <c r="D439" s="109"/>
      <c r="E439" s="62" t="s">
        <v>43</v>
      </c>
      <c r="F439" s="110"/>
      <c r="G439" s="111"/>
      <c r="H439" s="110"/>
      <c r="I439" s="65">
        <v>0.11</v>
      </c>
      <c r="J439" s="112"/>
      <c r="K439" s="67">
        <v>2.57</v>
      </c>
    </row>
    <row r="440" spans="1:11" s="6" customFormat="1" ht="15.75">
      <c r="A440" s="70" t="s">
        <v>43</v>
      </c>
      <c r="B440" s="113"/>
      <c r="C440" s="126" t="s">
        <v>65</v>
      </c>
      <c r="D440" s="127"/>
      <c r="E440" s="91" t="s">
        <v>43</v>
      </c>
      <c r="F440" s="128"/>
      <c r="G440" s="129"/>
      <c r="H440" s="128"/>
      <c r="I440" s="87">
        <v>12.33</v>
      </c>
      <c r="J440" s="125"/>
      <c r="K440" s="86">
        <v>212.65</v>
      </c>
    </row>
    <row r="441" spans="1:11" s="6" customFormat="1" ht="15">
      <c r="A441" s="123"/>
      <c r="B441" s="124"/>
      <c r="C441" s="168" t="s">
        <v>127</v>
      </c>
      <c r="D441" s="169"/>
      <c r="E441" s="169"/>
      <c r="F441" s="169"/>
      <c r="G441" s="169"/>
      <c r="H441" s="169"/>
      <c r="I441" s="65">
        <v>1599.56</v>
      </c>
      <c r="J441" s="112"/>
      <c r="K441" s="67">
        <v>28201.15</v>
      </c>
    </row>
    <row r="442" spans="1:11" s="6" customFormat="1" ht="15">
      <c r="A442" s="123"/>
      <c r="B442" s="124"/>
      <c r="C442" s="168" t="s">
        <v>128</v>
      </c>
      <c r="D442" s="169"/>
      <c r="E442" s="169"/>
      <c r="F442" s="169"/>
      <c r="G442" s="169"/>
      <c r="H442" s="169"/>
      <c r="I442" s="65"/>
      <c r="J442" s="112"/>
      <c r="K442" s="67"/>
    </row>
    <row r="443" spans="1:11" s="6" customFormat="1" ht="15">
      <c r="A443" s="123"/>
      <c r="B443" s="124"/>
      <c r="C443" s="168" t="s">
        <v>129</v>
      </c>
      <c r="D443" s="169"/>
      <c r="E443" s="169"/>
      <c r="F443" s="169"/>
      <c r="G443" s="169"/>
      <c r="H443" s="169"/>
      <c r="I443" s="65">
        <v>874.92</v>
      </c>
      <c r="J443" s="112"/>
      <c r="K443" s="67">
        <v>23088.77</v>
      </c>
    </row>
    <row r="444" spans="1:11" s="6" customFormat="1" ht="15">
      <c r="A444" s="123"/>
      <c r="B444" s="124"/>
      <c r="C444" s="168" t="s">
        <v>131</v>
      </c>
      <c r="D444" s="169"/>
      <c r="E444" s="169"/>
      <c r="F444" s="169"/>
      <c r="G444" s="169"/>
      <c r="H444" s="169"/>
      <c r="I444" s="65">
        <v>934.47</v>
      </c>
      <c r="J444" s="112"/>
      <c r="K444" s="67">
        <v>10649.47</v>
      </c>
    </row>
    <row r="445" spans="1:11" s="6" customFormat="1" ht="15.75">
      <c r="A445" s="123"/>
      <c r="B445" s="124"/>
      <c r="C445" s="173" t="s">
        <v>132</v>
      </c>
      <c r="D445" s="174"/>
      <c r="E445" s="174"/>
      <c r="F445" s="174"/>
      <c r="G445" s="174"/>
      <c r="H445" s="174"/>
      <c r="I445" s="76">
        <v>963.84</v>
      </c>
      <c r="J445" s="117"/>
      <c r="K445" s="78">
        <v>19126.080000000002</v>
      </c>
    </row>
    <row r="446" spans="1:11" s="6" customFormat="1" ht="15.75">
      <c r="A446" s="123"/>
      <c r="B446" s="124"/>
      <c r="C446" s="173" t="s">
        <v>133</v>
      </c>
      <c r="D446" s="174"/>
      <c r="E446" s="174"/>
      <c r="F446" s="174"/>
      <c r="G446" s="174"/>
      <c r="H446" s="174"/>
      <c r="I446" s="76">
        <v>607.17999999999995</v>
      </c>
      <c r="J446" s="117"/>
      <c r="K446" s="78">
        <v>10795.32</v>
      </c>
    </row>
    <row r="447" spans="1:11" s="6" customFormat="1" ht="32.1" customHeight="1">
      <c r="A447" s="123"/>
      <c r="B447" s="124"/>
      <c r="C447" s="173" t="s">
        <v>2230</v>
      </c>
      <c r="D447" s="174"/>
      <c r="E447" s="174"/>
      <c r="F447" s="174"/>
      <c r="G447" s="174"/>
      <c r="H447" s="174"/>
      <c r="I447" s="76"/>
      <c r="J447" s="117"/>
      <c r="K447" s="78"/>
    </row>
    <row r="448" spans="1:11" s="6" customFormat="1" ht="15">
      <c r="A448" s="123"/>
      <c r="B448" s="124"/>
      <c r="C448" s="168" t="s">
        <v>2372</v>
      </c>
      <c r="D448" s="169"/>
      <c r="E448" s="169"/>
      <c r="F448" s="169"/>
      <c r="G448" s="169"/>
      <c r="H448" s="169"/>
      <c r="I448" s="65">
        <v>3170.58</v>
      </c>
      <c r="J448" s="112"/>
      <c r="K448" s="67">
        <v>58122.55</v>
      </c>
    </row>
    <row r="449" spans="1:11" s="6" customFormat="1" ht="32.1" customHeight="1">
      <c r="A449" s="123"/>
      <c r="B449" s="124"/>
      <c r="C449" s="175" t="s">
        <v>2232</v>
      </c>
      <c r="D449" s="176"/>
      <c r="E449" s="176"/>
      <c r="F449" s="176"/>
      <c r="G449" s="176"/>
      <c r="H449" s="176"/>
      <c r="I449" s="87">
        <v>3170.58</v>
      </c>
      <c r="J449" s="125"/>
      <c r="K449" s="86">
        <v>58122.55</v>
      </c>
    </row>
    <row r="450" spans="1:11" s="6" customFormat="1" ht="22.15" customHeight="1">
      <c r="A450" s="166" t="s">
        <v>2233</v>
      </c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</row>
    <row r="451" spans="1:11" s="6" customFormat="1" ht="180">
      <c r="A451" s="59">
        <v>24</v>
      </c>
      <c r="B451" s="108" t="s">
        <v>2234</v>
      </c>
      <c r="C451" s="108" t="s">
        <v>2235</v>
      </c>
      <c r="D451" s="109" t="s">
        <v>1056</v>
      </c>
      <c r="E451" s="62">
        <v>5.69</v>
      </c>
      <c r="F451" s="110">
        <v>815.72</v>
      </c>
      <c r="G451" s="111"/>
      <c r="H451" s="110"/>
      <c r="I451" s="65"/>
      <c r="J451" s="112"/>
      <c r="K451" s="67"/>
    </row>
    <row r="452" spans="1:11" s="6" customFormat="1" ht="15" outlineLevel="1">
      <c r="A452" s="59" t="s">
        <v>43</v>
      </c>
      <c r="B452" s="108"/>
      <c r="C452" s="108" t="s">
        <v>44</v>
      </c>
      <c r="D452" s="109"/>
      <c r="E452" s="62" t="s">
        <v>43</v>
      </c>
      <c r="F452" s="110">
        <v>499.2</v>
      </c>
      <c r="G452" s="111" t="s">
        <v>70</v>
      </c>
      <c r="H452" s="110"/>
      <c r="I452" s="65">
        <v>2999.51</v>
      </c>
      <c r="J452" s="112">
        <v>26.39</v>
      </c>
      <c r="K452" s="67">
        <v>79157.149999999994</v>
      </c>
    </row>
    <row r="453" spans="1:11" s="6" customFormat="1" ht="15" outlineLevel="1">
      <c r="A453" s="59" t="s">
        <v>43</v>
      </c>
      <c r="B453" s="108"/>
      <c r="C453" s="108" t="s">
        <v>46</v>
      </c>
      <c r="D453" s="109"/>
      <c r="E453" s="62" t="s">
        <v>43</v>
      </c>
      <c r="F453" s="110">
        <v>41.69</v>
      </c>
      <c r="G453" s="111" t="s">
        <v>71</v>
      </c>
      <c r="H453" s="110"/>
      <c r="I453" s="65">
        <v>227.73</v>
      </c>
      <c r="J453" s="112">
        <v>11.63</v>
      </c>
      <c r="K453" s="67">
        <v>2648.47</v>
      </c>
    </row>
    <row r="454" spans="1:11" s="6" customFormat="1" ht="15" outlineLevel="1">
      <c r="A454" s="59" t="s">
        <v>43</v>
      </c>
      <c r="B454" s="108"/>
      <c r="C454" s="108" t="s">
        <v>48</v>
      </c>
      <c r="D454" s="109"/>
      <c r="E454" s="62" t="s">
        <v>43</v>
      </c>
      <c r="F454" s="110" t="s">
        <v>2237</v>
      </c>
      <c r="G454" s="111"/>
      <c r="H454" s="110"/>
      <c r="I454" s="68" t="s">
        <v>2373</v>
      </c>
      <c r="J454" s="112">
        <v>26.39</v>
      </c>
      <c r="K454" s="69" t="s">
        <v>2374</v>
      </c>
    </row>
    <row r="455" spans="1:11" s="6" customFormat="1" ht="15" outlineLevel="1">
      <c r="A455" s="59" t="s">
        <v>43</v>
      </c>
      <c r="B455" s="108"/>
      <c r="C455" s="108" t="s">
        <v>52</v>
      </c>
      <c r="D455" s="109"/>
      <c r="E455" s="62" t="s">
        <v>43</v>
      </c>
      <c r="F455" s="110">
        <v>274.83</v>
      </c>
      <c r="G455" s="111">
        <v>0</v>
      </c>
      <c r="H455" s="110"/>
      <c r="I455" s="65"/>
      <c r="J455" s="112">
        <v>7.37</v>
      </c>
      <c r="K455" s="67"/>
    </row>
    <row r="456" spans="1:11" s="6" customFormat="1" ht="15" outlineLevel="1">
      <c r="A456" s="59" t="s">
        <v>43</v>
      </c>
      <c r="B456" s="108"/>
      <c r="C456" s="108" t="s">
        <v>53</v>
      </c>
      <c r="D456" s="109" t="s">
        <v>54</v>
      </c>
      <c r="E456" s="62">
        <v>105</v>
      </c>
      <c r="F456" s="110"/>
      <c r="G456" s="111"/>
      <c r="H456" s="110"/>
      <c r="I456" s="65">
        <v>3149.49</v>
      </c>
      <c r="J456" s="112">
        <v>87</v>
      </c>
      <c r="K456" s="67">
        <v>68866.720000000001</v>
      </c>
    </row>
    <row r="457" spans="1:11" s="6" customFormat="1" ht="15" outlineLevel="1">
      <c r="A457" s="59" t="s">
        <v>43</v>
      </c>
      <c r="B457" s="108"/>
      <c r="C457" s="108" t="s">
        <v>55</v>
      </c>
      <c r="D457" s="109" t="s">
        <v>54</v>
      </c>
      <c r="E457" s="62">
        <v>70</v>
      </c>
      <c r="F457" s="110"/>
      <c r="G457" s="111"/>
      <c r="H457" s="110"/>
      <c r="I457" s="65">
        <v>2099.66</v>
      </c>
      <c r="J457" s="112">
        <v>41</v>
      </c>
      <c r="K457" s="67">
        <v>32454.43</v>
      </c>
    </row>
    <row r="458" spans="1:11" s="6" customFormat="1" ht="15" outlineLevel="1">
      <c r="A458" s="59" t="s">
        <v>43</v>
      </c>
      <c r="B458" s="108"/>
      <c r="C458" s="108" t="s">
        <v>56</v>
      </c>
      <c r="D458" s="109" t="s">
        <v>54</v>
      </c>
      <c r="E458" s="62">
        <v>98</v>
      </c>
      <c r="F458" s="110"/>
      <c r="G458" s="111"/>
      <c r="H458" s="110"/>
      <c r="I458" s="65">
        <v>52.72</v>
      </c>
      <c r="J458" s="112">
        <v>95</v>
      </c>
      <c r="K458" s="67">
        <v>1348.91</v>
      </c>
    </row>
    <row r="459" spans="1:11" s="6" customFormat="1" ht="15" outlineLevel="1">
      <c r="A459" s="59" t="s">
        <v>43</v>
      </c>
      <c r="B459" s="108"/>
      <c r="C459" s="108" t="s">
        <v>57</v>
      </c>
      <c r="D459" s="109" t="s">
        <v>54</v>
      </c>
      <c r="E459" s="62">
        <v>77</v>
      </c>
      <c r="F459" s="110"/>
      <c r="G459" s="111"/>
      <c r="H459" s="110"/>
      <c r="I459" s="65">
        <v>41.43</v>
      </c>
      <c r="J459" s="112">
        <v>65</v>
      </c>
      <c r="K459" s="67">
        <v>922.94</v>
      </c>
    </row>
    <row r="460" spans="1:11" s="6" customFormat="1" ht="30" outlineLevel="1">
      <c r="A460" s="59" t="s">
        <v>43</v>
      </c>
      <c r="B460" s="108"/>
      <c r="C460" s="108" t="s">
        <v>58</v>
      </c>
      <c r="D460" s="109" t="s">
        <v>59</v>
      </c>
      <c r="E460" s="62">
        <v>39</v>
      </c>
      <c r="F460" s="110"/>
      <c r="G460" s="111" t="s">
        <v>70</v>
      </c>
      <c r="H460" s="110"/>
      <c r="I460" s="65">
        <v>234.34</v>
      </c>
      <c r="J460" s="112"/>
      <c r="K460" s="67"/>
    </row>
    <row r="461" spans="1:11" s="6" customFormat="1" ht="15.75">
      <c r="A461" s="70" t="s">
        <v>43</v>
      </c>
      <c r="B461" s="113"/>
      <c r="C461" s="113" t="s">
        <v>60</v>
      </c>
      <c r="D461" s="114"/>
      <c r="E461" s="73" t="s">
        <v>43</v>
      </c>
      <c r="F461" s="115"/>
      <c r="G461" s="116"/>
      <c r="H461" s="115"/>
      <c r="I461" s="76">
        <v>8570.5400000000009</v>
      </c>
      <c r="J461" s="117"/>
      <c r="K461" s="78">
        <v>185398.62</v>
      </c>
    </row>
    <row r="462" spans="1:11" s="6" customFormat="1" ht="15" outlineLevel="1">
      <c r="A462" s="59" t="s">
        <v>43</v>
      </c>
      <c r="B462" s="108"/>
      <c r="C462" s="108" t="s">
        <v>61</v>
      </c>
      <c r="D462" s="109"/>
      <c r="E462" s="62" t="s">
        <v>43</v>
      </c>
      <c r="F462" s="110"/>
      <c r="G462" s="111"/>
      <c r="H462" s="110"/>
      <c r="I462" s="65"/>
      <c r="J462" s="112"/>
      <c r="K462" s="67"/>
    </row>
    <row r="463" spans="1:11" s="6" customFormat="1" ht="15" outlineLevel="1">
      <c r="A463" s="59" t="s">
        <v>43</v>
      </c>
      <c r="B463" s="108"/>
      <c r="C463" s="108" t="s">
        <v>46</v>
      </c>
      <c r="D463" s="109"/>
      <c r="E463" s="62" t="s">
        <v>43</v>
      </c>
      <c r="F463" s="110">
        <v>9.85</v>
      </c>
      <c r="G463" s="111" t="s">
        <v>270</v>
      </c>
      <c r="H463" s="110"/>
      <c r="I463" s="65">
        <v>5.38</v>
      </c>
      <c r="J463" s="112">
        <v>26.39</v>
      </c>
      <c r="K463" s="67">
        <v>141.99</v>
      </c>
    </row>
    <row r="464" spans="1:11" s="6" customFormat="1" ht="15" outlineLevel="1">
      <c r="A464" s="59" t="s">
        <v>43</v>
      </c>
      <c r="B464" s="108"/>
      <c r="C464" s="108" t="s">
        <v>48</v>
      </c>
      <c r="D464" s="109"/>
      <c r="E464" s="62" t="s">
        <v>43</v>
      </c>
      <c r="F464" s="110">
        <v>9.85</v>
      </c>
      <c r="G464" s="111" t="s">
        <v>270</v>
      </c>
      <c r="H464" s="110"/>
      <c r="I464" s="65">
        <v>5.38</v>
      </c>
      <c r="J464" s="112">
        <v>26.39</v>
      </c>
      <c r="K464" s="67">
        <v>141.99</v>
      </c>
    </row>
    <row r="465" spans="1:11" s="6" customFormat="1" ht="15" outlineLevel="1">
      <c r="A465" s="59" t="s">
        <v>43</v>
      </c>
      <c r="B465" s="108"/>
      <c r="C465" s="108" t="s">
        <v>63</v>
      </c>
      <c r="D465" s="109" t="s">
        <v>54</v>
      </c>
      <c r="E465" s="62">
        <v>175</v>
      </c>
      <c r="F465" s="110"/>
      <c r="G465" s="111"/>
      <c r="H465" s="110"/>
      <c r="I465" s="65">
        <v>9.41</v>
      </c>
      <c r="J465" s="112">
        <v>160</v>
      </c>
      <c r="K465" s="67">
        <v>227.18</v>
      </c>
    </row>
    <row r="466" spans="1:11" s="6" customFormat="1" ht="15" outlineLevel="1">
      <c r="A466" s="59" t="s">
        <v>43</v>
      </c>
      <c r="B466" s="108"/>
      <c r="C466" s="108" t="s">
        <v>64</v>
      </c>
      <c r="D466" s="109"/>
      <c r="E466" s="62" t="s">
        <v>43</v>
      </c>
      <c r="F466" s="110"/>
      <c r="G466" s="111"/>
      <c r="H466" s="110"/>
      <c r="I466" s="65">
        <v>14.79</v>
      </c>
      <c r="J466" s="112"/>
      <c r="K466" s="67">
        <v>369.17</v>
      </c>
    </row>
    <row r="467" spans="1:11" s="6" customFormat="1" ht="15.75">
      <c r="A467" s="70" t="s">
        <v>43</v>
      </c>
      <c r="B467" s="113"/>
      <c r="C467" s="113" t="s">
        <v>65</v>
      </c>
      <c r="D467" s="114"/>
      <c r="E467" s="73" t="s">
        <v>43</v>
      </c>
      <c r="F467" s="115"/>
      <c r="G467" s="116"/>
      <c r="H467" s="115"/>
      <c r="I467" s="76">
        <v>8585.33</v>
      </c>
      <c r="J467" s="117"/>
      <c r="K467" s="78">
        <v>185767.79</v>
      </c>
    </row>
    <row r="468" spans="1:11" s="6" customFormat="1" ht="135">
      <c r="A468" s="59">
        <v>25</v>
      </c>
      <c r="B468" s="108" t="s">
        <v>2240</v>
      </c>
      <c r="C468" s="108" t="s">
        <v>2241</v>
      </c>
      <c r="D468" s="109" t="s">
        <v>142</v>
      </c>
      <c r="E468" s="62" t="s">
        <v>2375</v>
      </c>
      <c r="F468" s="110">
        <v>411.04</v>
      </c>
      <c r="G468" s="111"/>
      <c r="H468" s="110"/>
      <c r="I468" s="65"/>
      <c r="J468" s="112"/>
      <c r="K468" s="67"/>
    </row>
    <row r="469" spans="1:11" s="6" customFormat="1" ht="15" outlineLevel="1">
      <c r="A469" s="59" t="s">
        <v>43</v>
      </c>
      <c r="B469" s="108"/>
      <c r="C469" s="108" t="s">
        <v>44</v>
      </c>
      <c r="D469" s="109"/>
      <c r="E469" s="62" t="s">
        <v>43</v>
      </c>
      <c r="F469" s="110">
        <v>403.76</v>
      </c>
      <c r="G469" s="111" t="s">
        <v>76</v>
      </c>
      <c r="H469" s="110"/>
      <c r="I469" s="65">
        <v>342.16</v>
      </c>
      <c r="J469" s="112">
        <v>26.39</v>
      </c>
      <c r="K469" s="67">
        <v>9029.52</v>
      </c>
    </row>
    <row r="470" spans="1:11" s="6" customFormat="1" ht="15" outlineLevel="1">
      <c r="A470" s="59" t="s">
        <v>43</v>
      </c>
      <c r="B470" s="108"/>
      <c r="C470" s="108" t="s">
        <v>46</v>
      </c>
      <c r="D470" s="109"/>
      <c r="E470" s="62" t="s">
        <v>43</v>
      </c>
      <c r="F470" s="110">
        <v>7.28</v>
      </c>
      <c r="G470" s="111">
        <v>1.2</v>
      </c>
      <c r="H470" s="110"/>
      <c r="I470" s="65">
        <v>5.61</v>
      </c>
      <c r="J470" s="112">
        <v>17.18</v>
      </c>
      <c r="K470" s="67">
        <v>96.35</v>
      </c>
    </row>
    <row r="471" spans="1:11" s="6" customFormat="1" ht="15" outlineLevel="1">
      <c r="A471" s="59" t="s">
        <v>43</v>
      </c>
      <c r="B471" s="108"/>
      <c r="C471" s="108" t="s">
        <v>48</v>
      </c>
      <c r="D471" s="109"/>
      <c r="E471" s="62" t="s">
        <v>43</v>
      </c>
      <c r="F471" s="110" t="s">
        <v>2243</v>
      </c>
      <c r="G471" s="111"/>
      <c r="H471" s="110"/>
      <c r="I471" s="68" t="s">
        <v>2376</v>
      </c>
      <c r="J471" s="112">
        <v>26.39</v>
      </c>
      <c r="K471" s="69" t="s">
        <v>2377</v>
      </c>
    </row>
    <row r="472" spans="1:11" s="6" customFormat="1" ht="15" outlineLevel="1">
      <c r="A472" s="59" t="s">
        <v>43</v>
      </c>
      <c r="B472" s="108"/>
      <c r="C472" s="108" t="s">
        <v>52</v>
      </c>
      <c r="D472" s="109"/>
      <c r="E472" s="62" t="s">
        <v>43</v>
      </c>
      <c r="F472" s="110"/>
      <c r="G472" s="111"/>
      <c r="H472" s="110"/>
      <c r="I472" s="65"/>
      <c r="J472" s="112"/>
      <c r="K472" s="67"/>
    </row>
    <row r="473" spans="1:11" s="6" customFormat="1" ht="15" outlineLevel="1">
      <c r="A473" s="59" t="s">
        <v>43</v>
      </c>
      <c r="B473" s="108"/>
      <c r="C473" s="108" t="s">
        <v>53</v>
      </c>
      <c r="D473" s="109" t="s">
        <v>54</v>
      </c>
      <c r="E473" s="62">
        <v>80</v>
      </c>
      <c r="F473" s="110"/>
      <c r="G473" s="111"/>
      <c r="H473" s="110"/>
      <c r="I473" s="65">
        <v>273.73</v>
      </c>
      <c r="J473" s="112">
        <v>70</v>
      </c>
      <c r="K473" s="67">
        <v>6320.66</v>
      </c>
    </row>
    <row r="474" spans="1:11" s="6" customFormat="1" ht="15" outlineLevel="1">
      <c r="A474" s="59" t="s">
        <v>43</v>
      </c>
      <c r="B474" s="108"/>
      <c r="C474" s="108" t="s">
        <v>55</v>
      </c>
      <c r="D474" s="109" t="s">
        <v>54</v>
      </c>
      <c r="E474" s="62">
        <v>55</v>
      </c>
      <c r="F474" s="110"/>
      <c r="G474" s="111"/>
      <c r="H474" s="110"/>
      <c r="I474" s="65">
        <v>188.19</v>
      </c>
      <c r="J474" s="112">
        <v>41</v>
      </c>
      <c r="K474" s="67">
        <v>3702.1</v>
      </c>
    </row>
    <row r="475" spans="1:11" s="6" customFormat="1" ht="15" outlineLevel="1">
      <c r="A475" s="59" t="s">
        <v>43</v>
      </c>
      <c r="B475" s="108"/>
      <c r="C475" s="108" t="s">
        <v>56</v>
      </c>
      <c r="D475" s="109" t="s">
        <v>54</v>
      </c>
      <c r="E475" s="62">
        <v>98</v>
      </c>
      <c r="F475" s="110"/>
      <c r="G475" s="111"/>
      <c r="H475" s="110"/>
      <c r="I475" s="65">
        <v>2.88</v>
      </c>
      <c r="J475" s="112">
        <v>95</v>
      </c>
      <c r="K475" s="67">
        <v>73.59</v>
      </c>
    </row>
    <row r="476" spans="1:11" s="6" customFormat="1" ht="15" outlineLevel="1">
      <c r="A476" s="59" t="s">
        <v>43</v>
      </c>
      <c r="B476" s="108"/>
      <c r="C476" s="108" t="s">
        <v>57</v>
      </c>
      <c r="D476" s="109" t="s">
        <v>54</v>
      </c>
      <c r="E476" s="62">
        <v>77</v>
      </c>
      <c r="F476" s="110"/>
      <c r="G476" s="111"/>
      <c r="H476" s="110"/>
      <c r="I476" s="65">
        <v>2.2599999999999998</v>
      </c>
      <c r="J476" s="112">
        <v>65</v>
      </c>
      <c r="K476" s="67">
        <v>50.35</v>
      </c>
    </row>
    <row r="477" spans="1:11" s="6" customFormat="1" ht="30" outlineLevel="1">
      <c r="A477" s="59" t="s">
        <v>43</v>
      </c>
      <c r="B477" s="108"/>
      <c r="C477" s="108" t="s">
        <v>58</v>
      </c>
      <c r="D477" s="109" t="s">
        <v>59</v>
      </c>
      <c r="E477" s="62">
        <v>38.380000000000003</v>
      </c>
      <c r="F477" s="110"/>
      <c r="G477" s="111" t="s">
        <v>76</v>
      </c>
      <c r="H477" s="110"/>
      <c r="I477" s="65">
        <v>32.520000000000003</v>
      </c>
      <c r="J477" s="112"/>
      <c r="K477" s="67"/>
    </row>
    <row r="478" spans="1:11" s="6" customFormat="1" ht="15.75">
      <c r="A478" s="70" t="s">
        <v>43</v>
      </c>
      <c r="B478" s="113"/>
      <c r="C478" s="113" t="s">
        <v>60</v>
      </c>
      <c r="D478" s="114"/>
      <c r="E478" s="73" t="s">
        <v>43</v>
      </c>
      <c r="F478" s="115"/>
      <c r="G478" s="116"/>
      <c r="H478" s="115"/>
      <c r="I478" s="76">
        <v>814.83</v>
      </c>
      <c r="J478" s="117"/>
      <c r="K478" s="78">
        <v>19272.57</v>
      </c>
    </row>
    <row r="479" spans="1:11" s="6" customFormat="1" ht="15" outlineLevel="1">
      <c r="A479" s="59" t="s">
        <v>43</v>
      </c>
      <c r="B479" s="108"/>
      <c r="C479" s="108" t="s">
        <v>61</v>
      </c>
      <c r="D479" s="109"/>
      <c r="E479" s="62" t="s">
        <v>43</v>
      </c>
      <c r="F479" s="110"/>
      <c r="G479" s="111"/>
      <c r="H479" s="110"/>
      <c r="I479" s="65"/>
      <c r="J479" s="112"/>
      <c r="K479" s="67"/>
    </row>
    <row r="480" spans="1:11" s="6" customFormat="1" ht="15" outlineLevel="1">
      <c r="A480" s="59" t="s">
        <v>43</v>
      </c>
      <c r="B480" s="108"/>
      <c r="C480" s="108" t="s">
        <v>46</v>
      </c>
      <c r="D480" s="109"/>
      <c r="E480" s="62" t="s">
        <v>43</v>
      </c>
      <c r="F480" s="110">
        <v>3.81</v>
      </c>
      <c r="G480" s="111" t="s">
        <v>80</v>
      </c>
      <c r="H480" s="110"/>
      <c r="I480" s="65">
        <v>0.28999999999999998</v>
      </c>
      <c r="J480" s="112">
        <v>26.39</v>
      </c>
      <c r="K480" s="67">
        <v>7.75</v>
      </c>
    </row>
    <row r="481" spans="1:11" s="6" customFormat="1" ht="15" outlineLevel="1">
      <c r="A481" s="59" t="s">
        <v>43</v>
      </c>
      <c r="B481" s="108"/>
      <c r="C481" s="108" t="s">
        <v>48</v>
      </c>
      <c r="D481" s="109"/>
      <c r="E481" s="62" t="s">
        <v>43</v>
      </c>
      <c r="F481" s="110">
        <v>3.81</v>
      </c>
      <c r="G481" s="111" t="s">
        <v>80</v>
      </c>
      <c r="H481" s="110"/>
      <c r="I481" s="65">
        <v>0.28999999999999998</v>
      </c>
      <c r="J481" s="112">
        <v>26.39</v>
      </c>
      <c r="K481" s="67">
        <v>7.75</v>
      </c>
    </row>
    <row r="482" spans="1:11" s="6" customFormat="1" ht="15" outlineLevel="1">
      <c r="A482" s="59" t="s">
        <v>43</v>
      </c>
      <c r="B482" s="108"/>
      <c r="C482" s="108" t="s">
        <v>63</v>
      </c>
      <c r="D482" s="109" t="s">
        <v>54</v>
      </c>
      <c r="E482" s="62">
        <v>175</v>
      </c>
      <c r="F482" s="110"/>
      <c r="G482" s="111"/>
      <c r="H482" s="110"/>
      <c r="I482" s="65">
        <v>0.5</v>
      </c>
      <c r="J482" s="112">
        <v>160</v>
      </c>
      <c r="K482" s="67">
        <v>12.4</v>
      </c>
    </row>
    <row r="483" spans="1:11" s="6" customFormat="1" ht="15" outlineLevel="1">
      <c r="A483" s="59" t="s">
        <v>43</v>
      </c>
      <c r="B483" s="108"/>
      <c r="C483" s="108" t="s">
        <v>64</v>
      </c>
      <c r="D483" s="109"/>
      <c r="E483" s="62" t="s">
        <v>43</v>
      </c>
      <c r="F483" s="110"/>
      <c r="G483" s="111"/>
      <c r="H483" s="110"/>
      <c r="I483" s="65">
        <v>0.79</v>
      </c>
      <c r="J483" s="112"/>
      <c r="K483" s="67">
        <v>20.149999999999999</v>
      </c>
    </row>
    <row r="484" spans="1:11" s="6" customFormat="1" ht="15.75">
      <c r="A484" s="70" t="s">
        <v>43</v>
      </c>
      <c r="B484" s="113"/>
      <c r="C484" s="113" t="s">
        <v>65</v>
      </c>
      <c r="D484" s="114"/>
      <c r="E484" s="73" t="s">
        <v>43</v>
      </c>
      <c r="F484" s="115"/>
      <c r="G484" s="116"/>
      <c r="H484" s="115"/>
      <c r="I484" s="76">
        <v>815.62</v>
      </c>
      <c r="J484" s="117"/>
      <c r="K484" s="78">
        <v>19292.72</v>
      </c>
    </row>
    <row r="485" spans="1:11" s="6" customFormat="1" ht="135">
      <c r="A485" s="59">
        <v>26</v>
      </c>
      <c r="B485" s="108" t="s">
        <v>2246</v>
      </c>
      <c r="C485" s="108" t="s">
        <v>2247</v>
      </c>
      <c r="D485" s="109" t="s">
        <v>142</v>
      </c>
      <c r="E485" s="62" t="s">
        <v>2378</v>
      </c>
      <c r="F485" s="110">
        <v>186.43</v>
      </c>
      <c r="G485" s="111"/>
      <c r="H485" s="110"/>
      <c r="I485" s="65"/>
      <c r="J485" s="112"/>
      <c r="K485" s="67"/>
    </row>
    <row r="486" spans="1:11" s="6" customFormat="1" ht="15" outlineLevel="1">
      <c r="A486" s="59" t="s">
        <v>43</v>
      </c>
      <c r="B486" s="108"/>
      <c r="C486" s="108" t="s">
        <v>44</v>
      </c>
      <c r="D486" s="109"/>
      <c r="E486" s="62" t="s">
        <v>43</v>
      </c>
      <c r="F486" s="110">
        <v>186.43</v>
      </c>
      <c r="G486" s="111" t="s">
        <v>76</v>
      </c>
      <c r="H486" s="110"/>
      <c r="I486" s="65">
        <v>262.58</v>
      </c>
      <c r="J486" s="112">
        <v>26.39</v>
      </c>
      <c r="K486" s="67">
        <v>6929.37</v>
      </c>
    </row>
    <row r="487" spans="1:11" s="6" customFormat="1" ht="15" outlineLevel="1">
      <c r="A487" s="59" t="s">
        <v>43</v>
      </c>
      <c r="B487" s="108"/>
      <c r="C487" s="108" t="s">
        <v>46</v>
      </c>
      <c r="D487" s="109"/>
      <c r="E487" s="62" t="s">
        <v>43</v>
      </c>
      <c r="F487" s="110"/>
      <c r="G487" s="111">
        <v>1.2</v>
      </c>
      <c r="H487" s="110"/>
      <c r="I487" s="65"/>
      <c r="J487" s="112"/>
      <c r="K487" s="67"/>
    </row>
    <row r="488" spans="1:11" s="6" customFormat="1" ht="15" outlineLevel="1">
      <c r="A488" s="59" t="s">
        <v>43</v>
      </c>
      <c r="B488" s="108"/>
      <c r="C488" s="108" t="s">
        <v>48</v>
      </c>
      <c r="D488" s="109"/>
      <c r="E488" s="62" t="s">
        <v>43</v>
      </c>
      <c r="F488" s="110"/>
      <c r="G488" s="111"/>
      <c r="H488" s="110"/>
      <c r="I488" s="65"/>
      <c r="J488" s="112">
        <v>26.39</v>
      </c>
      <c r="K488" s="67"/>
    </row>
    <row r="489" spans="1:11" s="6" customFormat="1" ht="15" outlineLevel="1">
      <c r="A489" s="59" t="s">
        <v>43</v>
      </c>
      <c r="B489" s="108"/>
      <c r="C489" s="108" t="s">
        <v>52</v>
      </c>
      <c r="D489" s="109"/>
      <c r="E489" s="62" t="s">
        <v>43</v>
      </c>
      <c r="F489" s="110"/>
      <c r="G489" s="111"/>
      <c r="H489" s="110"/>
      <c r="I489" s="65"/>
      <c r="J489" s="112"/>
      <c r="K489" s="67"/>
    </row>
    <row r="490" spans="1:11" s="6" customFormat="1" ht="15" outlineLevel="1">
      <c r="A490" s="59" t="s">
        <v>43</v>
      </c>
      <c r="B490" s="108"/>
      <c r="C490" s="108" t="s">
        <v>53</v>
      </c>
      <c r="D490" s="109" t="s">
        <v>54</v>
      </c>
      <c r="E490" s="62">
        <v>80</v>
      </c>
      <c r="F490" s="110"/>
      <c r="G490" s="111"/>
      <c r="H490" s="110"/>
      <c r="I490" s="65">
        <v>210.06</v>
      </c>
      <c r="J490" s="112">
        <v>70</v>
      </c>
      <c r="K490" s="67">
        <v>4850.5600000000004</v>
      </c>
    </row>
    <row r="491" spans="1:11" s="6" customFormat="1" ht="15" outlineLevel="1">
      <c r="A491" s="59" t="s">
        <v>43</v>
      </c>
      <c r="B491" s="108"/>
      <c r="C491" s="108" t="s">
        <v>55</v>
      </c>
      <c r="D491" s="109" t="s">
        <v>54</v>
      </c>
      <c r="E491" s="62">
        <v>55</v>
      </c>
      <c r="F491" s="110"/>
      <c r="G491" s="111"/>
      <c r="H491" s="110"/>
      <c r="I491" s="65">
        <v>144.41999999999999</v>
      </c>
      <c r="J491" s="112">
        <v>41</v>
      </c>
      <c r="K491" s="67">
        <v>2841.04</v>
      </c>
    </row>
    <row r="492" spans="1:11" s="6" customFormat="1" ht="15" outlineLevel="1">
      <c r="A492" s="59" t="s">
        <v>43</v>
      </c>
      <c r="B492" s="108"/>
      <c r="C492" s="108" t="s">
        <v>56</v>
      </c>
      <c r="D492" s="109" t="s">
        <v>54</v>
      </c>
      <c r="E492" s="62">
        <v>98</v>
      </c>
      <c r="F492" s="110"/>
      <c r="G492" s="111"/>
      <c r="H492" s="110"/>
      <c r="I492" s="65">
        <v>0</v>
      </c>
      <c r="J492" s="112">
        <v>95</v>
      </c>
      <c r="K492" s="67">
        <v>0</v>
      </c>
    </row>
    <row r="493" spans="1:11" s="6" customFormat="1" ht="15" outlineLevel="1">
      <c r="A493" s="59" t="s">
        <v>43</v>
      </c>
      <c r="B493" s="108"/>
      <c r="C493" s="108" t="s">
        <v>57</v>
      </c>
      <c r="D493" s="109" t="s">
        <v>54</v>
      </c>
      <c r="E493" s="62">
        <v>77</v>
      </c>
      <c r="F493" s="110"/>
      <c r="G493" s="111"/>
      <c r="H493" s="110"/>
      <c r="I493" s="65">
        <v>0</v>
      </c>
      <c r="J493" s="112">
        <v>65</v>
      </c>
      <c r="K493" s="67">
        <v>0</v>
      </c>
    </row>
    <row r="494" spans="1:11" s="6" customFormat="1" ht="30" outlineLevel="1">
      <c r="A494" s="59" t="s">
        <v>43</v>
      </c>
      <c r="B494" s="108"/>
      <c r="C494" s="108" t="s">
        <v>58</v>
      </c>
      <c r="D494" s="109" t="s">
        <v>59</v>
      </c>
      <c r="E494" s="62">
        <v>18.68</v>
      </c>
      <c r="F494" s="110"/>
      <c r="G494" s="111" t="s">
        <v>76</v>
      </c>
      <c r="H494" s="110"/>
      <c r="I494" s="65">
        <v>26.31</v>
      </c>
      <c r="J494" s="112"/>
      <c r="K494" s="67"/>
    </row>
    <row r="495" spans="1:11" s="6" customFormat="1" ht="15.75">
      <c r="A495" s="70" t="s">
        <v>43</v>
      </c>
      <c r="B495" s="113"/>
      <c r="C495" s="113" t="s">
        <v>60</v>
      </c>
      <c r="D495" s="114"/>
      <c r="E495" s="73" t="s">
        <v>43</v>
      </c>
      <c r="F495" s="115"/>
      <c r="G495" s="116"/>
      <c r="H495" s="115"/>
      <c r="I495" s="76">
        <v>617.05999999999995</v>
      </c>
      <c r="J495" s="117"/>
      <c r="K495" s="78">
        <v>14620.97</v>
      </c>
    </row>
    <row r="496" spans="1:11" s="6" customFormat="1" ht="135">
      <c r="A496" s="59">
        <v>27</v>
      </c>
      <c r="B496" s="108" t="s">
        <v>2249</v>
      </c>
      <c r="C496" s="108" t="s">
        <v>2250</v>
      </c>
      <c r="D496" s="109" t="s">
        <v>2251</v>
      </c>
      <c r="E496" s="62" t="s">
        <v>2379</v>
      </c>
      <c r="F496" s="110">
        <v>2830.41</v>
      </c>
      <c r="G496" s="111"/>
      <c r="H496" s="110"/>
      <c r="I496" s="65"/>
      <c r="J496" s="112"/>
      <c r="K496" s="67"/>
    </row>
    <row r="497" spans="1:11" s="6" customFormat="1" ht="15" outlineLevel="1">
      <c r="A497" s="59" t="s">
        <v>43</v>
      </c>
      <c r="B497" s="108"/>
      <c r="C497" s="108" t="s">
        <v>44</v>
      </c>
      <c r="D497" s="109"/>
      <c r="E497" s="62" t="s">
        <v>43</v>
      </c>
      <c r="F497" s="110">
        <v>624.69000000000005</v>
      </c>
      <c r="G497" s="111" t="s">
        <v>76</v>
      </c>
      <c r="H497" s="110"/>
      <c r="I497" s="65">
        <v>43.99</v>
      </c>
      <c r="J497" s="112">
        <v>26.39</v>
      </c>
      <c r="K497" s="67">
        <v>1160.95</v>
      </c>
    </row>
    <row r="498" spans="1:11" s="6" customFormat="1" ht="15" outlineLevel="1">
      <c r="A498" s="59" t="s">
        <v>43</v>
      </c>
      <c r="B498" s="108"/>
      <c r="C498" s="108" t="s">
        <v>46</v>
      </c>
      <c r="D498" s="109"/>
      <c r="E498" s="62" t="s">
        <v>43</v>
      </c>
      <c r="F498" s="110">
        <v>2205.7199999999998</v>
      </c>
      <c r="G498" s="111">
        <v>1.2</v>
      </c>
      <c r="H498" s="110"/>
      <c r="I498" s="65">
        <v>141.21</v>
      </c>
      <c r="J498" s="112">
        <v>8.89</v>
      </c>
      <c r="K498" s="67">
        <v>1255.3599999999999</v>
      </c>
    </row>
    <row r="499" spans="1:11" s="6" customFormat="1" ht="30" outlineLevel="1">
      <c r="A499" s="59" t="s">
        <v>43</v>
      </c>
      <c r="B499" s="108"/>
      <c r="C499" s="108" t="s">
        <v>48</v>
      </c>
      <c r="D499" s="109"/>
      <c r="E499" s="62" t="s">
        <v>43</v>
      </c>
      <c r="F499" s="110" t="s">
        <v>2253</v>
      </c>
      <c r="G499" s="111"/>
      <c r="H499" s="110"/>
      <c r="I499" s="68" t="s">
        <v>955</v>
      </c>
      <c r="J499" s="112">
        <v>26.39</v>
      </c>
      <c r="K499" s="69" t="s">
        <v>2380</v>
      </c>
    </row>
    <row r="500" spans="1:11" s="6" customFormat="1" ht="15" outlineLevel="1">
      <c r="A500" s="59" t="s">
        <v>43</v>
      </c>
      <c r="B500" s="108"/>
      <c r="C500" s="108" t="s">
        <v>52</v>
      </c>
      <c r="D500" s="109"/>
      <c r="E500" s="62" t="s">
        <v>43</v>
      </c>
      <c r="F500" s="110"/>
      <c r="G500" s="111"/>
      <c r="H500" s="110"/>
      <c r="I500" s="65"/>
      <c r="J500" s="112"/>
      <c r="K500" s="67"/>
    </row>
    <row r="501" spans="1:11" s="6" customFormat="1" ht="15" outlineLevel="1">
      <c r="A501" s="59" t="s">
        <v>43</v>
      </c>
      <c r="B501" s="108"/>
      <c r="C501" s="108" t="s">
        <v>53</v>
      </c>
      <c r="D501" s="109" t="s">
        <v>54</v>
      </c>
      <c r="E501" s="62">
        <v>80</v>
      </c>
      <c r="F501" s="110"/>
      <c r="G501" s="111"/>
      <c r="H501" s="110"/>
      <c r="I501" s="65">
        <v>35.19</v>
      </c>
      <c r="J501" s="112">
        <v>70</v>
      </c>
      <c r="K501" s="67">
        <v>812.67</v>
      </c>
    </row>
    <row r="502" spans="1:11" s="6" customFormat="1" ht="15" outlineLevel="1">
      <c r="A502" s="59" t="s">
        <v>43</v>
      </c>
      <c r="B502" s="108"/>
      <c r="C502" s="108" t="s">
        <v>55</v>
      </c>
      <c r="D502" s="109" t="s">
        <v>54</v>
      </c>
      <c r="E502" s="62">
        <v>55</v>
      </c>
      <c r="F502" s="110"/>
      <c r="G502" s="111"/>
      <c r="H502" s="110"/>
      <c r="I502" s="65">
        <v>24.19</v>
      </c>
      <c r="J502" s="112">
        <v>41</v>
      </c>
      <c r="K502" s="67">
        <v>475.99</v>
      </c>
    </row>
    <row r="503" spans="1:11" s="6" customFormat="1" ht="15" outlineLevel="1">
      <c r="A503" s="59" t="s">
        <v>43</v>
      </c>
      <c r="B503" s="108"/>
      <c r="C503" s="108" t="s">
        <v>56</v>
      </c>
      <c r="D503" s="109" t="s">
        <v>54</v>
      </c>
      <c r="E503" s="62">
        <v>98</v>
      </c>
      <c r="F503" s="110"/>
      <c r="G503" s="111"/>
      <c r="H503" s="110"/>
      <c r="I503" s="65">
        <v>11.89</v>
      </c>
      <c r="J503" s="112">
        <v>95</v>
      </c>
      <c r="K503" s="67">
        <v>304.10000000000002</v>
      </c>
    </row>
    <row r="504" spans="1:11" s="6" customFormat="1" ht="15" outlineLevel="1">
      <c r="A504" s="59" t="s">
        <v>43</v>
      </c>
      <c r="B504" s="108"/>
      <c r="C504" s="108" t="s">
        <v>57</v>
      </c>
      <c r="D504" s="109" t="s">
        <v>54</v>
      </c>
      <c r="E504" s="62">
        <v>77</v>
      </c>
      <c r="F504" s="110"/>
      <c r="G504" s="111"/>
      <c r="H504" s="110"/>
      <c r="I504" s="65">
        <v>9.34</v>
      </c>
      <c r="J504" s="112">
        <v>65</v>
      </c>
      <c r="K504" s="67">
        <v>208.07</v>
      </c>
    </row>
    <row r="505" spans="1:11" s="6" customFormat="1" ht="30" outlineLevel="1">
      <c r="A505" s="59" t="s">
        <v>43</v>
      </c>
      <c r="B505" s="108"/>
      <c r="C505" s="108" t="s">
        <v>58</v>
      </c>
      <c r="D505" s="109" t="s">
        <v>59</v>
      </c>
      <c r="E505" s="62">
        <v>49.5</v>
      </c>
      <c r="F505" s="110"/>
      <c r="G505" s="111" t="s">
        <v>76</v>
      </c>
      <c r="H505" s="110"/>
      <c r="I505" s="65">
        <v>3.49</v>
      </c>
      <c r="J505" s="112"/>
      <c r="K505" s="67"/>
    </row>
    <row r="506" spans="1:11" s="6" customFormat="1" ht="15.75">
      <c r="A506" s="70" t="s">
        <v>43</v>
      </c>
      <c r="B506" s="113"/>
      <c r="C506" s="113" t="s">
        <v>60</v>
      </c>
      <c r="D506" s="114"/>
      <c r="E506" s="73" t="s">
        <v>43</v>
      </c>
      <c r="F506" s="115"/>
      <c r="G506" s="116"/>
      <c r="H506" s="115"/>
      <c r="I506" s="76">
        <v>265.81</v>
      </c>
      <c r="J506" s="117"/>
      <c r="K506" s="78">
        <v>4217.1400000000003</v>
      </c>
    </row>
    <row r="507" spans="1:11" s="6" customFormat="1" ht="15" outlineLevel="1">
      <c r="A507" s="59" t="s">
        <v>43</v>
      </c>
      <c r="B507" s="108"/>
      <c r="C507" s="108" t="s">
        <v>61</v>
      </c>
      <c r="D507" s="109"/>
      <c r="E507" s="62" t="s">
        <v>43</v>
      </c>
      <c r="F507" s="110"/>
      <c r="G507" s="111"/>
      <c r="H507" s="110"/>
      <c r="I507" s="65"/>
      <c r="J507" s="112"/>
      <c r="K507" s="67"/>
    </row>
    <row r="508" spans="1:11" s="6" customFormat="1" ht="15" outlineLevel="1">
      <c r="A508" s="59" t="s">
        <v>43</v>
      </c>
      <c r="B508" s="108"/>
      <c r="C508" s="108" t="s">
        <v>46</v>
      </c>
      <c r="D508" s="109"/>
      <c r="E508" s="62" t="s">
        <v>43</v>
      </c>
      <c r="F508" s="110">
        <v>189.47</v>
      </c>
      <c r="G508" s="111" t="s">
        <v>80</v>
      </c>
      <c r="H508" s="110"/>
      <c r="I508" s="65">
        <v>1.21</v>
      </c>
      <c r="J508" s="112">
        <v>26.39</v>
      </c>
      <c r="K508" s="67">
        <v>32.01</v>
      </c>
    </row>
    <row r="509" spans="1:11" s="6" customFormat="1" ht="15" outlineLevel="1">
      <c r="A509" s="59" t="s">
        <v>43</v>
      </c>
      <c r="B509" s="108"/>
      <c r="C509" s="108" t="s">
        <v>48</v>
      </c>
      <c r="D509" s="109"/>
      <c r="E509" s="62" t="s">
        <v>43</v>
      </c>
      <c r="F509" s="110">
        <v>189.47</v>
      </c>
      <c r="G509" s="111" t="s">
        <v>80</v>
      </c>
      <c r="H509" s="110"/>
      <c r="I509" s="65">
        <v>1.21</v>
      </c>
      <c r="J509" s="112">
        <v>26.39</v>
      </c>
      <c r="K509" s="67">
        <v>32.01</v>
      </c>
    </row>
    <row r="510" spans="1:11" s="6" customFormat="1" ht="15" outlineLevel="1">
      <c r="A510" s="59" t="s">
        <v>43</v>
      </c>
      <c r="B510" s="108"/>
      <c r="C510" s="108" t="s">
        <v>63</v>
      </c>
      <c r="D510" s="109" t="s">
        <v>54</v>
      </c>
      <c r="E510" s="62">
        <v>175</v>
      </c>
      <c r="F510" s="110"/>
      <c r="G510" s="111"/>
      <c r="H510" s="110"/>
      <c r="I510" s="65">
        <v>2.12</v>
      </c>
      <c r="J510" s="112">
        <v>160</v>
      </c>
      <c r="K510" s="67">
        <v>51.22</v>
      </c>
    </row>
    <row r="511" spans="1:11" s="6" customFormat="1" ht="15" outlineLevel="1">
      <c r="A511" s="59" t="s">
        <v>43</v>
      </c>
      <c r="B511" s="108"/>
      <c r="C511" s="108" t="s">
        <v>64</v>
      </c>
      <c r="D511" s="109"/>
      <c r="E511" s="62" t="s">
        <v>43</v>
      </c>
      <c r="F511" s="110"/>
      <c r="G511" s="111"/>
      <c r="H511" s="110"/>
      <c r="I511" s="65">
        <v>3.33</v>
      </c>
      <c r="J511" s="112"/>
      <c r="K511" s="67">
        <v>83.23</v>
      </c>
    </row>
    <row r="512" spans="1:11" s="6" customFormat="1" ht="15.75">
      <c r="A512" s="70" t="s">
        <v>43</v>
      </c>
      <c r="B512" s="113"/>
      <c r="C512" s="113" t="s">
        <v>65</v>
      </c>
      <c r="D512" s="114"/>
      <c r="E512" s="73" t="s">
        <v>43</v>
      </c>
      <c r="F512" s="115"/>
      <c r="G512" s="116"/>
      <c r="H512" s="115"/>
      <c r="I512" s="76">
        <v>269.14</v>
      </c>
      <c r="J512" s="117"/>
      <c r="K512" s="78">
        <v>4300.37</v>
      </c>
    </row>
    <row r="513" spans="1:11" s="6" customFormat="1" ht="180">
      <c r="A513" s="59">
        <v>28</v>
      </c>
      <c r="B513" s="108" t="s">
        <v>2261</v>
      </c>
      <c r="C513" s="108" t="s">
        <v>1024</v>
      </c>
      <c r="D513" s="109" t="s">
        <v>122</v>
      </c>
      <c r="E513" s="62">
        <v>6.4480000000000004</v>
      </c>
      <c r="F513" s="110">
        <v>1637.73</v>
      </c>
      <c r="G513" s="111"/>
      <c r="H513" s="110"/>
      <c r="I513" s="65"/>
      <c r="J513" s="112"/>
      <c r="K513" s="67"/>
    </row>
    <row r="514" spans="1:11" s="6" customFormat="1" ht="15" outlineLevel="1">
      <c r="A514" s="59" t="s">
        <v>43</v>
      </c>
      <c r="B514" s="108"/>
      <c r="C514" s="108" t="s">
        <v>44</v>
      </c>
      <c r="D514" s="109"/>
      <c r="E514" s="62" t="s">
        <v>43</v>
      </c>
      <c r="F514" s="110">
        <v>1531.2</v>
      </c>
      <c r="G514" s="111" t="s">
        <v>213</v>
      </c>
      <c r="H514" s="110"/>
      <c r="I514" s="65">
        <v>7819.56</v>
      </c>
      <c r="J514" s="112">
        <v>26.39</v>
      </c>
      <c r="K514" s="67">
        <v>206358.1</v>
      </c>
    </row>
    <row r="515" spans="1:11" s="6" customFormat="1" ht="15" outlineLevel="1">
      <c r="A515" s="59" t="s">
        <v>43</v>
      </c>
      <c r="B515" s="108"/>
      <c r="C515" s="108" t="s">
        <v>46</v>
      </c>
      <c r="D515" s="109"/>
      <c r="E515" s="62" t="s">
        <v>43</v>
      </c>
      <c r="F515" s="110">
        <v>45.47</v>
      </c>
      <c r="G515" s="111" t="s">
        <v>214</v>
      </c>
      <c r="H515" s="110"/>
      <c r="I515" s="65">
        <v>211.1</v>
      </c>
      <c r="J515" s="112">
        <v>6.33</v>
      </c>
      <c r="K515" s="67">
        <v>1336.25</v>
      </c>
    </row>
    <row r="516" spans="1:11" s="6" customFormat="1" ht="15" outlineLevel="1">
      <c r="A516" s="59" t="s">
        <v>43</v>
      </c>
      <c r="B516" s="108"/>
      <c r="C516" s="108" t="s">
        <v>48</v>
      </c>
      <c r="D516" s="109"/>
      <c r="E516" s="62" t="s">
        <v>43</v>
      </c>
      <c r="F516" s="110" t="s">
        <v>447</v>
      </c>
      <c r="G516" s="111"/>
      <c r="H516" s="110"/>
      <c r="I516" s="68" t="s">
        <v>440</v>
      </c>
      <c r="J516" s="112">
        <v>26.39</v>
      </c>
      <c r="K516" s="69" t="s">
        <v>2381</v>
      </c>
    </row>
    <row r="517" spans="1:11" s="6" customFormat="1" ht="15" outlineLevel="1">
      <c r="A517" s="59" t="s">
        <v>43</v>
      </c>
      <c r="B517" s="108"/>
      <c r="C517" s="108" t="s">
        <v>52</v>
      </c>
      <c r="D517" s="109"/>
      <c r="E517" s="62" t="s">
        <v>43</v>
      </c>
      <c r="F517" s="110">
        <v>61.06</v>
      </c>
      <c r="G517" s="111">
        <v>0.6</v>
      </c>
      <c r="H517" s="110"/>
      <c r="I517" s="65">
        <v>236.23</v>
      </c>
      <c r="J517" s="112">
        <v>10.78</v>
      </c>
      <c r="K517" s="67">
        <v>2546.5500000000002</v>
      </c>
    </row>
    <row r="518" spans="1:11" s="6" customFormat="1" ht="15" outlineLevel="1">
      <c r="A518" s="59" t="s">
        <v>43</v>
      </c>
      <c r="B518" s="108"/>
      <c r="C518" s="108" t="s">
        <v>53</v>
      </c>
      <c r="D518" s="109" t="s">
        <v>54</v>
      </c>
      <c r="E518" s="62">
        <v>85</v>
      </c>
      <c r="F518" s="110"/>
      <c r="G518" s="111"/>
      <c r="H518" s="110"/>
      <c r="I518" s="65">
        <v>6646.63</v>
      </c>
      <c r="J518" s="112">
        <v>70</v>
      </c>
      <c r="K518" s="67">
        <v>144450.67000000001</v>
      </c>
    </row>
    <row r="519" spans="1:11" s="6" customFormat="1" ht="15" outlineLevel="1">
      <c r="A519" s="59" t="s">
        <v>43</v>
      </c>
      <c r="B519" s="108"/>
      <c r="C519" s="108" t="s">
        <v>55</v>
      </c>
      <c r="D519" s="109" t="s">
        <v>54</v>
      </c>
      <c r="E519" s="62">
        <v>70</v>
      </c>
      <c r="F519" s="110"/>
      <c r="G519" s="111"/>
      <c r="H519" s="110"/>
      <c r="I519" s="65">
        <v>5473.69</v>
      </c>
      <c r="J519" s="112">
        <v>41</v>
      </c>
      <c r="K519" s="67">
        <v>84606.82</v>
      </c>
    </row>
    <row r="520" spans="1:11" s="6" customFormat="1" ht="15" outlineLevel="1">
      <c r="A520" s="59" t="s">
        <v>43</v>
      </c>
      <c r="B520" s="108"/>
      <c r="C520" s="108" t="s">
        <v>56</v>
      </c>
      <c r="D520" s="109" t="s">
        <v>54</v>
      </c>
      <c r="E520" s="62">
        <v>98</v>
      </c>
      <c r="F520" s="110"/>
      <c r="G520" s="111"/>
      <c r="H520" s="110"/>
      <c r="I520" s="65">
        <v>1.05</v>
      </c>
      <c r="J520" s="112">
        <v>95</v>
      </c>
      <c r="K520" s="67">
        <v>26.77</v>
      </c>
    </row>
    <row r="521" spans="1:11" s="6" customFormat="1" ht="15" outlineLevel="1">
      <c r="A521" s="59" t="s">
        <v>43</v>
      </c>
      <c r="B521" s="108"/>
      <c r="C521" s="108" t="s">
        <v>57</v>
      </c>
      <c r="D521" s="109" t="s">
        <v>54</v>
      </c>
      <c r="E521" s="62">
        <v>77</v>
      </c>
      <c r="F521" s="110"/>
      <c r="G521" s="111"/>
      <c r="H521" s="110"/>
      <c r="I521" s="65">
        <v>0.82</v>
      </c>
      <c r="J521" s="112">
        <v>65</v>
      </c>
      <c r="K521" s="67">
        <v>18.32</v>
      </c>
    </row>
    <row r="522" spans="1:11" s="6" customFormat="1" ht="30" outlineLevel="1">
      <c r="A522" s="59" t="s">
        <v>43</v>
      </c>
      <c r="B522" s="108"/>
      <c r="C522" s="108" t="s">
        <v>58</v>
      </c>
      <c r="D522" s="109" t="s">
        <v>59</v>
      </c>
      <c r="E522" s="62">
        <v>116</v>
      </c>
      <c r="F522" s="110"/>
      <c r="G522" s="111" t="s">
        <v>213</v>
      </c>
      <c r="H522" s="110"/>
      <c r="I522" s="65">
        <v>592.39</v>
      </c>
      <c r="J522" s="112"/>
      <c r="K522" s="67"/>
    </row>
    <row r="523" spans="1:11" s="6" customFormat="1" ht="15.75">
      <c r="A523" s="70" t="s">
        <v>43</v>
      </c>
      <c r="B523" s="113"/>
      <c r="C523" s="113" t="s">
        <v>60</v>
      </c>
      <c r="D523" s="114"/>
      <c r="E523" s="73" t="s">
        <v>43</v>
      </c>
      <c r="F523" s="115"/>
      <c r="G523" s="116"/>
      <c r="H523" s="115"/>
      <c r="I523" s="76">
        <v>20389.080000000002</v>
      </c>
      <c r="J523" s="117"/>
      <c r="K523" s="78">
        <v>439343.48</v>
      </c>
    </row>
    <row r="524" spans="1:11" s="6" customFormat="1" ht="15" outlineLevel="1">
      <c r="A524" s="59" t="s">
        <v>43</v>
      </c>
      <c r="B524" s="108"/>
      <c r="C524" s="108" t="s">
        <v>61</v>
      </c>
      <c r="D524" s="109"/>
      <c r="E524" s="62" t="s">
        <v>43</v>
      </c>
      <c r="F524" s="110"/>
      <c r="G524" s="111"/>
      <c r="H524" s="110"/>
      <c r="I524" s="65"/>
      <c r="J524" s="112"/>
      <c r="K524" s="67"/>
    </row>
    <row r="525" spans="1:11" s="6" customFormat="1" ht="15" outlineLevel="1">
      <c r="A525" s="59" t="s">
        <v>43</v>
      </c>
      <c r="B525" s="108"/>
      <c r="C525" s="108" t="s">
        <v>46</v>
      </c>
      <c r="D525" s="109"/>
      <c r="E525" s="62" t="s">
        <v>43</v>
      </c>
      <c r="F525" s="110">
        <v>0.23</v>
      </c>
      <c r="G525" s="111" t="s">
        <v>218</v>
      </c>
      <c r="H525" s="110"/>
      <c r="I525" s="65">
        <v>0.11</v>
      </c>
      <c r="J525" s="112">
        <v>26.39</v>
      </c>
      <c r="K525" s="67">
        <v>2.82</v>
      </c>
    </row>
    <row r="526" spans="1:11" s="6" customFormat="1" ht="15" outlineLevel="1">
      <c r="A526" s="59" t="s">
        <v>43</v>
      </c>
      <c r="B526" s="108"/>
      <c r="C526" s="108" t="s">
        <v>48</v>
      </c>
      <c r="D526" s="109"/>
      <c r="E526" s="62" t="s">
        <v>43</v>
      </c>
      <c r="F526" s="110">
        <v>0.23</v>
      </c>
      <c r="G526" s="111" t="s">
        <v>218</v>
      </c>
      <c r="H526" s="110"/>
      <c r="I526" s="65">
        <v>0.11</v>
      </c>
      <c r="J526" s="112">
        <v>26.39</v>
      </c>
      <c r="K526" s="67">
        <v>2.82</v>
      </c>
    </row>
    <row r="527" spans="1:11" s="6" customFormat="1" ht="15" outlineLevel="1">
      <c r="A527" s="59" t="s">
        <v>43</v>
      </c>
      <c r="B527" s="108"/>
      <c r="C527" s="108" t="s">
        <v>63</v>
      </c>
      <c r="D527" s="109" t="s">
        <v>54</v>
      </c>
      <c r="E527" s="62">
        <v>175</v>
      </c>
      <c r="F527" s="110"/>
      <c r="G527" s="111"/>
      <c r="H527" s="110"/>
      <c r="I527" s="65">
        <v>0.19</v>
      </c>
      <c r="J527" s="112">
        <v>160</v>
      </c>
      <c r="K527" s="67">
        <v>4.51</v>
      </c>
    </row>
    <row r="528" spans="1:11" s="6" customFormat="1" ht="15" outlineLevel="1">
      <c r="A528" s="59" t="s">
        <v>43</v>
      </c>
      <c r="B528" s="108"/>
      <c r="C528" s="108" t="s">
        <v>64</v>
      </c>
      <c r="D528" s="109"/>
      <c r="E528" s="62" t="s">
        <v>43</v>
      </c>
      <c r="F528" s="110"/>
      <c r="G528" s="111"/>
      <c r="H528" s="110"/>
      <c r="I528" s="65">
        <v>0.3</v>
      </c>
      <c r="J528" s="112"/>
      <c r="K528" s="67">
        <v>7.33</v>
      </c>
    </row>
    <row r="529" spans="1:11" s="6" customFormat="1" ht="15.75">
      <c r="A529" s="70" t="s">
        <v>43</v>
      </c>
      <c r="B529" s="113"/>
      <c r="C529" s="113" t="s">
        <v>65</v>
      </c>
      <c r="D529" s="114"/>
      <c r="E529" s="73" t="s">
        <v>43</v>
      </c>
      <c r="F529" s="115"/>
      <c r="G529" s="116"/>
      <c r="H529" s="115"/>
      <c r="I529" s="76">
        <v>20389.38</v>
      </c>
      <c r="J529" s="117"/>
      <c r="K529" s="78">
        <v>439350.81</v>
      </c>
    </row>
    <row r="530" spans="1:11" s="6" customFormat="1" ht="180">
      <c r="A530" s="59">
        <v>29</v>
      </c>
      <c r="B530" s="108" t="s">
        <v>2261</v>
      </c>
      <c r="C530" s="108" t="s">
        <v>2263</v>
      </c>
      <c r="D530" s="109" t="s">
        <v>122</v>
      </c>
      <c r="E530" s="62">
        <v>0.20399999999999999</v>
      </c>
      <c r="F530" s="110">
        <v>1637.73</v>
      </c>
      <c r="G530" s="111"/>
      <c r="H530" s="110"/>
      <c r="I530" s="65"/>
      <c r="J530" s="112"/>
      <c r="K530" s="67"/>
    </row>
    <row r="531" spans="1:11" s="6" customFormat="1" ht="15" outlineLevel="1">
      <c r="A531" s="59" t="s">
        <v>43</v>
      </c>
      <c r="B531" s="108"/>
      <c r="C531" s="108" t="s">
        <v>44</v>
      </c>
      <c r="D531" s="109"/>
      <c r="E531" s="62" t="s">
        <v>43</v>
      </c>
      <c r="F531" s="110">
        <v>1531.2</v>
      </c>
      <c r="G531" s="111" t="s">
        <v>213</v>
      </c>
      <c r="H531" s="110"/>
      <c r="I531" s="65">
        <v>247.39</v>
      </c>
      <c r="J531" s="112">
        <v>26.39</v>
      </c>
      <c r="K531" s="67">
        <v>6528.7</v>
      </c>
    </row>
    <row r="532" spans="1:11" s="6" customFormat="1" ht="15" outlineLevel="1">
      <c r="A532" s="59" t="s">
        <v>43</v>
      </c>
      <c r="B532" s="108"/>
      <c r="C532" s="108" t="s">
        <v>46</v>
      </c>
      <c r="D532" s="109"/>
      <c r="E532" s="62" t="s">
        <v>43</v>
      </c>
      <c r="F532" s="110">
        <v>45.47</v>
      </c>
      <c r="G532" s="111" t="s">
        <v>214</v>
      </c>
      <c r="H532" s="110"/>
      <c r="I532" s="65">
        <v>6.68</v>
      </c>
      <c r="J532" s="112">
        <v>6.33</v>
      </c>
      <c r="K532" s="67">
        <v>42.28</v>
      </c>
    </row>
    <row r="533" spans="1:11" s="6" customFormat="1" ht="15" outlineLevel="1">
      <c r="A533" s="59" t="s">
        <v>43</v>
      </c>
      <c r="B533" s="108"/>
      <c r="C533" s="108" t="s">
        <v>48</v>
      </c>
      <c r="D533" s="109"/>
      <c r="E533" s="62" t="s">
        <v>43</v>
      </c>
      <c r="F533" s="110" t="s">
        <v>447</v>
      </c>
      <c r="G533" s="111"/>
      <c r="H533" s="110"/>
      <c r="I533" s="68" t="s">
        <v>352</v>
      </c>
      <c r="J533" s="112">
        <v>26.39</v>
      </c>
      <c r="K533" s="69" t="s">
        <v>188</v>
      </c>
    </row>
    <row r="534" spans="1:11" s="6" customFormat="1" ht="15" outlineLevel="1">
      <c r="A534" s="59" t="s">
        <v>43</v>
      </c>
      <c r="B534" s="108"/>
      <c r="C534" s="108" t="s">
        <v>52</v>
      </c>
      <c r="D534" s="109"/>
      <c r="E534" s="62" t="s">
        <v>43</v>
      </c>
      <c r="F534" s="110">
        <v>61.06</v>
      </c>
      <c r="G534" s="111">
        <v>0.6</v>
      </c>
      <c r="H534" s="110"/>
      <c r="I534" s="65">
        <v>7.47</v>
      </c>
      <c r="J534" s="112">
        <v>10.78</v>
      </c>
      <c r="K534" s="67">
        <v>80.569999999999993</v>
      </c>
    </row>
    <row r="535" spans="1:11" s="6" customFormat="1" ht="15" outlineLevel="1">
      <c r="A535" s="59" t="s">
        <v>43</v>
      </c>
      <c r="B535" s="108"/>
      <c r="C535" s="108" t="s">
        <v>53</v>
      </c>
      <c r="D535" s="109" t="s">
        <v>54</v>
      </c>
      <c r="E535" s="62">
        <v>85</v>
      </c>
      <c r="F535" s="110"/>
      <c r="G535" s="111"/>
      <c r="H535" s="110"/>
      <c r="I535" s="65">
        <v>210.28</v>
      </c>
      <c r="J535" s="112">
        <v>70</v>
      </c>
      <c r="K535" s="67">
        <v>4570.09</v>
      </c>
    </row>
    <row r="536" spans="1:11" s="6" customFormat="1" ht="15" outlineLevel="1">
      <c r="A536" s="59" t="s">
        <v>43</v>
      </c>
      <c r="B536" s="108"/>
      <c r="C536" s="108" t="s">
        <v>55</v>
      </c>
      <c r="D536" s="109" t="s">
        <v>54</v>
      </c>
      <c r="E536" s="62">
        <v>70</v>
      </c>
      <c r="F536" s="110"/>
      <c r="G536" s="111"/>
      <c r="H536" s="110"/>
      <c r="I536" s="65">
        <v>173.17</v>
      </c>
      <c r="J536" s="112">
        <v>41</v>
      </c>
      <c r="K536" s="67">
        <v>2676.77</v>
      </c>
    </row>
    <row r="537" spans="1:11" s="6" customFormat="1" ht="15" outlineLevel="1">
      <c r="A537" s="59" t="s">
        <v>43</v>
      </c>
      <c r="B537" s="108"/>
      <c r="C537" s="108" t="s">
        <v>56</v>
      </c>
      <c r="D537" s="109" t="s">
        <v>54</v>
      </c>
      <c r="E537" s="62">
        <v>98</v>
      </c>
      <c r="F537" s="110"/>
      <c r="G537" s="111"/>
      <c r="H537" s="110"/>
      <c r="I537" s="65">
        <v>0.03</v>
      </c>
      <c r="J537" s="112">
        <v>95</v>
      </c>
      <c r="K537" s="67">
        <v>0.85</v>
      </c>
    </row>
    <row r="538" spans="1:11" s="6" customFormat="1" ht="15" outlineLevel="1">
      <c r="A538" s="59" t="s">
        <v>43</v>
      </c>
      <c r="B538" s="108"/>
      <c r="C538" s="108" t="s">
        <v>57</v>
      </c>
      <c r="D538" s="109" t="s">
        <v>54</v>
      </c>
      <c r="E538" s="62">
        <v>77</v>
      </c>
      <c r="F538" s="110"/>
      <c r="G538" s="111"/>
      <c r="H538" s="110"/>
      <c r="I538" s="65">
        <v>0.02</v>
      </c>
      <c r="J538" s="112">
        <v>65</v>
      </c>
      <c r="K538" s="67">
        <v>0.57999999999999996</v>
      </c>
    </row>
    <row r="539" spans="1:11" s="6" customFormat="1" ht="30" outlineLevel="1">
      <c r="A539" s="59" t="s">
        <v>43</v>
      </c>
      <c r="B539" s="108"/>
      <c r="C539" s="108" t="s">
        <v>58</v>
      </c>
      <c r="D539" s="109" t="s">
        <v>59</v>
      </c>
      <c r="E539" s="62">
        <v>116</v>
      </c>
      <c r="F539" s="110"/>
      <c r="G539" s="111" t="s">
        <v>213</v>
      </c>
      <c r="H539" s="110"/>
      <c r="I539" s="65">
        <v>18.739999999999998</v>
      </c>
      <c r="J539" s="112"/>
      <c r="K539" s="67"/>
    </row>
    <row r="540" spans="1:11" s="6" customFormat="1" ht="15.75">
      <c r="A540" s="70" t="s">
        <v>43</v>
      </c>
      <c r="B540" s="113"/>
      <c r="C540" s="113" t="s">
        <v>60</v>
      </c>
      <c r="D540" s="114"/>
      <c r="E540" s="73" t="s">
        <v>43</v>
      </c>
      <c r="F540" s="115"/>
      <c r="G540" s="116"/>
      <c r="H540" s="115"/>
      <c r="I540" s="76">
        <v>645.04</v>
      </c>
      <c r="J540" s="117"/>
      <c r="K540" s="78">
        <v>13899.84</v>
      </c>
    </row>
    <row r="541" spans="1:11" s="6" customFormat="1" ht="15" outlineLevel="1">
      <c r="A541" s="59" t="s">
        <v>43</v>
      </c>
      <c r="B541" s="108"/>
      <c r="C541" s="108" t="s">
        <v>61</v>
      </c>
      <c r="D541" s="109"/>
      <c r="E541" s="62" t="s">
        <v>43</v>
      </c>
      <c r="F541" s="110"/>
      <c r="G541" s="111"/>
      <c r="H541" s="110"/>
      <c r="I541" s="65"/>
      <c r="J541" s="112"/>
      <c r="K541" s="67"/>
    </row>
    <row r="542" spans="1:11" s="6" customFormat="1" ht="15" outlineLevel="1">
      <c r="A542" s="59" t="s">
        <v>43</v>
      </c>
      <c r="B542" s="108"/>
      <c r="C542" s="108" t="s">
        <v>46</v>
      </c>
      <c r="D542" s="109"/>
      <c r="E542" s="62" t="s">
        <v>43</v>
      </c>
      <c r="F542" s="110">
        <v>0.23</v>
      </c>
      <c r="G542" s="111" t="s">
        <v>218</v>
      </c>
      <c r="H542" s="110"/>
      <c r="I542" s="65"/>
      <c r="J542" s="112">
        <v>26.39</v>
      </c>
      <c r="K542" s="67">
        <v>0.09</v>
      </c>
    </row>
    <row r="543" spans="1:11" s="6" customFormat="1" ht="15" outlineLevel="1">
      <c r="A543" s="59" t="s">
        <v>43</v>
      </c>
      <c r="B543" s="108"/>
      <c r="C543" s="108" t="s">
        <v>48</v>
      </c>
      <c r="D543" s="109"/>
      <c r="E543" s="62" t="s">
        <v>43</v>
      </c>
      <c r="F543" s="110">
        <v>0.23</v>
      </c>
      <c r="G543" s="111" t="s">
        <v>218</v>
      </c>
      <c r="H543" s="110"/>
      <c r="I543" s="65"/>
      <c r="J543" s="112">
        <v>26.39</v>
      </c>
      <c r="K543" s="67">
        <v>0.09</v>
      </c>
    </row>
    <row r="544" spans="1:11" s="6" customFormat="1" ht="15" outlineLevel="1">
      <c r="A544" s="59" t="s">
        <v>43</v>
      </c>
      <c r="B544" s="108"/>
      <c r="C544" s="108" t="s">
        <v>63</v>
      </c>
      <c r="D544" s="109" t="s">
        <v>54</v>
      </c>
      <c r="E544" s="62">
        <v>175</v>
      </c>
      <c r="F544" s="110"/>
      <c r="G544" s="111"/>
      <c r="H544" s="110"/>
      <c r="I544" s="65">
        <v>0</v>
      </c>
      <c r="J544" s="112">
        <v>160</v>
      </c>
      <c r="K544" s="67">
        <v>0.15</v>
      </c>
    </row>
    <row r="545" spans="1:11" s="6" customFormat="1" ht="15" outlineLevel="1">
      <c r="A545" s="59" t="s">
        <v>43</v>
      </c>
      <c r="B545" s="108"/>
      <c r="C545" s="108" t="s">
        <v>64</v>
      </c>
      <c r="D545" s="109"/>
      <c r="E545" s="62" t="s">
        <v>43</v>
      </c>
      <c r="F545" s="110"/>
      <c r="G545" s="111"/>
      <c r="H545" s="110"/>
      <c r="I545" s="65"/>
      <c r="J545" s="112"/>
      <c r="K545" s="67">
        <v>0.24</v>
      </c>
    </row>
    <row r="546" spans="1:11" s="6" customFormat="1" ht="15.75">
      <c r="A546" s="70" t="s">
        <v>43</v>
      </c>
      <c r="B546" s="113"/>
      <c r="C546" s="126" t="s">
        <v>65</v>
      </c>
      <c r="D546" s="127"/>
      <c r="E546" s="91" t="s">
        <v>43</v>
      </c>
      <c r="F546" s="128"/>
      <c r="G546" s="129"/>
      <c r="H546" s="128"/>
      <c r="I546" s="87">
        <v>645.04</v>
      </c>
      <c r="J546" s="125"/>
      <c r="K546" s="86">
        <v>13900.08</v>
      </c>
    </row>
    <row r="547" spans="1:11" s="6" customFormat="1" ht="15">
      <c r="A547" s="123"/>
      <c r="B547" s="124"/>
      <c r="C547" s="168" t="s">
        <v>127</v>
      </c>
      <c r="D547" s="169"/>
      <c r="E547" s="169"/>
      <c r="F547" s="169"/>
      <c r="G547" s="169"/>
      <c r="H547" s="169"/>
      <c r="I547" s="65">
        <v>12558.21</v>
      </c>
      <c r="J547" s="112"/>
      <c r="K547" s="67">
        <v>317354.28000000003</v>
      </c>
    </row>
    <row r="548" spans="1:11" s="6" customFormat="1" ht="15">
      <c r="A548" s="123"/>
      <c r="B548" s="124"/>
      <c r="C548" s="168" t="s">
        <v>128</v>
      </c>
      <c r="D548" s="169"/>
      <c r="E548" s="169"/>
      <c r="F548" s="169"/>
      <c r="G548" s="169"/>
      <c r="H548" s="169"/>
      <c r="I548" s="65"/>
      <c r="J548" s="112"/>
      <c r="K548" s="67"/>
    </row>
    <row r="549" spans="1:11" s="6" customFormat="1" ht="15">
      <c r="A549" s="123"/>
      <c r="B549" s="124"/>
      <c r="C549" s="168" t="s">
        <v>129</v>
      </c>
      <c r="D549" s="169"/>
      <c r="E549" s="169"/>
      <c r="F549" s="169"/>
      <c r="G549" s="169"/>
      <c r="H549" s="169"/>
      <c r="I549" s="65">
        <v>11792.15</v>
      </c>
      <c r="J549" s="112"/>
      <c r="K549" s="67">
        <v>311194.99</v>
      </c>
    </row>
    <row r="550" spans="1:11" s="6" customFormat="1" ht="15">
      <c r="A550" s="123"/>
      <c r="B550" s="124"/>
      <c r="C550" s="168" t="s">
        <v>130</v>
      </c>
      <c r="D550" s="169"/>
      <c r="E550" s="169"/>
      <c r="F550" s="169"/>
      <c r="G550" s="169"/>
      <c r="H550" s="169"/>
      <c r="I550" s="65">
        <v>243.7</v>
      </c>
      <c r="J550" s="112"/>
      <c r="K550" s="67">
        <v>2627.12</v>
      </c>
    </row>
    <row r="551" spans="1:11" s="6" customFormat="1" ht="15">
      <c r="A551" s="123"/>
      <c r="B551" s="124"/>
      <c r="C551" s="168" t="s">
        <v>131</v>
      </c>
      <c r="D551" s="169"/>
      <c r="E551" s="169"/>
      <c r="F551" s="169"/>
      <c r="G551" s="169"/>
      <c r="H551" s="169"/>
      <c r="I551" s="65">
        <v>599.32000000000005</v>
      </c>
      <c r="J551" s="112"/>
      <c r="K551" s="67">
        <v>5563.37</v>
      </c>
    </row>
    <row r="552" spans="1:11" s="6" customFormat="1" ht="15.75">
      <c r="A552" s="123"/>
      <c r="B552" s="124"/>
      <c r="C552" s="173" t="s">
        <v>132</v>
      </c>
      <c r="D552" s="174"/>
      <c r="E552" s="174"/>
      <c r="F552" s="174"/>
      <c r="G552" s="174"/>
      <c r="H552" s="174"/>
      <c r="I552" s="76">
        <v>10600.8</v>
      </c>
      <c r="J552" s="117"/>
      <c r="K552" s="78">
        <v>231801.02</v>
      </c>
    </row>
    <row r="553" spans="1:11" s="6" customFormat="1" ht="15.75">
      <c r="A553" s="123"/>
      <c r="B553" s="124"/>
      <c r="C553" s="173" t="s">
        <v>133</v>
      </c>
      <c r="D553" s="174"/>
      <c r="E553" s="174"/>
      <c r="F553" s="174"/>
      <c r="G553" s="174"/>
      <c r="H553" s="174"/>
      <c r="I553" s="76">
        <v>8162.56</v>
      </c>
      <c r="J553" s="117"/>
      <c r="K553" s="78">
        <v>128077.44</v>
      </c>
    </row>
    <row r="554" spans="1:11" s="6" customFormat="1" ht="32.1" customHeight="1">
      <c r="A554" s="123"/>
      <c r="B554" s="124"/>
      <c r="C554" s="173" t="s">
        <v>2264</v>
      </c>
      <c r="D554" s="174"/>
      <c r="E554" s="174"/>
      <c r="F554" s="174"/>
      <c r="G554" s="174"/>
      <c r="H554" s="174"/>
      <c r="I554" s="76"/>
      <c r="J554" s="117"/>
      <c r="K554" s="78"/>
    </row>
    <row r="555" spans="1:11" s="6" customFormat="1" ht="15">
      <c r="A555" s="123"/>
      <c r="B555" s="124"/>
      <c r="C555" s="168" t="s">
        <v>2382</v>
      </c>
      <c r="D555" s="169"/>
      <c r="E555" s="169"/>
      <c r="F555" s="169"/>
      <c r="G555" s="169"/>
      <c r="H555" s="169"/>
      <c r="I555" s="65">
        <v>31321.57</v>
      </c>
      <c r="J555" s="112"/>
      <c r="K555" s="67">
        <v>677232.74</v>
      </c>
    </row>
    <row r="556" spans="1:11" s="6" customFormat="1" ht="32.1" customHeight="1">
      <c r="A556" s="123"/>
      <c r="B556" s="124"/>
      <c r="C556" s="175" t="s">
        <v>2266</v>
      </c>
      <c r="D556" s="176"/>
      <c r="E556" s="176"/>
      <c r="F556" s="176"/>
      <c r="G556" s="176"/>
      <c r="H556" s="176"/>
      <c r="I556" s="87">
        <v>31321.57</v>
      </c>
      <c r="J556" s="125"/>
      <c r="K556" s="86">
        <v>677232.74</v>
      </c>
    </row>
    <row r="557" spans="1:11" s="6" customFormat="1" ht="22.15" customHeight="1">
      <c r="A557" s="166" t="s">
        <v>2267</v>
      </c>
      <c r="B557" s="167"/>
      <c r="C557" s="167"/>
      <c r="D557" s="167"/>
      <c r="E557" s="167"/>
      <c r="F557" s="167"/>
      <c r="G557" s="167"/>
      <c r="H557" s="167"/>
      <c r="I557" s="167"/>
      <c r="J557" s="167"/>
      <c r="K557" s="167"/>
    </row>
    <row r="558" spans="1:11" s="6" customFormat="1" ht="32.1" customHeight="1">
      <c r="A558" s="177" t="s">
        <v>2383</v>
      </c>
      <c r="B558" s="178"/>
      <c r="C558" s="178"/>
      <c r="D558" s="178"/>
      <c r="E558" s="178"/>
      <c r="F558" s="178"/>
      <c r="G558" s="178"/>
      <c r="H558" s="178"/>
      <c r="I558" s="178"/>
      <c r="J558" s="178"/>
      <c r="K558" s="178"/>
    </row>
    <row r="559" spans="1:11" s="6" customFormat="1" ht="180">
      <c r="A559" s="59">
        <v>30</v>
      </c>
      <c r="B559" s="108" t="s">
        <v>2269</v>
      </c>
      <c r="C559" s="108" t="s">
        <v>2270</v>
      </c>
      <c r="D559" s="109" t="s">
        <v>74</v>
      </c>
      <c r="E559" s="62" t="s">
        <v>2384</v>
      </c>
      <c r="F559" s="110">
        <v>8634.85</v>
      </c>
      <c r="G559" s="111"/>
      <c r="H559" s="110"/>
      <c r="I559" s="65"/>
      <c r="J559" s="112"/>
      <c r="K559" s="67"/>
    </row>
    <row r="560" spans="1:11" s="6" customFormat="1" ht="15" outlineLevel="1">
      <c r="A560" s="59" t="s">
        <v>43</v>
      </c>
      <c r="B560" s="108"/>
      <c r="C560" s="108" t="s">
        <v>44</v>
      </c>
      <c r="D560" s="109"/>
      <c r="E560" s="62" t="s">
        <v>43</v>
      </c>
      <c r="F560" s="110">
        <v>3493.72</v>
      </c>
      <c r="G560" s="111" t="s">
        <v>213</v>
      </c>
      <c r="H560" s="110"/>
      <c r="I560" s="65">
        <v>7218.89</v>
      </c>
      <c r="J560" s="112">
        <v>26.39</v>
      </c>
      <c r="K560" s="67">
        <v>190506.63</v>
      </c>
    </row>
    <row r="561" spans="1:11" s="6" customFormat="1" ht="15" outlineLevel="1">
      <c r="A561" s="59" t="s">
        <v>43</v>
      </c>
      <c r="B561" s="108"/>
      <c r="C561" s="108" t="s">
        <v>46</v>
      </c>
      <c r="D561" s="109"/>
      <c r="E561" s="62" t="s">
        <v>43</v>
      </c>
      <c r="F561" s="110">
        <v>2598.06</v>
      </c>
      <c r="G561" s="111" t="s">
        <v>214</v>
      </c>
      <c r="H561" s="110"/>
      <c r="I561" s="65">
        <v>4880.22</v>
      </c>
      <c r="J561" s="112">
        <v>9.3800000000000008</v>
      </c>
      <c r="K561" s="67">
        <v>45776.43</v>
      </c>
    </row>
    <row r="562" spans="1:11" s="6" customFormat="1" ht="30" outlineLevel="1">
      <c r="A562" s="59" t="s">
        <v>43</v>
      </c>
      <c r="B562" s="108"/>
      <c r="C562" s="108" t="s">
        <v>48</v>
      </c>
      <c r="D562" s="109"/>
      <c r="E562" s="62" t="s">
        <v>43</v>
      </c>
      <c r="F562" s="110" t="s">
        <v>1101</v>
      </c>
      <c r="G562" s="111"/>
      <c r="H562" s="110"/>
      <c r="I562" s="68" t="s">
        <v>2385</v>
      </c>
      <c r="J562" s="112">
        <v>26.39</v>
      </c>
      <c r="K562" s="69" t="s">
        <v>2386</v>
      </c>
    </row>
    <row r="563" spans="1:11" s="6" customFormat="1" ht="15" outlineLevel="1">
      <c r="A563" s="59" t="s">
        <v>43</v>
      </c>
      <c r="B563" s="108"/>
      <c r="C563" s="108" t="s">
        <v>52</v>
      </c>
      <c r="D563" s="109"/>
      <c r="E563" s="62" t="s">
        <v>43</v>
      </c>
      <c r="F563" s="110">
        <v>2543.0700000000002</v>
      </c>
      <c r="G563" s="111">
        <v>0.6</v>
      </c>
      <c r="H563" s="110"/>
      <c r="I563" s="65">
        <v>3980.77</v>
      </c>
      <c r="J563" s="112">
        <v>8.94</v>
      </c>
      <c r="K563" s="67">
        <v>35588.080000000002</v>
      </c>
    </row>
    <row r="564" spans="1:11" s="6" customFormat="1" ht="15" outlineLevel="1">
      <c r="A564" s="59" t="s">
        <v>43</v>
      </c>
      <c r="B564" s="108"/>
      <c r="C564" s="108" t="s">
        <v>53</v>
      </c>
      <c r="D564" s="109" t="s">
        <v>54</v>
      </c>
      <c r="E564" s="62">
        <v>91</v>
      </c>
      <c r="F564" s="110"/>
      <c r="G564" s="111"/>
      <c r="H564" s="110"/>
      <c r="I564" s="65">
        <v>6569.19</v>
      </c>
      <c r="J564" s="112">
        <v>75</v>
      </c>
      <c r="K564" s="67">
        <v>142879.97</v>
      </c>
    </row>
    <row r="565" spans="1:11" s="6" customFormat="1" ht="15" outlineLevel="1">
      <c r="A565" s="59" t="s">
        <v>43</v>
      </c>
      <c r="B565" s="108"/>
      <c r="C565" s="108" t="s">
        <v>55</v>
      </c>
      <c r="D565" s="109" t="s">
        <v>54</v>
      </c>
      <c r="E565" s="62">
        <v>70</v>
      </c>
      <c r="F565" s="110"/>
      <c r="G565" s="111"/>
      <c r="H565" s="110"/>
      <c r="I565" s="65">
        <v>5053.22</v>
      </c>
      <c r="J565" s="112">
        <v>41</v>
      </c>
      <c r="K565" s="67">
        <v>78107.72</v>
      </c>
    </row>
    <row r="566" spans="1:11" s="6" customFormat="1" ht="15" outlineLevel="1">
      <c r="A566" s="59" t="s">
        <v>43</v>
      </c>
      <c r="B566" s="108"/>
      <c r="C566" s="108" t="s">
        <v>56</v>
      </c>
      <c r="D566" s="109" t="s">
        <v>54</v>
      </c>
      <c r="E566" s="62">
        <v>98</v>
      </c>
      <c r="F566" s="110"/>
      <c r="G566" s="111"/>
      <c r="H566" s="110"/>
      <c r="I566" s="65">
        <v>508.31</v>
      </c>
      <c r="J566" s="112">
        <v>95</v>
      </c>
      <c r="K566" s="67">
        <v>13003.69</v>
      </c>
    </row>
    <row r="567" spans="1:11" s="6" customFormat="1" ht="15" outlineLevel="1">
      <c r="A567" s="59" t="s">
        <v>43</v>
      </c>
      <c r="B567" s="108"/>
      <c r="C567" s="108" t="s">
        <v>57</v>
      </c>
      <c r="D567" s="109" t="s">
        <v>54</v>
      </c>
      <c r="E567" s="62">
        <v>77</v>
      </c>
      <c r="F567" s="110"/>
      <c r="G567" s="111"/>
      <c r="H567" s="110"/>
      <c r="I567" s="65">
        <v>399.38</v>
      </c>
      <c r="J567" s="112">
        <v>65</v>
      </c>
      <c r="K567" s="67">
        <v>8897.26</v>
      </c>
    </row>
    <row r="568" spans="1:11" s="6" customFormat="1" ht="30" outlineLevel="1">
      <c r="A568" s="59" t="s">
        <v>43</v>
      </c>
      <c r="B568" s="108"/>
      <c r="C568" s="108" t="s">
        <v>58</v>
      </c>
      <c r="D568" s="109" t="s">
        <v>59</v>
      </c>
      <c r="E568" s="62">
        <v>296.35000000000002</v>
      </c>
      <c r="F568" s="110"/>
      <c r="G568" s="111" t="s">
        <v>213</v>
      </c>
      <c r="H568" s="110"/>
      <c r="I568" s="65">
        <v>612.33000000000004</v>
      </c>
      <c r="J568" s="112"/>
      <c r="K568" s="67"/>
    </row>
    <row r="569" spans="1:11" s="6" customFormat="1" ht="15.75">
      <c r="A569" s="70" t="s">
        <v>43</v>
      </c>
      <c r="B569" s="113"/>
      <c r="C569" s="113" t="s">
        <v>60</v>
      </c>
      <c r="D569" s="114"/>
      <c r="E569" s="73" t="s">
        <v>43</v>
      </c>
      <c r="F569" s="115"/>
      <c r="G569" s="116"/>
      <c r="H569" s="115"/>
      <c r="I569" s="76">
        <v>28609.98</v>
      </c>
      <c r="J569" s="117"/>
      <c r="K569" s="78">
        <v>514759.78</v>
      </c>
    </row>
    <row r="570" spans="1:11" s="6" customFormat="1" ht="15" outlineLevel="1">
      <c r="A570" s="59" t="s">
        <v>43</v>
      </c>
      <c r="B570" s="108"/>
      <c r="C570" s="108" t="s">
        <v>61</v>
      </c>
      <c r="D570" s="109"/>
      <c r="E570" s="62" t="s">
        <v>43</v>
      </c>
      <c r="F570" s="110"/>
      <c r="G570" s="111"/>
      <c r="H570" s="110"/>
      <c r="I570" s="65"/>
      <c r="J570" s="112"/>
      <c r="K570" s="67"/>
    </row>
    <row r="571" spans="1:11" s="6" customFormat="1" ht="15" outlineLevel="1">
      <c r="A571" s="59" t="s">
        <v>43</v>
      </c>
      <c r="B571" s="108"/>
      <c r="C571" s="108" t="s">
        <v>46</v>
      </c>
      <c r="D571" s="109"/>
      <c r="E571" s="62" t="s">
        <v>43</v>
      </c>
      <c r="F571" s="110">
        <v>276.13</v>
      </c>
      <c r="G571" s="111" t="s">
        <v>218</v>
      </c>
      <c r="H571" s="110"/>
      <c r="I571" s="65">
        <v>51.87</v>
      </c>
      <c r="J571" s="112">
        <v>26.39</v>
      </c>
      <c r="K571" s="67">
        <v>1368.81</v>
      </c>
    </row>
    <row r="572" spans="1:11" s="6" customFormat="1" ht="15" outlineLevel="1">
      <c r="A572" s="59" t="s">
        <v>43</v>
      </c>
      <c r="B572" s="108"/>
      <c r="C572" s="108" t="s">
        <v>48</v>
      </c>
      <c r="D572" s="109"/>
      <c r="E572" s="62" t="s">
        <v>43</v>
      </c>
      <c r="F572" s="110">
        <v>276.13</v>
      </c>
      <c r="G572" s="111" t="s">
        <v>218</v>
      </c>
      <c r="H572" s="110"/>
      <c r="I572" s="65">
        <v>51.87</v>
      </c>
      <c r="J572" s="112">
        <v>26.39</v>
      </c>
      <c r="K572" s="67">
        <v>1368.81</v>
      </c>
    </row>
    <row r="573" spans="1:11" s="6" customFormat="1" ht="15" outlineLevel="1">
      <c r="A573" s="59" t="s">
        <v>43</v>
      </c>
      <c r="B573" s="108"/>
      <c r="C573" s="108" t="s">
        <v>63</v>
      </c>
      <c r="D573" s="109" t="s">
        <v>54</v>
      </c>
      <c r="E573" s="62">
        <v>175</v>
      </c>
      <c r="F573" s="110"/>
      <c r="G573" s="111"/>
      <c r="H573" s="110"/>
      <c r="I573" s="65">
        <v>90.77</v>
      </c>
      <c r="J573" s="112">
        <v>160</v>
      </c>
      <c r="K573" s="67">
        <v>2190.1</v>
      </c>
    </row>
    <row r="574" spans="1:11" s="6" customFormat="1" ht="15" outlineLevel="1">
      <c r="A574" s="59" t="s">
        <v>43</v>
      </c>
      <c r="B574" s="108"/>
      <c r="C574" s="108" t="s">
        <v>64</v>
      </c>
      <c r="D574" s="109"/>
      <c r="E574" s="62" t="s">
        <v>43</v>
      </c>
      <c r="F574" s="110"/>
      <c r="G574" s="111"/>
      <c r="H574" s="110"/>
      <c r="I574" s="65">
        <v>142.63999999999999</v>
      </c>
      <c r="J574" s="112"/>
      <c r="K574" s="67">
        <v>3558.91</v>
      </c>
    </row>
    <row r="575" spans="1:11" s="6" customFormat="1" ht="15.75">
      <c r="A575" s="70" t="s">
        <v>43</v>
      </c>
      <c r="B575" s="113"/>
      <c r="C575" s="113" t="s">
        <v>65</v>
      </c>
      <c r="D575" s="114"/>
      <c r="E575" s="73" t="s">
        <v>43</v>
      </c>
      <c r="F575" s="115"/>
      <c r="G575" s="116"/>
      <c r="H575" s="115"/>
      <c r="I575" s="76">
        <v>28752.62</v>
      </c>
      <c r="J575" s="117"/>
      <c r="K575" s="78">
        <v>518318.69</v>
      </c>
    </row>
    <row r="576" spans="1:11" s="6" customFormat="1" ht="180">
      <c r="A576" s="59">
        <v>31</v>
      </c>
      <c r="B576" s="108" t="s">
        <v>2274</v>
      </c>
      <c r="C576" s="108" t="s">
        <v>2275</v>
      </c>
      <c r="D576" s="109" t="s">
        <v>156</v>
      </c>
      <c r="E576" s="62" t="s">
        <v>2387</v>
      </c>
      <c r="F576" s="110">
        <v>12570.81</v>
      </c>
      <c r="G576" s="111"/>
      <c r="H576" s="110"/>
      <c r="I576" s="65"/>
      <c r="J576" s="112"/>
      <c r="K576" s="67"/>
    </row>
    <row r="577" spans="1:11" s="6" customFormat="1" ht="15" outlineLevel="1">
      <c r="A577" s="59" t="s">
        <v>43</v>
      </c>
      <c r="B577" s="108"/>
      <c r="C577" s="108" t="s">
        <v>44</v>
      </c>
      <c r="D577" s="109"/>
      <c r="E577" s="62" t="s">
        <v>43</v>
      </c>
      <c r="F577" s="110">
        <v>3912.64</v>
      </c>
      <c r="G577" s="111" t="s">
        <v>213</v>
      </c>
      <c r="H577" s="110"/>
      <c r="I577" s="65">
        <v>2664.98</v>
      </c>
      <c r="J577" s="112">
        <v>26.39</v>
      </c>
      <c r="K577" s="67">
        <v>70328.75</v>
      </c>
    </row>
    <row r="578" spans="1:11" s="6" customFormat="1" ht="15" outlineLevel="1">
      <c r="A578" s="59" t="s">
        <v>43</v>
      </c>
      <c r="B578" s="108"/>
      <c r="C578" s="108" t="s">
        <v>46</v>
      </c>
      <c r="D578" s="109"/>
      <c r="E578" s="62" t="s">
        <v>43</v>
      </c>
      <c r="F578" s="110">
        <v>2064.38</v>
      </c>
      <c r="G578" s="111" t="s">
        <v>214</v>
      </c>
      <c r="H578" s="110"/>
      <c r="I578" s="65">
        <v>1278.26</v>
      </c>
      <c r="J578" s="112">
        <v>11.04</v>
      </c>
      <c r="K578" s="67">
        <v>14112.04</v>
      </c>
    </row>
    <row r="579" spans="1:11" s="6" customFormat="1" ht="30" outlineLevel="1">
      <c r="A579" s="59" t="s">
        <v>43</v>
      </c>
      <c r="B579" s="108"/>
      <c r="C579" s="108" t="s">
        <v>48</v>
      </c>
      <c r="D579" s="109"/>
      <c r="E579" s="62" t="s">
        <v>43</v>
      </c>
      <c r="F579" s="110" t="s">
        <v>1107</v>
      </c>
      <c r="G579" s="111"/>
      <c r="H579" s="110"/>
      <c r="I579" s="68" t="s">
        <v>2388</v>
      </c>
      <c r="J579" s="112">
        <v>26.39</v>
      </c>
      <c r="K579" s="69" t="s">
        <v>2389</v>
      </c>
    </row>
    <row r="580" spans="1:11" s="6" customFormat="1" ht="15" outlineLevel="1">
      <c r="A580" s="59" t="s">
        <v>43</v>
      </c>
      <c r="B580" s="108"/>
      <c r="C580" s="108" t="s">
        <v>52</v>
      </c>
      <c r="D580" s="109"/>
      <c r="E580" s="62" t="s">
        <v>43</v>
      </c>
      <c r="F580" s="110">
        <v>6593.79</v>
      </c>
      <c r="G580" s="111">
        <v>0.6</v>
      </c>
      <c r="H580" s="110"/>
      <c r="I580" s="65">
        <v>3402.4</v>
      </c>
      <c r="J580" s="112">
        <v>8.81</v>
      </c>
      <c r="K580" s="67">
        <v>29975.11</v>
      </c>
    </row>
    <row r="581" spans="1:11" s="6" customFormat="1" ht="15" outlineLevel="1">
      <c r="A581" s="59" t="s">
        <v>43</v>
      </c>
      <c r="B581" s="108"/>
      <c r="C581" s="108" t="s">
        <v>53</v>
      </c>
      <c r="D581" s="109" t="s">
        <v>54</v>
      </c>
      <c r="E581" s="62">
        <v>91</v>
      </c>
      <c r="F581" s="110"/>
      <c r="G581" s="111"/>
      <c r="H581" s="110"/>
      <c r="I581" s="65">
        <v>2425.13</v>
      </c>
      <c r="J581" s="112">
        <v>75</v>
      </c>
      <c r="K581" s="67">
        <v>52746.559999999998</v>
      </c>
    </row>
    <row r="582" spans="1:11" s="6" customFormat="1" ht="15" outlineLevel="1">
      <c r="A582" s="59" t="s">
        <v>43</v>
      </c>
      <c r="B582" s="108"/>
      <c r="C582" s="108" t="s">
        <v>55</v>
      </c>
      <c r="D582" s="109" t="s">
        <v>54</v>
      </c>
      <c r="E582" s="62">
        <v>70</v>
      </c>
      <c r="F582" s="110"/>
      <c r="G582" s="111"/>
      <c r="H582" s="110"/>
      <c r="I582" s="65">
        <v>1865.49</v>
      </c>
      <c r="J582" s="112">
        <v>41</v>
      </c>
      <c r="K582" s="67">
        <v>28834.79</v>
      </c>
    </row>
    <row r="583" spans="1:11" s="6" customFormat="1" ht="15" outlineLevel="1">
      <c r="A583" s="59" t="s">
        <v>43</v>
      </c>
      <c r="B583" s="108"/>
      <c r="C583" s="108" t="s">
        <v>56</v>
      </c>
      <c r="D583" s="109" t="s">
        <v>54</v>
      </c>
      <c r="E583" s="62">
        <v>98</v>
      </c>
      <c r="F583" s="110"/>
      <c r="G583" s="111"/>
      <c r="H583" s="110"/>
      <c r="I583" s="65">
        <v>218.63</v>
      </c>
      <c r="J583" s="112">
        <v>95</v>
      </c>
      <c r="K583" s="67">
        <v>5592.86</v>
      </c>
    </row>
    <row r="584" spans="1:11" s="6" customFormat="1" ht="15" outlineLevel="1">
      <c r="A584" s="59" t="s">
        <v>43</v>
      </c>
      <c r="B584" s="108"/>
      <c r="C584" s="108" t="s">
        <v>57</v>
      </c>
      <c r="D584" s="109" t="s">
        <v>54</v>
      </c>
      <c r="E584" s="62">
        <v>77</v>
      </c>
      <c r="F584" s="110"/>
      <c r="G584" s="111"/>
      <c r="H584" s="110"/>
      <c r="I584" s="65">
        <v>171.78</v>
      </c>
      <c r="J584" s="112">
        <v>65</v>
      </c>
      <c r="K584" s="67">
        <v>3826.69</v>
      </c>
    </row>
    <row r="585" spans="1:11" s="6" customFormat="1" ht="30" outlineLevel="1">
      <c r="A585" s="59" t="s">
        <v>43</v>
      </c>
      <c r="B585" s="108"/>
      <c r="C585" s="108" t="s">
        <v>58</v>
      </c>
      <c r="D585" s="109" t="s">
        <v>59</v>
      </c>
      <c r="E585" s="62">
        <v>342.14</v>
      </c>
      <c r="F585" s="110"/>
      <c r="G585" s="111" t="s">
        <v>213</v>
      </c>
      <c r="H585" s="110"/>
      <c r="I585" s="65">
        <v>233.04</v>
      </c>
      <c r="J585" s="112"/>
      <c r="K585" s="67"/>
    </row>
    <row r="586" spans="1:11" s="6" customFormat="1" ht="15.75">
      <c r="A586" s="70" t="s">
        <v>43</v>
      </c>
      <c r="B586" s="113"/>
      <c r="C586" s="113" t="s">
        <v>60</v>
      </c>
      <c r="D586" s="114"/>
      <c r="E586" s="73" t="s">
        <v>43</v>
      </c>
      <c r="F586" s="115"/>
      <c r="G586" s="116"/>
      <c r="H586" s="115"/>
      <c r="I586" s="76">
        <v>12026.67</v>
      </c>
      <c r="J586" s="117"/>
      <c r="K586" s="78">
        <v>205416.8</v>
      </c>
    </row>
    <row r="587" spans="1:11" s="6" customFormat="1" ht="15" outlineLevel="1">
      <c r="A587" s="59" t="s">
        <v>43</v>
      </c>
      <c r="B587" s="108"/>
      <c r="C587" s="108" t="s">
        <v>61</v>
      </c>
      <c r="D587" s="109"/>
      <c r="E587" s="62" t="s">
        <v>43</v>
      </c>
      <c r="F587" s="110"/>
      <c r="G587" s="111"/>
      <c r="H587" s="110"/>
      <c r="I587" s="65"/>
      <c r="J587" s="112"/>
      <c r="K587" s="67"/>
    </row>
    <row r="588" spans="1:11" s="6" customFormat="1" ht="15" outlineLevel="1">
      <c r="A588" s="59" t="s">
        <v>43</v>
      </c>
      <c r="B588" s="108"/>
      <c r="C588" s="108" t="s">
        <v>46</v>
      </c>
      <c r="D588" s="109"/>
      <c r="E588" s="62" t="s">
        <v>43</v>
      </c>
      <c r="F588" s="110">
        <v>360.28</v>
      </c>
      <c r="G588" s="111" t="s">
        <v>218</v>
      </c>
      <c r="H588" s="110"/>
      <c r="I588" s="65">
        <v>22.31</v>
      </c>
      <c r="J588" s="112">
        <v>26.39</v>
      </c>
      <c r="K588" s="67">
        <v>588.72</v>
      </c>
    </row>
    <row r="589" spans="1:11" s="6" customFormat="1" ht="15" outlineLevel="1">
      <c r="A589" s="59" t="s">
        <v>43</v>
      </c>
      <c r="B589" s="108"/>
      <c r="C589" s="108" t="s">
        <v>48</v>
      </c>
      <c r="D589" s="109"/>
      <c r="E589" s="62" t="s">
        <v>43</v>
      </c>
      <c r="F589" s="110">
        <v>360.28</v>
      </c>
      <c r="G589" s="111" t="s">
        <v>218</v>
      </c>
      <c r="H589" s="110"/>
      <c r="I589" s="65">
        <v>22.31</v>
      </c>
      <c r="J589" s="112">
        <v>26.39</v>
      </c>
      <c r="K589" s="67">
        <v>588.72</v>
      </c>
    </row>
    <row r="590" spans="1:11" s="6" customFormat="1" ht="15" outlineLevel="1">
      <c r="A590" s="59" t="s">
        <v>43</v>
      </c>
      <c r="B590" s="108"/>
      <c r="C590" s="108" t="s">
        <v>63</v>
      </c>
      <c r="D590" s="109" t="s">
        <v>54</v>
      </c>
      <c r="E590" s="62">
        <v>175</v>
      </c>
      <c r="F590" s="110"/>
      <c r="G590" s="111"/>
      <c r="H590" s="110"/>
      <c r="I590" s="65">
        <v>39.04</v>
      </c>
      <c r="J590" s="112">
        <v>160</v>
      </c>
      <c r="K590" s="67">
        <v>941.95</v>
      </c>
    </row>
    <row r="591" spans="1:11" s="6" customFormat="1" ht="15" outlineLevel="1">
      <c r="A591" s="59" t="s">
        <v>43</v>
      </c>
      <c r="B591" s="108"/>
      <c r="C591" s="108" t="s">
        <v>64</v>
      </c>
      <c r="D591" s="109"/>
      <c r="E591" s="62" t="s">
        <v>43</v>
      </c>
      <c r="F591" s="110"/>
      <c r="G591" s="111"/>
      <c r="H591" s="110"/>
      <c r="I591" s="65">
        <v>61.35</v>
      </c>
      <c r="J591" s="112"/>
      <c r="K591" s="67">
        <v>1530.67</v>
      </c>
    </row>
    <row r="592" spans="1:11" s="6" customFormat="1" ht="15.75">
      <c r="A592" s="70" t="s">
        <v>43</v>
      </c>
      <c r="B592" s="113"/>
      <c r="C592" s="113" t="s">
        <v>65</v>
      </c>
      <c r="D592" s="114"/>
      <c r="E592" s="73" t="s">
        <v>43</v>
      </c>
      <c r="F592" s="115"/>
      <c r="G592" s="116"/>
      <c r="H592" s="115"/>
      <c r="I592" s="76">
        <v>12088.02</v>
      </c>
      <c r="J592" s="117"/>
      <c r="K592" s="78">
        <v>206947.47</v>
      </c>
    </row>
    <row r="593" spans="1:11" s="6" customFormat="1" ht="180">
      <c r="A593" s="59">
        <v>32</v>
      </c>
      <c r="B593" s="108" t="s">
        <v>2279</v>
      </c>
      <c r="C593" s="108" t="s">
        <v>2280</v>
      </c>
      <c r="D593" s="109" t="s">
        <v>997</v>
      </c>
      <c r="E593" s="62" t="s">
        <v>2390</v>
      </c>
      <c r="F593" s="110">
        <v>1532.37</v>
      </c>
      <c r="G593" s="111"/>
      <c r="H593" s="110"/>
      <c r="I593" s="65"/>
      <c r="J593" s="112"/>
      <c r="K593" s="67"/>
    </row>
    <row r="594" spans="1:11" s="6" customFormat="1" ht="15" outlineLevel="1">
      <c r="A594" s="59" t="s">
        <v>43</v>
      </c>
      <c r="B594" s="108"/>
      <c r="C594" s="108" t="s">
        <v>44</v>
      </c>
      <c r="D594" s="109"/>
      <c r="E594" s="62" t="s">
        <v>43</v>
      </c>
      <c r="F594" s="110">
        <v>1141.8</v>
      </c>
      <c r="G594" s="111" t="s">
        <v>213</v>
      </c>
      <c r="H594" s="110"/>
      <c r="I594" s="65">
        <v>281.24</v>
      </c>
      <c r="J594" s="112">
        <v>26.39</v>
      </c>
      <c r="K594" s="67">
        <v>7421.9</v>
      </c>
    </row>
    <row r="595" spans="1:11" s="6" customFormat="1" ht="15" outlineLevel="1">
      <c r="A595" s="59" t="s">
        <v>43</v>
      </c>
      <c r="B595" s="108"/>
      <c r="C595" s="108" t="s">
        <v>46</v>
      </c>
      <c r="D595" s="109"/>
      <c r="E595" s="62" t="s">
        <v>43</v>
      </c>
      <c r="F595" s="110">
        <v>65.06</v>
      </c>
      <c r="G595" s="111" t="s">
        <v>214</v>
      </c>
      <c r="H595" s="110"/>
      <c r="I595" s="65">
        <v>14.57</v>
      </c>
      <c r="J595" s="112">
        <v>9.33</v>
      </c>
      <c r="K595" s="67">
        <v>135.91999999999999</v>
      </c>
    </row>
    <row r="596" spans="1:11" s="6" customFormat="1" ht="15" outlineLevel="1">
      <c r="A596" s="59" t="s">
        <v>43</v>
      </c>
      <c r="B596" s="108"/>
      <c r="C596" s="108" t="s">
        <v>48</v>
      </c>
      <c r="D596" s="109"/>
      <c r="E596" s="62" t="s">
        <v>43</v>
      </c>
      <c r="F596" s="110" t="s">
        <v>998</v>
      </c>
      <c r="G596" s="111"/>
      <c r="H596" s="110"/>
      <c r="I596" s="68" t="s">
        <v>2391</v>
      </c>
      <c r="J596" s="112">
        <v>26.39</v>
      </c>
      <c r="K596" s="69" t="s">
        <v>2392</v>
      </c>
    </row>
    <row r="597" spans="1:11" s="6" customFormat="1" ht="15" outlineLevel="1">
      <c r="A597" s="59" t="s">
        <v>43</v>
      </c>
      <c r="B597" s="108"/>
      <c r="C597" s="108" t="s">
        <v>52</v>
      </c>
      <c r="D597" s="109"/>
      <c r="E597" s="62" t="s">
        <v>43</v>
      </c>
      <c r="F597" s="110">
        <v>325.51</v>
      </c>
      <c r="G597" s="111">
        <v>0.6</v>
      </c>
      <c r="H597" s="110"/>
      <c r="I597" s="65">
        <v>60.74</v>
      </c>
      <c r="J597" s="112">
        <v>5.24</v>
      </c>
      <c r="K597" s="67">
        <v>318.27999999999997</v>
      </c>
    </row>
    <row r="598" spans="1:11" s="6" customFormat="1" ht="15" outlineLevel="1">
      <c r="A598" s="59" t="s">
        <v>43</v>
      </c>
      <c r="B598" s="108"/>
      <c r="C598" s="108" t="s">
        <v>53</v>
      </c>
      <c r="D598" s="109" t="s">
        <v>54</v>
      </c>
      <c r="E598" s="62">
        <v>85</v>
      </c>
      <c r="F598" s="110"/>
      <c r="G598" s="111"/>
      <c r="H598" s="110"/>
      <c r="I598" s="65">
        <v>239.05</v>
      </c>
      <c r="J598" s="112">
        <v>70</v>
      </c>
      <c r="K598" s="67">
        <v>5195.33</v>
      </c>
    </row>
    <row r="599" spans="1:11" s="6" customFormat="1" ht="15" outlineLevel="1">
      <c r="A599" s="59" t="s">
        <v>43</v>
      </c>
      <c r="B599" s="108"/>
      <c r="C599" s="108" t="s">
        <v>55</v>
      </c>
      <c r="D599" s="109" t="s">
        <v>54</v>
      </c>
      <c r="E599" s="62">
        <v>70</v>
      </c>
      <c r="F599" s="110"/>
      <c r="G599" s="111"/>
      <c r="H599" s="110"/>
      <c r="I599" s="65">
        <v>196.87</v>
      </c>
      <c r="J599" s="112">
        <v>41</v>
      </c>
      <c r="K599" s="67">
        <v>3042.98</v>
      </c>
    </row>
    <row r="600" spans="1:11" s="6" customFormat="1" ht="15" outlineLevel="1">
      <c r="A600" s="59" t="s">
        <v>43</v>
      </c>
      <c r="B600" s="108"/>
      <c r="C600" s="108" t="s">
        <v>56</v>
      </c>
      <c r="D600" s="109" t="s">
        <v>54</v>
      </c>
      <c r="E600" s="62">
        <v>98</v>
      </c>
      <c r="F600" s="110"/>
      <c r="G600" s="111"/>
      <c r="H600" s="110"/>
      <c r="I600" s="65">
        <v>1.95</v>
      </c>
      <c r="J600" s="112">
        <v>95</v>
      </c>
      <c r="K600" s="67">
        <v>49.96</v>
      </c>
    </row>
    <row r="601" spans="1:11" s="6" customFormat="1" ht="15" outlineLevel="1">
      <c r="A601" s="59" t="s">
        <v>43</v>
      </c>
      <c r="B601" s="108"/>
      <c r="C601" s="108" t="s">
        <v>57</v>
      </c>
      <c r="D601" s="109" t="s">
        <v>54</v>
      </c>
      <c r="E601" s="62">
        <v>77</v>
      </c>
      <c r="F601" s="110"/>
      <c r="G601" s="111"/>
      <c r="H601" s="110"/>
      <c r="I601" s="65">
        <v>1.53</v>
      </c>
      <c r="J601" s="112">
        <v>65</v>
      </c>
      <c r="K601" s="67">
        <v>34.18</v>
      </c>
    </row>
    <row r="602" spans="1:11" s="6" customFormat="1" ht="30" outlineLevel="1">
      <c r="A602" s="59" t="s">
        <v>43</v>
      </c>
      <c r="B602" s="108"/>
      <c r="C602" s="108" t="s">
        <v>58</v>
      </c>
      <c r="D602" s="109" t="s">
        <v>59</v>
      </c>
      <c r="E602" s="62">
        <v>86.5</v>
      </c>
      <c r="F602" s="110"/>
      <c r="G602" s="111" t="s">
        <v>213</v>
      </c>
      <c r="H602" s="110"/>
      <c r="I602" s="65">
        <v>21.31</v>
      </c>
      <c r="J602" s="112"/>
      <c r="K602" s="67"/>
    </row>
    <row r="603" spans="1:11" s="6" customFormat="1" ht="15.75">
      <c r="A603" s="70" t="s">
        <v>43</v>
      </c>
      <c r="B603" s="113"/>
      <c r="C603" s="113" t="s">
        <v>60</v>
      </c>
      <c r="D603" s="114"/>
      <c r="E603" s="73" t="s">
        <v>43</v>
      </c>
      <c r="F603" s="115"/>
      <c r="G603" s="116"/>
      <c r="H603" s="115"/>
      <c r="I603" s="76">
        <v>795.95</v>
      </c>
      <c r="J603" s="117"/>
      <c r="K603" s="78">
        <v>16198.55</v>
      </c>
    </row>
    <row r="604" spans="1:11" s="6" customFormat="1" ht="15" outlineLevel="1">
      <c r="A604" s="59" t="s">
        <v>43</v>
      </c>
      <c r="B604" s="108"/>
      <c r="C604" s="108" t="s">
        <v>61</v>
      </c>
      <c r="D604" s="109"/>
      <c r="E604" s="62" t="s">
        <v>43</v>
      </c>
      <c r="F604" s="110"/>
      <c r="G604" s="111"/>
      <c r="H604" s="110"/>
      <c r="I604" s="65"/>
      <c r="J604" s="112"/>
      <c r="K604" s="67"/>
    </row>
    <row r="605" spans="1:11" s="6" customFormat="1" ht="15" outlineLevel="1">
      <c r="A605" s="59" t="s">
        <v>43</v>
      </c>
      <c r="B605" s="108"/>
      <c r="C605" s="108" t="s">
        <v>46</v>
      </c>
      <c r="D605" s="109"/>
      <c r="E605" s="62" t="s">
        <v>43</v>
      </c>
      <c r="F605" s="110">
        <v>8.9</v>
      </c>
      <c r="G605" s="111" t="s">
        <v>218</v>
      </c>
      <c r="H605" s="110"/>
      <c r="I605" s="65">
        <v>0.2</v>
      </c>
      <c r="J605" s="112">
        <v>26.39</v>
      </c>
      <c r="K605" s="67">
        <v>5.26</v>
      </c>
    </row>
    <row r="606" spans="1:11" s="6" customFormat="1" ht="15" outlineLevel="1">
      <c r="A606" s="59" t="s">
        <v>43</v>
      </c>
      <c r="B606" s="108"/>
      <c r="C606" s="108" t="s">
        <v>48</v>
      </c>
      <c r="D606" s="109"/>
      <c r="E606" s="62" t="s">
        <v>43</v>
      </c>
      <c r="F606" s="110">
        <v>8.9</v>
      </c>
      <c r="G606" s="111" t="s">
        <v>218</v>
      </c>
      <c r="H606" s="110"/>
      <c r="I606" s="65">
        <v>0.2</v>
      </c>
      <c r="J606" s="112">
        <v>26.39</v>
      </c>
      <c r="K606" s="67">
        <v>5.26</v>
      </c>
    </row>
    <row r="607" spans="1:11" s="6" customFormat="1" ht="15" outlineLevel="1">
      <c r="A607" s="59" t="s">
        <v>43</v>
      </c>
      <c r="B607" s="108"/>
      <c r="C607" s="108" t="s">
        <v>63</v>
      </c>
      <c r="D607" s="109" t="s">
        <v>54</v>
      </c>
      <c r="E607" s="62">
        <v>175</v>
      </c>
      <c r="F607" s="110"/>
      <c r="G607" s="111"/>
      <c r="H607" s="110"/>
      <c r="I607" s="65">
        <v>0.35</v>
      </c>
      <c r="J607" s="112">
        <v>160</v>
      </c>
      <c r="K607" s="67">
        <v>8.42</v>
      </c>
    </row>
    <row r="608" spans="1:11" s="6" customFormat="1" ht="15" outlineLevel="1">
      <c r="A608" s="59" t="s">
        <v>43</v>
      </c>
      <c r="B608" s="108"/>
      <c r="C608" s="108" t="s">
        <v>64</v>
      </c>
      <c r="D608" s="109"/>
      <c r="E608" s="62" t="s">
        <v>43</v>
      </c>
      <c r="F608" s="110"/>
      <c r="G608" s="111"/>
      <c r="H608" s="110"/>
      <c r="I608" s="65">
        <v>0.55000000000000004</v>
      </c>
      <c r="J608" s="112"/>
      <c r="K608" s="67">
        <v>13.68</v>
      </c>
    </row>
    <row r="609" spans="1:11" s="6" customFormat="1" ht="15.75">
      <c r="A609" s="70" t="s">
        <v>43</v>
      </c>
      <c r="B609" s="113"/>
      <c r="C609" s="126" t="s">
        <v>65</v>
      </c>
      <c r="D609" s="127"/>
      <c r="E609" s="91" t="s">
        <v>43</v>
      </c>
      <c r="F609" s="128"/>
      <c r="G609" s="129"/>
      <c r="H609" s="128"/>
      <c r="I609" s="87">
        <v>796.5</v>
      </c>
      <c r="J609" s="125"/>
      <c r="K609" s="86">
        <v>16212.23</v>
      </c>
    </row>
    <row r="610" spans="1:11" s="6" customFormat="1" ht="15">
      <c r="A610" s="123"/>
      <c r="B610" s="124"/>
      <c r="C610" s="168" t="s">
        <v>127</v>
      </c>
      <c r="D610" s="169"/>
      <c r="E610" s="169"/>
      <c r="F610" s="169"/>
      <c r="G610" s="169"/>
      <c r="H610" s="169"/>
      <c r="I610" s="65">
        <v>23856.45</v>
      </c>
      <c r="J610" s="112"/>
      <c r="K610" s="67">
        <v>396125.93</v>
      </c>
    </row>
    <row r="611" spans="1:11" s="6" customFormat="1" ht="15">
      <c r="A611" s="123"/>
      <c r="B611" s="124"/>
      <c r="C611" s="168" t="s">
        <v>128</v>
      </c>
      <c r="D611" s="169"/>
      <c r="E611" s="169"/>
      <c r="F611" s="169"/>
      <c r="G611" s="169"/>
      <c r="H611" s="169"/>
      <c r="I611" s="65"/>
      <c r="J611" s="112"/>
      <c r="K611" s="67"/>
    </row>
    <row r="612" spans="1:11" s="6" customFormat="1" ht="15">
      <c r="A612" s="123"/>
      <c r="B612" s="124"/>
      <c r="C612" s="168" t="s">
        <v>129</v>
      </c>
      <c r="D612" s="169"/>
      <c r="E612" s="169"/>
      <c r="F612" s="169"/>
      <c r="G612" s="169"/>
      <c r="H612" s="169"/>
      <c r="I612" s="65">
        <v>10983.25</v>
      </c>
      <c r="J612" s="112"/>
      <c r="K612" s="67">
        <v>289847.96999999997</v>
      </c>
    </row>
    <row r="613" spans="1:11" s="6" customFormat="1" ht="15">
      <c r="A613" s="123"/>
      <c r="B613" s="124"/>
      <c r="C613" s="168" t="s">
        <v>130</v>
      </c>
      <c r="D613" s="169"/>
      <c r="E613" s="169"/>
      <c r="F613" s="169"/>
      <c r="G613" s="169"/>
      <c r="H613" s="169"/>
      <c r="I613" s="65">
        <v>7443.91</v>
      </c>
      <c r="J613" s="112"/>
      <c r="K613" s="67">
        <v>65881.47</v>
      </c>
    </row>
    <row r="614" spans="1:11" s="6" customFormat="1" ht="15">
      <c r="A614" s="123"/>
      <c r="B614" s="124"/>
      <c r="C614" s="168" t="s">
        <v>131</v>
      </c>
      <c r="D614" s="169"/>
      <c r="E614" s="169"/>
      <c r="F614" s="169"/>
      <c r="G614" s="169"/>
      <c r="H614" s="169"/>
      <c r="I614" s="65">
        <v>6247.43</v>
      </c>
      <c r="J614" s="112"/>
      <c r="K614" s="67">
        <v>61987.18</v>
      </c>
    </row>
    <row r="615" spans="1:11" s="6" customFormat="1" ht="15.75">
      <c r="A615" s="123"/>
      <c r="B615" s="124"/>
      <c r="C615" s="173" t="s">
        <v>132</v>
      </c>
      <c r="D615" s="174"/>
      <c r="E615" s="174"/>
      <c r="F615" s="174"/>
      <c r="G615" s="174"/>
      <c r="H615" s="174"/>
      <c r="I615" s="76">
        <v>10035.15</v>
      </c>
      <c r="J615" s="117"/>
      <c r="K615" s="78">
        <v>221333.02</v>
      </c>
    </row>
    <row r="616" spans="1:11" s="6" customFormat="1" ht="15.75">
      <c r="A616" s="123"/>
      <c r="B616" s="124"/>
      <c r="C616" s="173" t="s">
        <v>133</v>
      </c>
      <c r="D616" s="174"/>
      <c r="E616" s="174"/>
      <c r="F616" s="174"/>
      <c r="G616" s="174"/>
      <c r="H616" s="174"/>
      <c r="I616" s="76">
        <v>7745.54</v>
      </c>
      <c r="J616" s="117"/>
      <c r="K616" s="78">
        <v>124019.44</v>
      </c>
    </row>
    <row r="617" spans="1:11" s="6" customFormat="1" ht="32.1" customHeight="1">
      <c r="A617" s="123"/>
      <c r="B617" s="124"/>
      <c r="C617" s="173" t="s">
        <v>2284</v>
      </c>
      <c r="D617" s="174"/>
      <c r="E617" s="174"/>
      <c r="F617" s="174"/>
      <c r="G617" s="174"/>
      <c r="H617" s="174"/>
      <c r="I617" s="76"/>
      <c r="J617" s="117"/>
      <c r="K617" s="78"/>
    </row>
    <row r="618" spans="1:11" s="6" customFormat="1" ht="15">
      <c r="A618" s="123"/>
      <c r="B618" s="124"/>
      <c r="C618" s="168" t="s">
        <v>2393</v>
      </c>
      <c r="D618" s="169"/>
      <c r="E618" s="169"/>
      <c r="F618" s="169"/>
      <c r="G618" s="169"/>
      <c r="H618" s="169"/>
      <c r="I618" s="65">
        <v>41637.14</v>
      </c>
      <c r="J618" s="112"/>
      <c r="K618" s="67">
        <v>741478.39</v>
      </c>
    </row>
    <row r="619" spans="1:11" s="6" customFormat="1" ht="32.1" customHeight="1">
      <c r="A619" s="123"/>
      <c r="B619" s="124"/>
      <c r="C619" s="175" t="s">
        <v>2286</v>
      </c>
      <c r="D619" s="176"/>
      <c r="E619" s="176"/>
      <c r="F619" s="176"/>
      <c r="G619" s="176"/>
      <c r="H619" s="176"/>
      <c r="I619" s="87">
        <v>41637.14</v>
      </c>
      <c r="J619" s="125"/>
      <c r="K619" s="86">
        <v>741478.39</v>
      </c>
    </row>
    <row r="620" spans="1:11" s="6" customFormat="1" ht="32.1" customHeight="1">
      <c r="A620" s="166" t="s">
        <v>2394</v>
      </c>
      <c r="B620" s="167"/>
      <c r="C620" s="167"/>
      <c r="D620" s="167"/>
      <c r="E620" s="167"/>
      <c r="F620" s="167"/>
      <c r="G620" s="167"/>
      <c r="H620" s="167"/>
      <c r="I620" s="167"/>
      <c r="J620" s="167"/>
      <c r="K620" s="167"/>
    </row>
    <row r="621" spans="1:11" s="6" customFormat="1" ht="180">
      <c r="A621" s="59">
        <v>33</v>
      </c>
      <c r="B621" s="108" t="s">
        <v>2395</v>
      </c>
      <c r="C621" s="108" t="s">
        <v>2396</v>
      </c>
      <c r="D621" s="109" t="s">
        <v>1331</v>
      </c>
      <c r="E621" s="62" t="s">
        <v>2397</v>
      </c>
      <c r="F621" s="110">
        <v>9698.4599999999991</v>
      </c>
      <c r="G621" s="111"/>
      <c r="H621" s="110"/>
      <c r="I621" s="65"/>
      <c r="J621" s="112"/>
      <c r="K621" s="67"/>
    </row>
    <row r="622" spans="1:11" s="6" customFormat="1" ht="15" outlineLevel="1">
      <c r="A622" s="59" t="s">
        <v>43</v>
      </c>
      <c r="B622" s="108"/>
      <c r="C622" s="108" t="s">
        <v>44</v>
      </c>
      <c r="D622" s="109"/>
      <c r="E622" s="62" t="s">
        <v>43</v>
      </c>
      <c r="F622" s="110">
        <v>4427.04</v>
      </c>
      <c r="G622" s="111" t="s">
        <v>70</v>
      </c>
      <c r="H622" s="110"/>
      <c r="I622" s="65">
        <v>327.25</v>
      </c>
      <c r="J622" s="112">
        <v>26.39</v>
      </c>
      <c r="K622" s="67">
        <v>8636.0400000000009</v>
      </c>
    </row>
    <row r="623" spans="1:11" s="6" customFormat="1" ht="15" outlineLevel="1">
      <c r="A623" s="59" t="s">
        <v>43</v>
      </c>
      <c r="B623" s="108"/>
      <c r="C623" s="108" t="s">
        <v>46</v>
      </c>
      <c r="D623" s="109"/>
      <c r="E623" s="62" t="s">
        <v>43</v>
      </c>
      <c r="F623" s="110">
        <v>2519.2199999999998</v>
      </c>
      <c r="G623" s="111" t="s">
        <v>71</v>
      </c>
      <c r="H623" s="110"/>
      <c r="I623" s="65">
        <v>169.29</v>
      </c>
      <c r="J623" s="112">
        <v>9.58</v>
      </c>
      <c r="K623" s="67">
        <v>1621.81</v>
      </c>
    </row>
    <row r="624" spans="1:11" s="6" customFormat="1" ht="30" outlineLevel="1">
      <c r="A624" s="59" t="s">
        <v>43</v>
      </c>
      <c r="B624" s="108"/>
      <c r="C624" s="108" t="s">
        <v>48</v>
      </c>
      <c r="D624" s="109"/>
      <c r="E624" s="62" t="s">
        <v>43</v>
      </c>
      <c r="F624" s="110" t="s">
        <v>2398</v>
      </c>
      <c r="G624" s="111"/>
      <c r="H624" s="110"/>
      <c r="I624" s="68" t="s">
        <v>2399</v>
      </c>
      <c r="J624" s="112">
        <v>26.39</v>
      </c>
      <c r="K624" s="69" t="s">
        <v>2400</v>
      </c>
    </row>
    <row r="625" spans="1:11" s="6" customFormat="1" ht="15" outlineLevel="1">
      <c r="A625" s="59" t="s">
        <v>43</v>
      </c>
      <c r="B625" s="108"/>
      <c r="C625" s="108" t="s">
        <v>52</v>
      </c>
      <c r="D625" s="109"/>
      <c r="E625" s="62" t="s">
        <v>43</v>
      </c>
      <c r="F625" s="110">
        <v>2752.2</v>
      </c>
      <c r="G625" s="111">
        <v>0</v>
      </c>
      <c r="H625" s="110"/>
      <c r="I625" s="65"/>
      <c r="J625" s="112">
        <v>7.19</v>
      </c>
      <c r="K625" s="67"/>
    </row>
    <row r="626" spans="1:11" s="6" customFormat="1" ht="15" outlineLevel="1">
      <c r="A626" s="59" t="s">
        <v>43</v>
      </c>
      <c r="B626" s="108"/>
      <c r="C626" s="108" t="s">
        <v>53</v>
      </c>
      <c r="D626" s="109" t="s">
        <v>54</v>
      </c>
      <c r="E626" s="62">
        <v>138</v>
      </c>
      <c r="F626" s="110"/>
      <c r="G626" s="111"/>
      <c r="H626" s="110"/>
      <c r="I626" s="65">
        <v>451.61</v>
      </c>
      <c r="J626" s="112">
        <v>113</v>
      </c>
      <c r="K626" s="67">
        <v>9758.73</v>
      </c>
    </row>
    <row r="627" spans="1:11" s="6" customFormat="1" ht="15" outlineLevel="1">
      <c r="A627" s="59" t="s">
        <v>43</v>
      </c>
      <c r="B627" s="108"/>
      <c r="C627" s="108" t="s">
        <v>55</v>
      </c>
      <c r="D627" s="109" t="s">
        <v>54</v>
      </c>
      <c r="E627" s="62">
        <v>70</v>
      </c>
      <c r="F627" s="110"/>
      <c r="G627" s="111"/>
      <c r="H627" s="110"/>
      <c r="I627" s="65">
        <v>229.08</v>
      </c>
      <c r="J627" s="112">
        <v>41</v>
      </c>
      <c r="K627" s="67">
        <v>3540.78</v>
      </c>
    </row>
    <row r="628" spans="1:11" s="6" customFormat="1" ht="15" outlineLevel="1">
      <c r="A628" s="59" t="s">
        <v>43</v>
      </c>
      <c r="B628" s="108"/>
      <c r="C628" s="108" t="s">
        <v>56</v>
      </c>
      <c r="D628" s="109" t="s">
        <v>54</v>
      </c>
      <c r="E628" s="62">
        <v>98</v>
      </c>
      <c r="F628" s="110"/>
      <c r="G628" s="111"/>
      <c r="H628" s="110"/>
      <c r="I628" s="65">
        <v>23.42</v>
      </c>
      <c r="J628" s="112">
        <v>95</v>
      </c>
      <c r="K628" s="67">
        <v>599.24</v>
      </c>
    </row>
    <row r="629" spans="1:11" s="6" customFormat="1" ht="15" outlineLevel="1">
      <c r="A629" s="59" t="s">
        <v>43</v>
      </c>
      <c r="B629" s="108"/>
      <c r="C629" s="108" t="s">
        <v>57</v>
      </c>
      <c r="D629" s="109" t="s">
        <v>54</v>
      </c>
      <c r="E629" s="62">
        <v>77</v>
      </c>
      <c r="F629" s="110"/>
      <c r="G629" s="111"/>
      <c r="H629" s="110"/>
      <c r="I629" s="65">
        <v>18.399999999999999</v>
      </c>
      <c r="J629" s="112">
        <v>65</v>
      </c>
      <c r="K629" s="67">
        <v>410.01</v>
      </c>
    </row>
    <row r="630" spans="1:11" s="6" customFormat="1" ht="30" outlineLevel="1">
      <c r="A630" s="59" t="s">
        <v>43</v>
      </c>
      <c r="B630" s="108"/>
      <c r="C630" s="108" t="s">
        <v>58</v>
      </c>
      <c r="D630" s="109" t="s">
        <v>59</v>
      </c>
      <c r="E630" s="62">
        <v>368</v>
      </c>
      <c r="F630" s="110"/>
      <c r="G630" s="111" t="s">
        <v>70</v>
      </c>
      <c r="H630" s="110"/>
      <c r="I630" s="65">
        <v>27.2</v>
      </c>
      <c r="J630" s="112"/>
      <c r="K630" s="67"/>
    </row>
    <row r="631" spans="1:11" s="6" customFormat="1" ht="15.75">
      <c r="A631" s="70" t="s">
        <v>43</v>
      </c>
      <c r="B631" s="113"/>
      <c r="C631" s="113" t="s">
        <v>60</v>
      </c>
      <c r="D631" s="114"/>
      <c r="E631" s="73" t="s">
        <v>43</v>
      </c>
      <c r="F631" s="115"/>
      <c r="G631" s="116"/>
      <c r="H631" s="115"/>
      <c r="I631" s="76">
        <v>1219.05</v>
      </c>
      <c r="J631" s="117"/>
      <c r="K631" s="78">
        <v>24566.61</v>
      </c>
    </row>
    <row r="632" spans="1:11" s="6" customFormat="1" ht="15" outlineLevel="1">
      <c r="A632" s="59" t="s">
        <v>43</v>
      </c>
      <c r="B632" s="108"/>
      <c r="C632" s="108" t="s">
        <v>61</v>
      </c>
      <c r="D632" s="109"/>
      <c r="E632" s="62" t="s">
        <v>43</v>
      </c>
      <c r="F632" s="110"/>
      <c r="G632" s="111"/>
      <c r="H632" s="110"/>
      <c r="I632" s="65"/>
      <c r="J632" s="112"/>
      <c r="K632" s="67"/>
    </row>
    <row r="633" spans="1:11" s="6" customFormat="1" ht="15" outlineLevel="1">
      <c r="A633" s="59" t="s">
        <v>43</v>
      </c>
      <c r="B633" s="108"/>
      <c r="C633" s="108" t="s">
        <v>46</v>
      </c>
      <c r="D633" s="109"/>
      <c r="E633" s="62" t="s">
        <v>43</v>
      </c>
      <c r="F633" s="110">
        <v>355.69</v>
      </c>
      <c r="G633" s="111" t="s">
        <v>270</v>
      </c>
      <c r="H633" s="110"/>
      <c r="I633" s="65">
        <v>2.39</v>
      </c>
      <c r="J633" s="112">
        <v>26.39</v>
      </c>
      <c r="K633" s="67">
        <v>63.08</v>
      </c>
    </row>
    <row r="634" spans="1:11" s="6" customFormat="1" ht="15" outlineLevel="1">
      <c r="A634" s="59" t="s">
        <v>43</v>
      </c>
      <c r="B634" s="108"/>
      <c r="C634" s="108" t="s">
        <v>48</v>
      </c>
      <c r="D634" s="109"/>
      <c r="E634" s="62" t="s">
        <v>43</v>
      </c>
      <c r="F634" s="110">
        <v>355.69</v>
      </c>
      <c r="G634" s="111" t="s">
        <v>270</v>
      </c>
      <c r="H634" s="110"/>
      <c r="I634" s="65">
        <v>2.39</v>
      </c>
      <c r="J634" s="112">
        <v>26.39</v>
      </c>
      <c r="K634" s="67">
        <v>63.08</v>
      </c>
    </row>
    <row r="635" spans="1:11" s="6" customFormat="1" ht="15" outlineLevel="1">
      <c r="A635" s="59" t="s">
        <v>43</v>
      </c>
      <c r="B635" s="108"/>
      <c r="C635" s="108" t="s">
        <v>63</v>
      </c>
      <c r="D635" s="109" t="s">
        <v>54</v>
      </c>
      <c r="E635" s="62">
        <v>175</v>
      </c>
      <c r="F635" s="110"/>
      <c r="G635" s="111"/>
      <c r="H635" s="110"/>
      <c r="I635" s="65">
        <v>4.18</v>
      </c>
      <c r="J635" s="112">
        <v>160</v>
      </c>
      <c r="K635" s="67">
        <v>100.93</v>
      </c>
    </row>
    <row r="636" spans="1:11" s="6" customFormat="1" ht="15" outlineLevel="1">
      <c r="A636" s="59" t="s">
        <v>43</v>
      </c>
      <c r="B636" s="108"/>
      <c r="C636" s="108" t="s">
        <v>64</v>
      </c>
      <c r="D636" s="109"/>
      <c r="E636" s="62" t="s">
        <v>43</v>
      </c>
      <c r="F636" s="110"/>
      <c r="G636" s="111"/>
      <c r="H636" s="110"/>
      <c r="I636" s="65">
        <v>6.57</v>
      </c>
      <c r="J636" s="112"/>
      <c r="K636" s="67">
        <v>164.01</v>
      </c>
    </row>
    <row r="637" spans="1:11" s="6" customFormat="1" ht="15.75">
      <c r="A637" s="70" t="s">
        <v>43</v>
      </c>
      <c r="B637" s="113"/>
      <c r="C637" s="113" t="s">
        <v>65</v>
      </c>
      <c r="D637" s="114"/>
      <c r="E637" s="73" t="s">
        <v>43</v>
      </c>
      <c r="F637" s="115"/>
      <c r="G637" s="116"/>
      <c r="H637" s="115"/>
      <c r="I637" s="76">
        <v>1225.6199999999999</v>
      </c>
      <c r="J637" s="117"/>
      <c r="K637" s="78">
        <v>24730.62</v>
      </c>
    </row>
    <row r="638" spans="1:11" s="6" customFormat="1" ht="180">
      <c r="A638" s="59">
        <v>34</v>
      </c>
      <c r="B638" s="108" t="s">
        <v>2288</v>
      </c>
      <c r="C638" s="108" t="s">
        <v>2289</v>
      </c>
      <c r="D638" s="109" t="s">
        <v>1331</v>
      </c>
      <c r="E638" s="62" t="s">
        <v>2401</v>
      </c>
      <c r="F638" s="110">
        <v>4235.1000000000004</v>
      </c>
      <c r="G638" s="111"/>
      <c r="H638" s="110"/>
      <c r="I638" s="65"/>
      <c r="J638" s="112"/>
      <c r="K638" s="67"/>
    </row>
    <row r="639" spans="1:11" s="6" customFormat="1" ht="15" outlineLevel="1">
      <c r="A639" s="59" t="s">
        <v>43</v>
      </c>
      <c r="B639" s="108"/>
      <c r="C639" s="108" t="s">
        <v>44</v>
      </c>
      <c r="D639" s="109"/>
      <c r="E639" s="62" t="s">
        <v>43</v>
      </c>
      <c r="F639" s="110">
        <v>2478.1799999999998</v>
      </c>
      <c r="G639" s="111" t="s">
        <v>70</v>
      </c>
      <c r="H639" s="110"/>
      <c r="I639" s="65">
        <v>2512.2800000000002</v>
      </c>
      <c r="J639" s="112">
        <v>26.39</v>
      </c>
      <c r="K639" s="67">
        <v>66299.06</v>
      </c>
    </row>
    <row r="640" spans="1:11" s="6" customFormat="1" ht="15" outlineLevel="1">
      <c r="A640" s="59" t="s">
        <v>43</v>
      </c>
      <c r="B640" s="108"/>
      <c r="C640" s="108" t="s">
        <v>46</v>
      </c>
      <c r="D640" s="109"/>
      <c r="E640" s="62" t="s">
        <v>43</v>
      </c>
      <c r="F640" s="110">
        <v>133.41999999999999</v>
      </c>
      <c r="G640" s="111" t="s">
        <v>71</v>
      </c>
      <c r="H640" s="110"/>
      <c r="I640" s="65">
        <v>122.96</v>
      </c>
      <c r="J640" s="112">
        <v>10.44</v>
      </c>
      <c r="K640" s="67">
        <v>1283.7</v>
      </c>
    </row>
    <row r="641" spans="1:11" s="6" customFormat="1" ht="15" outlineLevel="1">
      <c r="A641" s="59" t="s">
        <v>43</v>
      </c>
      <c r="B641" s="108"/>
      <c r="C641" s="108" t="s">
        <v>48</v>
      </c>
      <c r="D641" s="109"/>
      <c r="E641" s="62" t="s">
        <v>43</v>
      </c>
      <c r="F641" s="110" t="s">
        <v>1333</v>
      </c>
      <c r="G641" s="111"/>
      <c r="H641" s="110"/>
      <c r="I641" s="68" t="s">
        <v>2402</v>
      </c>
      <c r="J641" s="112">
        <v>26.39</v>
      </c>
      <c r="K641" s="69" t="s">
        <v>2403</v>
      </c>
    </row>
    <row r="642" spans="1:11" s="6" customFormat="1" ht="15" outlineLevel="1">
      <c r="A642" s="59" t="s">
        <v>43</v>
      </c>
      <c r="B642" s="108"/>
      <c r="C642" s="108" t="s">
        <v>52</v>
      </c>
      <c r="D642" s="109"/>
      <c r="E642" s="62" t="s">
        <v>43</v>
      </c>
      <c r="F642" s="110">
        <v>1623.5</v>
      </c>
      <c r="G642" s="111">
        <v>0</v>
      </c>
      <c r="H642" s="110"/>
      <c r="I642" s="65"/>
      <c r="J642" s="112">
        <v>8.01</v>
      </c>
      <c r="K642" s="67"/>
    </row>
    <row r="643" spans="1:11" s="6" customFormat="1" ht="15" outlineLevel="1">
      <c r="A643" s="59" t="s">
        <v>43</v>
      </c>
      <c r="B643" s="108"/>
      <c r="C643" s="108" t="s">
        <v>53</v>
      </c>
      <c r="D643" s="109" t="s">
        <v>54</v>
      </c>
      <c r="E643" s="62">
        <v>138</v>
      </c>
      <c r="F643" s="110"/>
      <c r="G643" s="111"/>
      <c r="H643" s="110"/>
      <c r="I643" s="65">
        <v>3466.95</v>
      </c>
      <c r="J643" s="112">
        <v>113</v>
      </c>
      <c r="K643" s="67">
        <v>74917.94</v>
      </c>
    </row>
    <row r="644" spans="1:11" s="6" customFormat="1" ht="15" outlineLevel="1">
      <c r="A644" s="59" t="s">
        <v>43</v>
      </c>
      <c r="B644" s="108"/>
      <c r="C644" s="108" t="s">
        <v>55</v>
      </c>
      <c r="D644" s="109" t="s">
        <v>54</v>
      </c>
      <c r="E644" s="62">
        <v>70</v>
      </c>
      <c r="F644" s="110"/>
      <c r="G644" s="111"/>
      <c r="H644" s="110"/>
      <c r="I644" s="65">
        <v>1758.6</v>
      </c>
      <c r="J644" s="112">
        <v>41</v>
      </c>
      <c r="K644" s="67">
        <v>27182.61</v>
      </c>
    </row>
    <row r="645" spans="1:11" s="6" customFormat="1" ht="15" outlineLevel="1">
      <c r="A645" s="59" t="s">
        <v>43</v>
      </c>
      <c r="B645" s="108"/>
      <c r="C645" s="108" t="s">
        <v>56</v>
      </c>
      <c r="D645" s="109" t="s">
        <v>54</v>
      </c>
      <c r="E645" s="62">
        <v>98</v>
      </c>
      <c r="F645" s="110"/>
      <c r="G645" s="111"/>
      <c r="H645" s="110"/>
      <c r="I645" s="65">
        <v>13.89</v>
      </c>
      <c r="J645" s="112">
        <v>95</v>
      </c>
      <c r="K645" s="67">
        <v>355.36</v>
      </c>
    </row>
    <row r="646" spans="1:11" s="6" customFormat="1" ht="15" outlineLevel="1">
      <c r="A646" s="59" t="s">
        <v>43</v>
      </c>
      <c r="B646" s="108"/>
      <c r="C646" s="108" t="s">
        <v>57</v>
      </c>
      <c r="D646" s="109" t="s">
        <v>54</v>
      </c>
      <c r="E646" s="62">
        <v>77</v>
      </c>
      <c r="F646" s="110"/>
      <c r="G646" s="111"/>
      <c r="H646" s="110"/>
      <c r="I646" s="65">
        <v>10.91</v>
      </c>
      <c r="J646" s="112">
        <v>65</v>
      </c>
      <c r="K646" s="67">
        <v>243.14</v>
      </c>
    </row>
    <row r="647" spans="1:11" s="6" customFormat="1" ht="30" outlineLevel="1">
      <c r="A647" s="59" t="s">
        <v>43</v>
      </c>
      <c r="B647" s="108"/>
      <c r="C647" s="108" t="s">
        <v>58</v>
      </c>
      <c r="D647" s="109" t="s">
        <v>59</v>
      </c>
      <c r="E647" s="62">
        <v>206</v>
      </c>
      <c r="F647" s="110"/>
      <c r="G647" s="111" t="s">
        <v>70</v>
      </c>
      <c r="H647" s="110"/>
      <c r="I647" s="65">
        <v>208.83</v>
      </c>
      <c r="J647" s="112"/>
      <c r="K647" s="67"/>
    </row>
    <row r="648" spans="1:11" s="6" customFormat="1" ht="15.75">
      <c r="A648" s="70" t="s">
        <v>43</v>
      </c>
      <c r="B648" s="113"/>
      <c r="C648" s="113" t="s">
        <v>60</v>
      </c>
      <c r="D648" s="114"/>
      <c r="E648" s="73" t="s">
        <v>43</v>
      </c>
      <c r="F648" s="115"/>
      <c r="G648" s="116"/>
      <c r="H648" s="115"/>
      <c r="I648" s="76">
        <v>7885.59</v>
      </c>
      <c r="J648" s="117"/>
      <c r="K648" s="78">
        <v>170281.81</v>
      </c>
    </row>
    <row r="649" spans="1:11" s="6" customFormat="1" ht="15" outlineLevel="1">
      <c r="A649" s="59" t="s">
        <v>43</v>
      </c>
      <c r="B649" s="108"/>
      <c r="C649" s="108" t="s">
        <v>61</v>
      </c>
      <c r="D649" s="109"/>
      <c r="E649" s="62" t="s">
        <v>43</v>
      </c>
      <c r="F649" s="110"/>
      <c r="G649" s="111"/>
      <c r="H649" s="110"/>
      <c r="I649" s="65"/>
      <c r="J649" s="112"/>
      <c r="K649" s="67"/>
    </row>
    <row r="650" spans="1:11" s="6" customFormat="1" ht="15" outlineLevel="1">
      <c r="A650" s="59" t="s">
        <v>43</v>
      </c>
      <c r="B650" s="108"/>
      <c r="C650" s="108" t="s">
        <v>46</v>
      </c>
      <c r="D650" s="109"/>
      <c r="E650" s="62" t="s">
        <v>43</v>
      </c>
      <c r="F650" s="110">
        <v>15.38</v>
      </c>
      <c r="G650" s="111" t="s">
        <v>270</v>
      </c>
      <c r="H650" s="110"/>
      <c r="I650" s="65">
        <v>1.42</v>
      </c>
      <c r="J650" s="112">
        <v>26.39</v>
      </c>
      <c r="K650" s="67">
        <v>37.409999999999997</v>
      </c>
    </row>
    <row r="651" spans="1:11" s="6" customFormat="1" ht="15" outlineLevel="1">
      <c r="A651" s="59" t="s">
        <v>43</v>
      </c>
      <c r="B651" s="108"/>
      <c r="C651" s="108" t="s">
        <v>48</v>
      </c>
      <c r="D651" s="109"/>
      <c r="E651" s="62" t="s">
        <v>43</v>
      </c>
      <c r="F651" s="110">
        <v>15.38</v>
      </c>
      <c r="G651" s="111" t="s">
        <v>270</v>
      </c>
      <c r="H651" s="110"/>
      <c r="I651" s="65">
        <v>1.42</v>
      </c>
      <c r="J651" s="112">
        <v>26.39</v>
      </c>
      <c r="K651" s="67">
        <v>37.409999999999997</v>
      </c>
    </row>
    <row r="652" spans="1:11" s="6" customFormat="1" ht="15" outlineLevel="1">
      <c r="A652" s="59" t="s">
        <v>43</v>
      </c>
      <c r="B652" s="108"/>
      <c r="C652" s="108" t="s">
        <v>63</v>
      </c>
      <c r="D652" s="109" t="s">
        <v>54</v>
      </c>
      <c r="E652" s="62">
        <v>175</v>
      </c>
      <c r="F652" s="110"/>
      <c r="G652" s="111"/>
      <c r="H652" s="110"/>
      <c r="I652" s="65">
        <v>2.48</v>
      </c>
      <c r="J652" s="112">
        <v>160</v>
      </c>
      <c r="K652" s="67">
        <v>59.86</v>
      </c>
    </row>
    <row r="653" spans="1:11" s="6" customFormat="1" ht="15" outlineLevel="1">
      <c r="A653" s="59" t="s">
        <v>43</v>
      </c>
      <c r="B653" s="108"/>
      <c r="C653" s="108" t="s">
        <v>64</v>
      </c>
      <c r="D653" s="109"/>
      <c r="E653" s="62" t="s">
        <v>43</v>
      </c>
      <c r="F653" s="110"/>
      <c r="G653" s="111"/>
      <c r="H653" s="110"/>
      <c r="I653" s="65">
        <v>3.9</v>
      </c>
      <c r="J653" s="112"/>
      <c r="K653" s="67">
        <v>97.27</v>
      </c>
    </row>
    <row r="654" spans="1:11" s="6" customFormat="1" ht="15.75">
      <c r="A654" s="70" t="s">
        <v>43</v>
      </c>
      <c r="B654" s="113"/>
      <c r="C654" s="113" t="s">
        <v>65</v>
      </c>
      <c r="D654" s="114"/>
      <c r="E654" s="73" t="s">
        <v>43</v>
      </c>
      <c r="F654" s="115"/>
      <c r="G654" s="116"/>
      <c r="H654" s="115"/>
      <c r="I654" s="76">
        <v>7889.49</v>
      </c>
      <c r="J654" s="117"/>
      <c r="K654" s="78">
        <v>170379.08</v>
      </c>
    </row>
    <row r="655" spans="1:11" s="6" customFormat="1" ht="135">
      <c r="A655" s="59">
        <v>35</v>
      </c>
      <c r="B655" s="108" t="s">
        <v>2293</v>
      </c>
      <c r="C655" s="108" t="s">
        <v>2404</v>
      </c>
      <c r="D655" s="109" t="s">
        <v>1056</v>
      </c>
      <c r="E655" s="62">
        <v>30.63</v>
      </c>
      <c r="F655" s="110">
        <v>1381.32</v>
      </c>
      <c r="G655" s="111"/>
      <c r="H655" s="110"/>
      <c r="I655" s="65"/>
      <c r="J655" s="112"/>
      <c r="K655" s="67"/>
    </row>
    <row r="656" spans="1:11" s="6" customFormat="1" ht="15" outlineLevel="1">
      <c r="A656" s="59" t="s">
        <v>43</v>
      </c>
      <c r="B656" s="108"/>
      <c r="C656" s="108" t="s">
        <v>44</v>
      </c>
      <c r="D656" s="109"/>
      <c r="E656" s="62" t="s">
        <v>43</v>
      </c>
      <c r="F656" s="110">
        <v>501.53</v>
      </c>
      <c r="G656" s="111" t="s">
        <v>76</v>
      </c>
      <c r="H656" s="110"/>
      <c r="I656" s="65">
        <v>20277.66</v>
      </c>
      <c r="J656" s="112">
        <v>26.39</v>
      </c>
      <c r="K656" s="67">
        <v>535127.46</v>
      </c>
    </row>
    <row r="657" spans="1:11" s="6" customFormat="1" ht="15" outlineLevel="1">
      <c r="A657" s="59" t="s">
        <v>43</v>
      </c>
      <c r="B657" s="108"/>
      <c r="C657" s="108" t="s">
        <v>46</v>
      </c>
      <c r="D657" s="109"/>
      <c r="E657" s="62" t="s">
        <v>43</v>
      </c>
      <c r="F657" s="110">
        <v>854.04</v>
      </c>
      <c r="G657" s="111">
        <v>1.2</v>
      </c>
      <c r="H657" s="110"/>
      <c r="I657" s="65">
        <v>31391.09</v>
      </c>
      <c r="J657" s="112">
        <v>13.82</v>
      </c>
      <c r="K657" s="67">
        <v>433824.92</v>
      </c>
    </row>
    <row r="658" spans="1:11" s="6" customFormat="1" ht="30" outlineLevel="1">
      <c r="A658" s="59" t="s">
        <v>43</v>
      </c>
      <c r="B658" s="108"/>
      <c r="C658" s="108" t="s">
        <v>48</v>
      </c>
      <c r="D658" s="109"/>
      <c r="E658" s="62" t="s">
        <v>43</v>
      </c>
      <c r="F658" s="110" t="s">
        <v>2296</v>
      </c>
      <c r="G658" s="111"/>
      <c r="H658" s="110"/>
      <c r="I658" s="68" t="s">
        <v>2405</v>
      </c>
      <c r="J658" s="112">
        <v>26.39</v>
      </c>
      <c r="K658" s="69" t="s">
        <v>2406</v>
      </c>
    </row>
    <row r="659" spans="1:11" s="6" customFormat="1" ht="15" outlineLevel="1">
      <c r="A659" s="59" t="s">
        <v>43</v>
      </c>
      <c r="B659" s="108"/>
      <c r="C659" s="108" t="s">
        <v>52</v>
      </c>
      <c r="D659" s="109"/>
      <c r="E659" s="62" t="s">
        <v>43</v>
      </c>
      <c r="F659" s="110">
        <v>25.75</v>
      </c>
      <c r="G659" s="111"/>
      <c r="H659" s="110"/>
      <c r="I659" s="65">
        <v>788.72</v>
      </c>
      <c r="J659" s="112">
        <v>11.88</v>
      </c>
      <c r="K659" s="67">
        <v>9370.02</v>
      </c>
    </row>
    <row r="660" spans="1:11" s="6" customFormat="1" ht="15" outlineLevel="1">
      <c r="A660" s="59" t="s">
        <v>43</v>
      </c>
      <c r="B660" s="108"/>
      <c r="C660" s="108" t="s">
        <v>53</v>
      </c>
      <c r="D660" s="109" t="s">
        <v>54</v>
      </c>
      <c r="E660" s="62">
        <v>80</v>
      </c>
      <c r="F660" s="110"/>
      <c r="G660" s="111"/>
      <c r="H660" s="110"/>
      <c r="I660" s="65">
        <v>16222.13</v>
      </c>
      <c r="J660" s="112">
        <v>70</v>
      </c>
      <c r="K660" s="67">
        <v>374589.22</v>
      </c>
    </row>
    <row r="661" spans="1:11" s="6" customFormat="1" ht="15" outlineLevel="1">
      <c r="A661" s="59" t="s">
        <v>43</v>
      </c>
      <c r="B661" s="108"/>
      <c r="C661" s="108" t="s">
        <v>55</v>
      </c>
      <c r="D661" s="109" t="s">
        <v>54</v>
      </c>
      <c r="E661" s="62">
        <v>55</v>
      </c>
      <c r="F661" s="110"/>
      <c r="G661" s="111"/>
      <c r="H661" s="110"/>
      <c r="I661" s="65">
        <v>11152.71</v>
      </c>
      <c r="J661" s="112">
        <v>41</v>
      </c>
      <c r="K661" s="67">
        <v>219402.26</v>
      </c>
    </row>
    <row r="662" spans="1:11" s="6" customFormat="1" ht="15" outlineLevel="1">
      <c r="A662" s="59" t="s">
        <v>43</v>
      </c>
      <c r="B662" s="108"/>
      <c r="C662" s="108" t="s">
        <v>56</v>
      </c>
      <c r="D662" s="109" t="s">
        <v>54</v>
      </c>
      <c r="E662" s="62">
        <v>98</v>
      </c>
      <c r="F662" s="110"/>
      <c r="G662" s="111"/>
      <c r="H662" s="110"/>
      <c r="I662" s="65">
        <v>9488.6200000000008</v>
      </c>
      <c r="J662" s="112">
        <v>95</v>
      </c>
      <c r="K662" s="67">
        <v>242739.24</v>
      </c>
    </row>
    <row r="663" spans="1:11" s="6" customFormat="1" ht="15" outlineLevel="1">
      <c r="A663" s="59" t="s">
        <v>43</v>
      </c>
      <c r="B663" s="108"/>
      <c r="C663" s="108" t="s">
        <v>57</v>
      </c>
      <c r="D663" s="109" t="s">
        <v>54</v>
      </c>
      <c r="E663" s="62">
        <v>77</v>
      </c>
      <c r="F663" s="110"/>
      <c r="G663" s="111"/>
      <c r="H663" s="110"/>
      <c r="I663" s="65">
        <v>7455.35</v>
      </c>
      <c r="J663" s="112">
        <v>65</v>
      </c>
      <c r="K663" s="67">
        <v>166084.74</v>
      </c>
    </row>
    <row r="664" spans="1:11" s="6" customFormat="1" ht="30" outlineLevel="1">
      <c r="A664" s="59" t="s">
        <v>43</v>
      </c>
      <c r="B664" s="108"/>
      <c r="C664" s="108" t="s">
        <v>58</v>
      </c>
      <c r="D664" s="109" t="s">
        <v>59</v>
      </c>
      <c r="E664" s="62">
        <v>44.86</v>
      </c>
      <c r="F664" s="110"/>
      <c r="G664" s="111" t="s">
        <v>76</v>
      </c>
      <c r="H664" s="110"/>
      <c r="I664" s="65">
        <v>1813.76</v>
      </c>
      <c r="J664" s="112"/>
      <c r="K664" s="67"/>
    </row>
    <row r="665" spans="1:11" s="6" customFormat="1" ht="15.75">
      <c r="A665" s="70" t="s">
        <v>43</v>
      </c>
      <c r="B665" s="113"/>
      <c r="C665" s="113" t="s">
        <v>60</v>
      </c>
      <c r="D665" s="114"/>
      <c r="E665" s="73" t="s">
        <v>43</v>
      </c>
      <c r="F665" s="115"/>
      <c r="G665" s="116"/>
      <c r="H665" s="115"/>
      <c r="I665" s="76">
        <v>96776.28</v>
      </c>
      <c r="J665" s="117"/>
      <c r="K665" s="78">
        <v>1981137.86</v>
      </c>
    </row>
    <row r="666" spans="1:11" s="6" customFormat="1" ht="15" outlineLevel="1">
      <c r="A666" s="59" t="s">
        <v>43</v>
      </c>
      <c r="B666" s="108"/>
      <c r="C666" s="108" t="s">
        <v>61</v>
      </c>
      <c r="D666" s="109"/>
      <c r="E666" s="62" t="s">
        <v>43</v>
      </c>
      <c r="F666" s="110"/>
      <c r="G666" s="111"/>
      <c r="H666" s="110"/>
      <c r="I666" s="65"/>
      <c r="J666" s="112"/>
      <c r="K666" s="67"/>
    </row>
    <row r="667" spans="1:11" s="6" customFormat="1" ht="15" outlineLevel="1">
      <c r="A667" s="59" t="s">
        <v>43</v>
      </c>
      <c r="B667" s="108"/>
      <c r="C667" s="108" t="s">
        <v>46</v>
      </c>
      <c r="D667" s="109"/>
      <c r="E667" s="62" t="s">
        <v>43</v>
      </c>
      <c r="F667" s="110">
        <v>263.42</v>
      </c>
      <c r="G667" s="111" t="s">
        <v>80</v>
      </c>
      <c r="H667" s="110"/>
      <c r="I667" s="65">
        <v>968.23</v>
      </c>
      <c r="J667" s="112">
        <v>26.39</v>
      </c>
      <c r="K667" s="67">
        <v>25551.5</v>
      </c>
    </row>
    <row r="668" spans="1:11" s="6" customFormat="1" ht="15" outlineLevel="1">
      <c r="A668" s="59" t="s">
        <v>43</v>
      </c>
      <c r="B668" s="108"/>
      <c r="C668" s="108" t="s">
        <v>48</v>
      </c>
      <c r="D668" s="109"/>
      <c r="E668" s="62" t="s">
        <v>43</v>
      </c>
      <c r="F668" s="110">
        <v>263.42</v>
      </c>
      <c r="G668" s="111" t="s">
        <v>80</v>
      </c>
      <c r="H668" s="110"/>
      <c r="I668" s="65">
        <v>968.23</v>
      </c>
      <c r="J668" s="112">
        <v>26.39</v>
      </c>
      <c r="K668" s="67">
        <v>25551.5</v>
      </c>
    </row>
    <row r="669" spans="1:11" s="6" customFormat="1" ht="15" outlineLevel="1">
      <c r="A669" s="59" t="s">
        <v>43</v>
      </c>
      <c r="B669" s="108"/>
      <c r="C669" s="108" t="s">
        <v>63</v>
      </c>
      <c r="D669" s="109" t="s">
        <v>54</v>
      </c>
      <c r="E669" s="62">
        <v>175</v>
      </c>
      <c r="F669" s="110"/>
      <c r="G669" s="111"/>
      <c r="H669" s="110"/>
      <c r="I669" s="65">
        <v>1694.41</v>
      </c>
      <c r="J669" s="112">
        <v>160</v>
      </c>
      <c r="K669" s="67">
        <v>40882.410000000003</v>
      </c>
    </row>
    <row r="670" spans="1:11" s="6" customFormat="1" ht="15" outlineLevel="1">
      <c r="A670" s="59" t="s">
        <v>43</v>
      </c>
      <c r="B670" s="108"/>
      <c r="C670" s="108" t="s">
        <v>64</v>
      </c>
      <c r="D670" s="109"/>
      <c r="E670" s="62" t="s">
        <v>43</v>
      </c>
      <c r="F670" s="110"/>
      <c r="G670" s="111"/>
      <c r="H670" s="110"/>
      <c r="I670" s="65">
        <v>2662.64</v>
      </c>
      <c r="J670" s="112"/>
      <c r="K670" s="67">
        <v>66433.91</v>
      </c>
    </row>
    <row r="671" spans="1:11" s="6" customFormat="1" ht="15.75">
      <c r="A671" s="70" t="s">
        <v>43</v>
      </c>
      <c r="B671" s="113"/>
      <c r="C671" s="113" t="s">
        <v>65</v>
      </c>
      <c r="D671" s="114"/>
      <c r="E671" s="73" t="s">
        <v>43</v>
      </c>
      <c r="F671" s="115"/>
      <c r="G671" s="116"/>
      <c r="H671" s="115"/>
      <c r="I671" s="76">
        <v>99438.92</v>
      </c>
      <c r="J671" s="117"/>
      <c r="K671" s="78">
        <v>2047571.77</v>
      </c>
    </row>
    <row r="672" spans="1:11" s="6" customFormat="1" ht="135">
      <c r="A672" s="59">
        <v>36</v>
      </c>
      <c r="B672" s="108" t="s">
        <v>2293</v>
      </c>
      <c r="C672" s="108" t="s">
        <v>2404</v>
      </c>
      <c r="D672" s="109" t="s">
        <v>1056</v>
      </c>
      <c r="E672" s="62">
        <v>40.74</v>
      </c>
      <c r="F672" s="110">
        <v>1381.32</v>
      </c>
      <c r="G672" s="111"/>
      <c r="H672" s="110"/>
      <c r="I672" s="65"/>
      <c r="J672" s="112"/>
      <c r="K672" s="67"/>
    </row>
    <row r="673" spans="1:11" s="6" customFormat="1" ht="15" outlineLevel="1">
      <c r="A673" s="59" t="s">
        <v>43</v>
      </c>
      <c r="B673" s="108"/>
      <c r="C673" s="108" t="s">
        <v>44</v>
      </c>
      <c r="D673" s="109"/>
      <c r="E673" s="62" t="s">
        <v>43</v>
      </c>
      <c r="F673" s="110">
        <v>501.53</v>
      </c>
      <c r="G673" s="111" t="s">
        <v>76</v>
      </c>
      <c r="H673" s="110"/>
      <c r="I673" s="65">
        <v>26970.68</v>
      </c>
      <c r="J673" s="112">
        <v>26.39</v>
      </c>
      <c r="K673" s="67">
        <v>711756.21</v>
      </c>
    </row>
    <row r="674" spans="1:11" s="6" customFormat="1" ht="15" outlineLevel="1">
      <c r="A674" s="59" t="s">
        <v>43</v>
      </c>
      <c r="B674" s="108"/>
      <c r="C674" s="108" t="s">
        <v>46</v>
      </c>
      <c r="D674" s="109"/>
      <c r="E674" s="62" t="s">
        <v>43</v>
      </c>
      <c r="F674" s="110">
        <v>854.04</v>
      </c>
      <c r="G674" s="111">
        <v>1.2</v>
      </c>
      <c r="H674" s="110"/>
      <c r="I674" s="65">
        <v>41752.31</v>
      </c>
      <c r="J674" s="112">
        <v>13.82</v>
      </c>
      <c r="K674" s="67">
        <v>577016.89</v>
      </c>
    </row>
    <row r="675" spans="1:11" s="6" customFormat="1" ht="30" outlineLevel="1">
      <c r="A675" s="59" t="s">
        <v>43</v>
      </c>
      <c r="B675" s="108"/>
      <c r="C675" s="108" t="s">
        <v>48</v>
      </c>
      <c r="D675" s="109"/>
      <c r="E675" s="62" t="s">
        <v>43</v>
      </c>
      <c r="F675" s="110" t="s">
        <v>2296</v>
      </c>
      <c r="G675" s="111"/>
      <c r="H675" s="110"/>
      <c r="I675" s="68" t="s">
        <v>2407</v>
      </c>
      <c r="J675" s="112">
        <v>26.39</v>
      </c>
      <c r="K675" s="69" t="s">
        <v>2408</v>
      </c>
    </row>
    <row r="676" spans="1:11" s="6" customFormat="1" ht="15" outlineLevel="1">
      <c r="A676" s="59" t="s">
        <v>43</v>
      </c>
      <c r="B676" s="108"/>
      <c r="C676" s="108" t="s">
        <v>52</v>
      </c>
      <c r="D676" s="109"/>
      <c r="E676" s="62" t="s">
        <v>43</v>
      </c>
      <c r="F676" s="110">
        <v>25.75</v>
      </c>
      <c r="G676" s="111"/>
      <c r="H676" s="110"/>
      <c r="I676" s="65">
        <v>1049.06</v>
      </c>
      <c r="J676" s="112">
        <v>11.88</v>
      </c>
      <c r="K676" s="67">
        <v>12462.77</v>
      </c>
    </row>
    <row r="677" spans="1:11" s="6" customFormat="1" ht="15" outlineLevel="1">
      <c r="A677" s="59" t="s">
        <v>43</v>
      </c>
      <c r="B677" s="108"/>
      <c r="C677" s="108" t="s">
        <v>53</v>
      </c>
      <c r="D677" s="109" t="s">
        <v>54</v>
      </c>
      <c r="E677" s="62">
        <v>80</v>
      </c>
      <c r="F677" s="110"/>
      <c r="G677" s="111"/>
      <c r="H677" s="110"/>
      <c r="I677" s="65">
        <v>21576.54</v>
      </c>
      <c r="J677" s="112">
        <v>70</v>
      </c>
      <c r="K677" s="67">
        <v>498229.35</v>
      </c>
    </row>
    <row r="678" spans="1:11" s="6" customFormat="1" ht="15" outlineLevel="1">
      <c r="A678" s="59" t="s">
        <v>43</v>
      </c>
      <c r="B678" s="108"/>
      <c r="C678" s="108" t="s">
        <v>55</v>
      </c>
      <c r="D678" s="109" t="s">
        <v>54</v>
      </c>
      <c r="E678" s="62">
        <v>55</v>
      </c>
      <c r="F678" s="110"/>
      <c r="G678" s="111"/>
      <c r="H678" s="110"/>
      <c r="I678" s="65">
        <v>14833.87</v>
      </c>
      <c r="J678" s="112">
        <v>41</v>
      </c>
      <c r="K678" s="67">
        <v>291820.05</v>
      </c>
    </row>
    <row r="679" spans="1:11" s="6" customFormat="1" ht="15" outlineLevel="1">
      <c r="A679" s="59" t="s">
        <v>43</v>
      </c>
      <c r="B679" s="108"/>
      <c r="C679" s="108" t="s">
        <v>56</v>
      </c>
      <c r="D679" s="109" t="s">
        <v>54</v>
      </c>
      <c r="E679" s="62">
        <v>98</v>
      </c>
      <c r="F679" s="110"/>
      <c r="G679" s="111"/>
      <c r="H679" s="110"/>
      <c r="I679" s="65">
        <v>12620.52</v>
      </c>
      <c r="J679" s="112">
        <v>95</v>
      </c>
      <c r="K679" s="67">
        <v>322859.83</v>
      </c>
    </row>
    <row r="680" spans="1:11" s="6" customFormat="1" ht="15" outlineLevel="1">
      <c r="A680" s="59" t="s">
        <v>43</v>
      </c>
      <c r="B680" s="108"/>
      <c r="C680" s="108" t="s">
        <v>57</v>
      </c>
      <c r="D680" s="109" t="s">
        <v>54</v>
      </c>
      <c r="E680" s="62">
        <v>77</v>
      </c>
      <c r="F680" s="110"/>
      <c r="G680" s="111"/>
      <c r="H680" s="110"/>
      <c r="I680" s="65">
        <v>9916.1200000000008</v>
      </c>
      <c r="J680" s="112">
        <v>65</v>
      </c>
      <c r="K680" s="67">
        <v>220904.09</v>
      </c>
    </row>
    <row r="681" spans="1:11" s="6" customFormat="1" ht="30" outlineLevel="1">
      <c r="A681" s="59" t="s">
        <v>43</v>
      </c>
      <c r="B681" s="108"/>
      <c r="C681" s="108" t="s">
        <v>58</v>
      </c>
      <c r="D681" s="109" t="s">
        <v>59</v>
      </c>
      <c r="E681" s="62">
        <v>44.86</v>
      </c>
      <c r="F681" s="110"/>
      <c r="G681" s="111" t="s">
        <v>76</v>
      </c>
      <c r="H681" s="110"/>
      <c r="I681" s="65">
        <v>2412.4299999999998</v>
      </c>
      <c r="J681" s="112"/>
      <c r="K681" s="67"/>
    </row>
    <row r="682" spans="1:11" s="6" customFormat="1" ht="15.75">
      <c r="A682" s="70" t="s">
        <v>43</v>
      </c>
      <c r="B682" s="113"/>
      <c r="C682" s="113" t="s">
        <v>60</v>
      </c>
      <c r="D682" s="114"/>
      <c r="E682" s="73" t="s">
        <v>43</v>
      </c>
      <c r="F682" s="115"/>
      <c r="G682" s="116"/>
      <c r="H682" s="115"/>
      <c r="I682" s="76">
        <v>128719.1</v>
      </c>
      <c r="J682" s="117"/>
      <c r="K682" s="78">
        <v>2635049.19</v>
      </c>
    </row>
    <row r="683" spans="1:11" s="6" customFormat="1" ht="15" outlineLevel="1">
      <c r="A683" s="59" t="s">
        <v>43</v>
      </c>
      <c r="B683" s="108"/>
      <c r="C683" s="108" t="s">
        <v>61</v>
      </c>
      <c r="D683" s="109"/>
      <c r="E683" s="62" t="s">
        <v>43</v>
      </c>
      <c r="F683" s="110"/>
      <c r="G683" s="111"/>
      <c r="H683" s="110"/>
      <c r="I683" s="65"/>
      <c r="J683" s="112"/>
      <c r="K683" s="67"/>
    </row>
    <row r="684" spans="1:11" s="6" customFormat="1" ht="15" outlineLevel="1">
      <c r="A684" s="59" t="s">
        <v>43</v>
      </c>
      <c r="B684" s="108"/>
      <c r="C684" s="108" t="s">
        <v>46</v>
      </c>
      <c r="D684" s="109"/>
      <c r="E684" s="62" t="s">
        <v>43</v>
      </c>
      <c r="F684" s="110">
        <v>263.42</v>
      </c>
      <c r="G684" s="111" t="s">
        <v>80</v>
      </c>
      <c r="H684" s="110"/>
      <c r="I684" s="65">
        <v>1287.81</v>
      </c>
      <c r="J684" s="112">
        <v>26.39</v>
      </c>
      <c r="K684" s="67">
        <v>33985.25</v>
      </c>
    </row>
    <row r="685" spans="1:11" s="6" customFormat="1" ht="15" outlineLevel="1">
      <c r="A685" s="59" t="s">
        <v>43</v>
      </c>
      <c r="B685" s="108"/>
      <c r="C685" s="108" t="s">
        <v>48</v>
      </c>
      <c r="D685" s="109"/>
      <c r="E685" s="62" t="s">
        <v>43</v>
      </c>
      <c r="F685" s="110">
        <v>263.42</v>
      </c>
      <c r="G685" s="111" t="s">
        <v>80</v>
      </c>
      <c r="H685" s="110"/>
      <c r="I685" s="65">
        <v>1287.81</v>
      </c>
      <c r="J685" s="112">
        <v>26.39</v>
      </c>
      <c r="K685" s="67">
        <v>33985.25</v>
      </c>
    </row>
    <row r="686" spans="1:11" s="6" customFormat="1" ht="15" outlineLevel="1">
      <c r="A686" s="59" t="s">
        <v>43</v>
      </c>
      <c r="B686" s="108"/>
      <c r="C686" s="108" t="s">
        <v>63</v>
      </c>
      <c r="D686" s="109" t="s">
        <v>54</v>
      </c>
      <c r="E686" s="62">
        <v>175</v>
      </c>
      <c r="F686" s="110"/>
      <c r="G686" s="111"/>
      <c r="H686" s="110"/>
      <c r="I686" s="65">
        <v>2253.66</v>
      </c>
      <c r="J686" s="112">
        <v>160</v>
      </c>
      <c r="K686" s="67">
        <v>54376.4</v>
      </c>
    </row>
    <row r="687" spans="1:11" s="6" customFormat="1" ht="15" outlineLevel="1">
      <c r="A687" s="59" t="s">
        <v>43</v>
      </c>
      <c r="B687" s="108"/>
      <c r="C687" s="108" t="s">
        <v>64</v>
      </c>
      <c r="D687" s="109"/>
      <c r="E687" s="62" t="s">
        <v>43</v>
      </c>
      <c r="F687" s="110"/>
      <c r="G687" s="111"/>
      <c r="H687" s="110"/>
      <c r="I687" s="65">
        <v>3541.47</v>
      </c>
      <c r="J687" s="112"/>
      <c r="K687" s="67">
        <v>88361.65</v>
      </c>
    </row>
    <row r="688" spans="1:11" s="6" customFormat="1" ht="15.75">
      <c r="A688" s="70" t="s">
        <v>43</v>
      </c>
      <c r="B688" s="113"/>
      <c r="C688" s="126" t="s">
        <v>65</v>
      </c>
      <c r="D688" s="127"/>
      <c r="E688" s="91" t="s">
        <v>43</v>
      </c>
      <c r="F688" s="128"/>
      <c r="G688" s="129"/>
      <c r="H688" s="128"/>
      <c r="I688" s="87">
        <v>132260.57</v>
      </c>
      <c r="J688" s="125"/>
      <c r="K688" s="86">
        <v>2723410.84</v>
      </c>
    </row>
    <row r="689" spans="1:11" s="6" customFormat="1" ht="15">
      <c r="A689" s="123"/>
      <c r="B689" s="124"/>
      <c r="C689" s="168" t="s">
        <v>127</v>
      </c>
      <c r="D689" s="169"/>
      <c r="E689" s="169"/>
      <c r="F689" s="169"/>
      <c r="G689" s="169"/>
      <c r="H689" s="169"/>
      <c r="I689" s="65">
        <v>127621.15</v>
      </c>
      <c r="J689" s="112"/>
      <c r="K689" s="67">
        <v>2417036.12</v>
      </c>
    </row>
    <row r="690" spans="1:11" s="6" customFormat="1" ht="15">
      <c r="A690" s="123"/>
      <c r="B690" s="124"/>
      <c r="C690" s="168" t="s">
        <v>128</v>
      </c>
      <c r="D690" s="169"/>
      <c r="E690" s="169"/>
      <c r="F690" s="169"/>
      <c r="G690" s="169"/>
      <c r="H690" s="169"/>
      <c r="I690" s="65"/>
      <c r="J690" s="112"/>
      <c r="K690" s="67"/>
    </row>
    <row r="691" spans="1:11" s="6" customFormat="1" ht="15">
      <c r="A691" s="123"/>
      <c r="B691" s="124"/>
      <c r="C691" s="168" t="s">
        <v>129</v>
      </c>
      <c r="D691" s="169"/>
      <c r="E691" s="169"/>
      <c r="F691" s="169"/>
      <c r="G691" s="169"/>
      <c r="H691" s="169"/>
      <c r="I691" s="65">
        <v>74946.14</v>
      </c>
      <c r="J691" s="112"/>
      <c r="K691" s="67">
        <v>1977828.29</v>
      </c>
    </row>
    <row r="692" spans="1:11" s="6" customFormat="1" ht="15">
      <c r="A692" s="123"/>
      <c r="B692" s="124"/>
      <c r="C692" s="168" t="s">
        <v>130</v>
      </c>
      <c r="D692" s="169"/>
      <c r="E692" s="169"/>
      <c r="F692" s="169"/>
      <c r="G692" s="169"/>
      <c r="H692" s="169"/>
      <c r="I692" s="65">
        <v>1837.78</v>
      </c>
      <c r="J692" s="112"/>
      <c r="K692" s="67">
        <v>21832.79</v>
      </c>
    </row>
    <row r="693" spans="1:11" s="6" customFormat="1" ht="15">
      <c r="A693" s="123"/>
      <c r="B693" s="124"/>
      <c r="C693" s="168" t="s">
        <v>131</v>
      </c>
      <c r="D693" s="169"/>
      <c r="E693" s="169"/>
      <c r="F693" s="169"/>
      <c r="G693" s="169"/>
      <c r="H693" s="169"/>
      <c r="I693" s="65">
        <v>75695.5</v>
      </c>
      <c r="J693" s="112"/>
      <c r="K693" s="67">
        <v>1073384.56</v>
      </c>
    </row>
    <row r="694" spans="1:11" s="6" customFormat="1" ht="15.75">
      <c r="A694" s="123"/>
      <c r="B694" s="124"/>
      <c r="C694" s="173" t="s">
        <v>132</v>
      </c>
      <c r="D694" s="174"/>
      <c r="E694" s="174"/>
      <c r="F694" s="174"/>
      <c r="G694" s="174"/>
      <c r="H694" s="174"/>
      <c r="I694" s="76">
        <v>66078.33</v>
      </c>
      <c r="J694" s="117"/>
      <c r="K694" s="78">
        <v>1580704.3</v>
      </c>
    </row>
    <row r="695" spans="1:11" s="6" customFormat="1" ht="15.75">
      <c r="A695" s="123"/>
      <c r="B695" s="124"/>
      <c r="C695" s="173" t="s">
        <v>133</v>
      </c>
      <c r="D695" s="174"/>
      <c r="E695" s="174"/>
      <c r="F695" s="174"/>
      <c r="G695" s="174"/>
      <c r="H695" s="174"/>
      <c r="I695" s="76">
        <v>47115.12</v>
      </c>
      <c r="J695" s="117"/>
      <c r="K695" s="78">
        <v>968351.89</v>
      </c>
    </row>
    <row r="696" spans="1:11" s="6" customFormat="1" ht="32.1" customHeight="1">
      <c r="A696" s="123"/>
      <c r="B696" s="124"/>
      <c r="C696" s="173" t="s">
        <v>2409</v>
      </c>
      <c r="D696" s="174"/>
      <c r="E696" s="174"/>
      <c r="F696" s="174"/>
      <c r="G696" s="174"/>
      <c r="H696" s="174"/>
      <c r="I696" s="76"/>
      <c r="J696" s="117"/>
      <c r="K696" s="78"/>
    </row>
    <row r="697" spans="1:11" s="6" customFormat="1" ht="15">
      <c r="A697" s="123"/>
      <c r="B697" s="124"/>
      <c r="C697" s="168" t="s">
        <v>2410</v>
      </c>
      <c r="D697" s="169"/>
      <c r="E697" s="169"/>
      <c r="F697" s="169"/>
      <c r="G697" s="169"/>
      <c r="H697" s="169"/>
      <c r="I697" s="65">
        <v>240814.6</v>
      </c>
      <c r="J697" s="112"/>
      <c r="K697" s="67">
        <v>4966092.3099999996</v>
      </c>
    </row>
    <row r="698" spans="1:11" s="6" customFormat="1" ht="32.1" customHeight="1">
      <c r="A698" s="123"/>
      <c r="B698" s="124"/>
      <c r="C698" s="175" t="s">
        <v>2411</v>
      </c>
      <c r="D698" s="176"/>
      <c r="E698" s="176"/>
      <c r="F698" s="176"/>
      <c r="G698" s="176"/>
      <c r="H698" s="176"/>
      <c r="I698" s="87">
        <v>240814.6</v>
      </c>
      <c r="J698" s="125"/>
      <c r="K698" s="86">
        <v>4966092.3099999996</v>
      </c>
    </row>
    <row r="699" spans="1:11" s="6" customFormat="1" ht="32.1" customHeight="1">
      <c r="A699" s="166" t="s">
        <v>2302</v>
      </c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</row>
    <row r="700" spans="1:11" s="6" customFormat="1" ht="180">
      <c r="A700" s="59">
        <v>37</v>
      </c>
      <c r="B700" s="108" t="s">
        <v>2412</v>
      </c>
      <c r="C700" s="108" t="s">
        <v>2413</v>
      </c>
      <c r="D700" s="109" t="s">
        <v>156</v>
      </c>
      <c r="E700" s="62" t="s">
        <v>541</v>
      </c>
      <c r="F700" s="110">
        <v>1041.19</v>
      </c>
      <c r="G700" s="111"/>
      <c r="H700" s="110"/>
      <c r="I700" s="65"/>
      <c r="J700" s="112"/>
      <c r="K700" s="67"/>
    </row>
    <row r="701" spans="1:11" s="6" customFormat="1" ht="15" outlineLevel="1">
      <c r="A701" s="59" t="s">
        <v>43</v>
      </c>
      <c r="B701" s="108"/>
      <c r="C701" s="108" t="s">
        <v>44</v>
      </c>
      <c r="D701" s="109"/>
      <c r="E701" s="62" t="s">
        <v>43</v>
      </c>
      <c r="F701" s="110">
        <v>756.97</v>
      </c>
      <c r="G701" s="111" t="s">
        <v>70</v>
      </c>
      <c r="H701" s="110"/>
      <c r="I701" s="65">
        <v>7.99</v>
      </c>
      <c r="J701" s="112">
        <v>26.39</v>
      </c>
      <c r="K701" s="67">
        <v>210.95</v>
      </c>
    </row>
    <row r="702" spans="1:11" s="6" customFormat="1" ht="15" outlineLevel="1">
      <c r="A702" s="59" t="s">
        <v>43</v>
      </c>
      <c r="B702" s="108"/>
      <c r="C702" s="108" t="s">
        <v>46</v>
      </c>
      <c r="D702" s="109"/>
      <c r="E702" s="62" t="s">
        <v>43</v>
      </c>
      <c r="F702" s="110">
        <v>284.22000000000003</v>
      </c>
      <c r="G702" s="111" t="s">
        <v>71</v>
      </c>
      <c r="H702" s="110"/>
      <c r="I702" s="65">
        <v>2.73</v>
      </c>
      <c r="J702" s="112">
        <v>9.8000000000000007</v>
      </c>
      <c r="K702" s="67">
        <v>26.74</v>
      </c>
    </row>
    <row r="703" spans="1:11" s="6" customFormat="1" ht="15" outlineLevel="1">
      <c r="A703" s="59" t="s">
        <v>43</v>
      </c>
      <c r="B703" s="108"/>
      <c r="C703" s="108" t="s">
        <v>48</v>
      </c>
      <c r="D703" s="109"/>
      <c r="E703" s="62" t="s">
        <v>43</v>
      </c>
      <c r="F703" s="110" t="s">
        <v>2414</v>
      </c>
      <c r="G703" s="111"/>
      <c r="H703" s="110"/>
      <c r="I703" s="68" t="s">
        <v>1982</v>
      </c>
      <c r="J703" s="112">
        <v>26.39</v>
      </c>
      <c r="K703" s="69" t="s">
        <v>2415</v>
      </c>
    </row>
    <row r="704" spans="1:11" s="6" customFormat="1" ht="15" outlineLevel="1">
      <c r="A704" s="59" t="s">
        <v>43</v>
      </c>
      <c r="B704" s="108"/>
      <c r="C704" s="108" t="s">
        <v>52</v>
      </c>
      <c r="D704" s="109"/>
      <c r="E704" s="62" t="s">
        <v>43</v>
      </c>
      <c r="F704" s="110"/>
      <c r="G704" s="111">
        <v>0</v>
      </c>
      <c r="H704" s="110"/>
      <c r="I704" s="65"/>
      <c r="J704" s="112"/>
      <c r="K704" s="67"/>
    </row>
    <row r="705" spans="1:11" s="6" customFormat="1" ht="15" outlineLevel="1">
      <c r="A705" s="59" t="s">
        <v>43</v>
      </c>
      <c r="B705" s="108"/>
      <c r="C705" s="108" t="s">
        <v>53</v>
      </c>
      <c r="D705" s="109" t="s">
        <v>54</v>
      </c>
      <c r="E705" s="62">
        <v>138</v>
      </c>
      <c r="F705" s="110"/>
      <c r="G705" s="111"/>
      <c r="H705" s="110"/>
      <c r="I705" s="65">
        <v>11.03</v>
      </c>
      <c r="J705" s="112">
        <v>113</v>
      </c>
      <c r="K705" s="67">
        <v>238.37</v>
      </c>
    </row>
    <row r="706" spans="1:11" s="6" customFormat="1" ht="15" outlineLevel="1">
      <c r="A706" s="59" t="s">
        <v>43</v>
      </c>
      <c r="B706" s="108"/>
      <c r="C706" s="108" t="s">
        <v>55</v>
      </c>
      <c r="D706" s="109" t="s">
        <v>54</v>
      </c>
      <c r="E706" s="62">
        <v>70</v>
      </c>
      <c r="F706" s="110"/>
      <c r="G706" s="111"/>
      <c r="H706" s="110"/>
      <c r="I706" s="65">
        <v>5.59</v>
      </c>
      <c r="J706" s="112">
        <v>41</v>
      </c>
      <c r="K706" s="67">
        <v>86.49</v>
      </c>
    </row>
    <row r="707" spans="1:11" s="6" customFormat="1" ht="15" outlineLevel="1">
      <c r="A707" s="59" t="s">
        <v>43</v>
      </c>
      <c r="B707" s="108"/>
      <c r="C707" s="108" t="s">
        <v>56</v>
      </c>
      <c r="D707" s="109" t="s">
        <v>54</v>
      </c>
      <c r="E707" s="62">
        <v>98</v>
      </c>
      <c r="F707" s="110"/>
      <c r="G707" s="111"/>
      <c r="H707" s="110"/>
      <c r="I707" s="65">
        <v>0.35</v>
      </c>
      <c r="J707" s="112">
        <v>95</v>
      </c>
      <c r="K707" s="67">
        <v>9.09</v>
      </c>
    </row>
    <row r="708" spans="1:11" s="6" customFormat="1" ht="15" outlineLevel="1">
      <c r="A708" s="59" t="s">
        <v>43</v>
      </c>
      <c r="B708" s="108"/>
      <c r="C708" s="108" t="s">
        <v>57</v>
      </c>
      <c r="D708" s="109" t="s">
        <v>54</v>
      </c>
      <c r="E708" s="62">
        <v>77</v>
      </c>
      <c r="F708" s="110"/>
      <c r="G708" s="111"/>
      <c r="H708" s="110"/>
      <c r="I708" s="65">
        <v>0.28000000000000003</v>
      </c>
      <c r="J708" s="112">
        <v>65</v>
      </c>
      <c r="K708" s="67">
        <v>6.22</v>
      </c>
    </row>
    <row r="709" spans="1:11" s="6" customFormat="1" ht="30" outlineLevel="1">
      <c r="A709" s="59" t="s">
        <v>43</v>
      </c>
      <c r="B709" s="108"/>
      <c r="C709" s="108" t="s">
        <v>58</v>
      </c>
      <c r="D709" s="109" t="s">
        <v>59</v>
      </c>
      <c r="E709" s="62">
        <v>65.2</v>
      </c>
      <c r="F709" s="110"/>
      <c r="G709" s="111" t="s">
        <v>70</v>
      </c>
      <c r="H709" s="110"/>
      <c r="I709" s="65">
        <v>0.69</v>
      </c>
      <c r="J709" s="112"/>
      <c r="K709" s="67"/>
    </row>
    <row r="710" spans="1:11" s="6" customFormat="1" ht="15.75">
      <c r="A710" s="70" t="s">
        <v>43</v>
      </c>
      <c r="B710" s="113"/>
      <c r="C710" s="113" t="s">
        <v>60</v>
      </c>
      <c r="D710" s="114"/>
      <c r="E710" s="73" t="s">
        <v>43</v>
      </c>
      <c r="F710" s="115"/>
      <c r="G710" s="116"/>
      <c r="H710" s="115"/>
      <c r="I710" s="76">
        <v>27.97</v>
      </c>
      <c r="J710" s="117"/>
      <c r="K710" s="78">
        <v>577.86</v>
      </c>
    </row>
    <row r="711" spans="1:11" s="6" customFormat="1" ht="15" outlineLevel="1">
      <c r="A711" s="59" t="s">
        <v>43</v>
      </c>
      <c r="B711" s="108"/>
      <c r="C711" s="108" t="s">
        <v>61</v>
      </c>
      <c r="D711" s="109"/>
      <c r="E711" s="62" t="s">
        <v>43</v>
      </c>
      <c r="F711" s="110"/>
      <c r="G711" s="111"/>
      <c r="H711" s="110"/>
      <c r="I711" s="65"/>
      <c r="J711" s="112"/>
      <c r="K711" s="67"/>
    </row>
    <row r="712" spans="1:11" s="6" customFormat="1" ht="15" outlineLevel="1">
      <c r="A712" s="59" t="s">
        <v>43</v>
      </c>
      <c r="B712" s="108"/>
      <c r="C712" s="108" t="s">
        <v>46</v>
      </c>
      <c r="D712" s="109"/>
      <c r="E712" s="62" t="s">
        <v>43</v>
      </c>
      <c r="F712" s="110">
        <v>37.78</v>
      </c>
      <c r="G712" s="111" t="s">
        <v>270</v>
      </c>
      <c r="H712" s="110"/>
      <c r="I712" s="65">
        <v>0.04</v>
      </c>
      <c r="J712" s="112">
        <v>26.39</v>
      </c>
      <c r="K712" s="67">
        <v>0.96</v>
      </c>
    </row>
    <row r="713" spans="1:11" s="6" customFormat="1" ht="15" outlineLevel="1">
      <c r="A713" s="59" t="s">
        <v>43</v>
      </c>
      <c r="B713" s="108"/>
      <c r="C713" s="108" t="s">
        <v>48</v>
      </c>
      <c r="D713" s="109"/>
      <c r="E713" s="62" t="s">
        <v>43</v>
      </c>
      <c r="F713" s="110">
        <v>37.78</v>
      </c>
      <c r="G713" s="111" t="s">
        <v>270</v>
      </c>
      <c r="H713" s="110"/>
      <c r="I713" s="65">
        <v>0.04</v>
      </c>
      <c r="J713" s="112">
        <v>26.39</v>
      </c>
      <c r="K713" s="67">
        <v>0.96</v>
      </c>
    </row>
    <row r="714" spans="1:11" s="6" customFormat="1" ht="15" outlineLevel="1">
      <c r="A714" s="59" t="s">
        <v>43</v>
      </c>
      <c r="B714" s="108"/>
      <c r="C714" s="108" t="s">
        <v>63</v>
      </c>
      <c r="D714" s="109" t="s">
        <v>54</v>
      </c>
      <c r="E714" s="62">
        <v>175</v>
      </c>
      <c r="F714" s="110"/>
      <c r="G714" s="111"/>
      <c r="H714" s="110"/>
      <c r="I714" s="65">
        <v>7.0000000000000007E-2</v>
      </c>
      <c r="J714" s="112">
        <v>160</v>
      </c>
      <c r="K714" s="67">
        <v>1.53</v>
      </c>
    </row>
    <row r="715" spans="1:11" s="6" customFormat="1" ht="15" outlineLevel="1">
      <c r="A715" s="59" t="s">
        <v>43</v>
      </c>
      <c r="B715" s="108"/>
      <c r="C715" s="108" t="s">
        <v>64</v>
      </c>
      <c r="D715" s="109"/>
      <c r="E715" s="62" t="s">
        <v>43</v>
      </c>
      <c r="F715" s="110"/>
      <c r="G715" s="111"/>
      <c r="H715" s="110"/>
      <c r="I715" s="65">
        <v>0.11</v>
      </c>
      <c r="J715" s="112"/>
      <c r="K715" s="67">
        <v>2.4900000000000002</v>
      </c>
    </row>
    <row r="716" spans="1:11" s="6" customFormat="1" ht="15.75">
      <c r="A716" s="70" t="s">
        <v>43</v>
      </c>
      <c r="B716" s="113"/>
      <c r="C716" s="113" t="s">
        <v>65</v>
      </c>
      <c r="D716" s="114"/>
      <c r="E716" s="73" t="s">
        <v>43</v>
      </c>
      <c r="F716" s="115"/>
      <c r="G716" s="116"/>
      <c r="H716" s="115"/>
      <c r="I716" s="76">
        <v>28.08</v>
      </c>
      <c r="J716" s="117"/>
      <c r="K716" s="78">
        <v>580.35</v>
      </c>
    </row>
    <row r="717" spans="1:11" s="6" customFormat="1" ht="180">
      <c r="A717" s="59">
        <v>38</v>
      </c>
      <c r="B717" s="108" t="s">
        <v>2303</v>
      </c>
      <c r="C717" s="108" t="s">
        <v>2304</v>
      </c>
      <c r="D717" s="109" t="s">
        <v>156</v>
      </c>
      <c r="E717" s="62" t="s">
        <v>2416</v>
      </c>
      <c r="F717" s="110">
        <v>1615.64</v>
      </c>
      <c r="G717" s="111"/>
      <c r="H717" s="110"/>
      <c r="I717" s="65"/>
      <c r="J717" s="112"/>
      <c r="K717" s="67"/>
    </row>
    <row r="718" spans="1:11" s="6" customFormat="1" ht="15" outlineLevel="1">
      <c r="A718" s="59" t="s">
        <v>43</v>
      </c>
      <c r="B718" s="108"/>
      <c r="C718" s="108" t="s">
        <v>44</v>
      </c>
      <c r="D718" s="109"/>
      <c r="E718" s="62" t="s">
        <v>43</v>
      </c>
      <c r="F718" s="110">
        <v>957.82</v>
      </c>
      <c r="G718" s="111" t="s">
        <v>70</v>
      </c>
      <c r="H718" s="110"/>
      <c r="I718" s="65">
        <v>849.62</v>
      </c>
      <c r="J718" s="112">
        <v>26.39</v>
      </c>
      <c r="K718" s="67">
        <v>22421.59</v>
      </c>
    </row>
    <row r="719" spans="1:11" s="6" customFormat="1" ht="15" outlineLevel="1">
      <c r="A719" s="59" t="s">
        <v>43</v>
      </c>
      <c r="B719" s="108"/>
      <c r="C719" s="108" t="s">
        <v>46</v>
      </c>
      <c r="D719" s="109"/>
      <c r="E719" s="62" t="s">
        <v>43</v>
      </c>
      <c r="F719" s="110">
        <v>657.82</v>
      </c>
      <c r="G719" s="111" t="s">
        <v>71</v>
      </c>
      <c r="H719" s="110"/>
      <c r="I719" s="65">
        <v>530.47</v>
      </c>
      <c r="J719" s="112">
        <v>9.8000000000000007</v>
      </c>
      <c r="K719" s="67">
        <v>5198.57</v>
      </c>
    </row>
    <row r="720" spans="1:11" s="6" customFormat="1" ht="15" outlineLevel="1">
      <c r="A720" s="59" t="s">
        <v>43</v>
      </c>
      <c r="B720" s="108"/>
      <c r="C720" s="108" t="s">
        <v>48</v>
      </c>
      <c r="D720" s="109"/>
      <c r="E720" s="62" t="s">
        <v>43</v>
      </c>
      <c r="F720" s="110" t="s">
        <v>1209</v>
      </c>
      <c r="G720" s="111"/>
      <c r="H720" s="110"/>
      <c r="I720" s="68" t="s">
        <v>2417</v>
      </c>
      <c r="J720" s="112">
        <v>26.39</v>
      </c>
      <c r="K720" s="69" t="s">
        <v>2418</v>
      </c>
    </row>
    <row r="721" spans="1:11" s="6" customFormat="1" ht="15" outlineLevel="1">
      <c r="A721" s="59" t="s">
        <v>43</v>
      </c>
      <c r="B721" s="108"/>
      <c r="C721" s="108" t="s">
        <v>52</v>
      </c>
      <c r="D721" s="109"/>
      <c r="E721" s="62" t="s">
        <v>43</v>
      </c>
      <c r="F721" s="110"/>
      <c r="G721" s="111">
        <v>0</v>
      </c>
      <c r="H721" s="110"/>
      <c r="I721" s="65"/>
      <c r="J721" s="112"/>
      <c r="K721" s="67"/>
    </row>
    <row r="722" spans="1:11" s="6" customFormat="1" ht="15" outlineLevel="1">
      <c r="A722" s="59" t="s">
        <v>43</v>
      </c>
      <c r="B722" s="108"/>
      <c r="C722" s="108" t="s">
        <v>53</v>
      </c>
      <c r="D722" s="109" t="s">
        <v>54</v>
      </c>
      <c r="E722" s="62">
        <v>138</v>
      </c>
      <c r="F722" s="110"/>
      <c r="G722" s="111"/>
      <c r="H722" s="110"/>
      <c r="I722" s="65">
        <v>1172.48</v>
      </c>
      <c r="J722" s="112">
        <v>113</v>
      </c>
      <c r="K722" s="67">
        <v>25336.400000000001</v>
      </c>
    </row>
    <row r="723" spans="1:11" s="6" customFormat="1" ht="15" outlineLevel="1">
      <c r="A723" s="59" t="s">
        <v>43</v>
      </c>
      <c r="B723" s="108"/>
      <c r="C723" s="108" t="s">
        <v>55</v>
      </c>
      <c r="D723" s="109" t="s">
        <v>54</v>
      </c>
      <c r="E723" s="62">
        <v>70</v>
      </c>
      <c r="F723" s="110"/>
      <c r="G723" s="111"/>
      <c r="H723" s="110"/>
      <c r="I723" s="65">
        <v>594.73</v>
      </c>
      <c r="J723" s="112">
        <v>41</v>
      </c>
      <c r="K723" s="67">
        <v>9192.85</v>
      </c>
    </row>
    <row r="724" spans="1:11" s="6" customFormat="1" ht="15" outlineLevel="1">
      <c r="A724" s="59" t="s">
        <v>43</v>
      </c>
      <c r="B724" s="108"/>
      <c r="C724" s="108" t="s">
        <v>56</v>
      </c>
      <c r="D724" s="109" t="s">
        <v>54</v>
      </c>
      <c r="E724" s="62">
        <v>98</v>
      </c>
      <c r="F724" s="110"/>
      <c r="G724" s="111"/>
      <c r="H724" s="110"/>
      <c r="I724" s="65">
        <v>69.400000000000006</v>
      </c>
      <c r="J724" s="112">
        <v>95</v>
      </c>
      <c r="K724" s="67">
        <v>1775.45</v>
      </c>
    </row>
    <row r="725" spans="1:11" s="6" customFormat="1" ht="15" outlineLevel="1">
      <c r="A725" s="59" t="s">
        <v>43</v>
      </c>
      <c r="B725" s="108"/>
      <c r="C725" s="108" t="s">
        <v>57</v>
      </c>
      <c r="D725" s="109" t="s">
        <v>54</v>
      </c>
      <c r="E725" s="62">
        <v>77</v>
      </c>
      <c r="F725" s="110"/>
      <c r="G725" s="111"/>
      <c r="H725" s="110"/>
      <c r="I725" s="65">
        <v>54.53</v>
      </c>
      <c r="J725" s="112">
        <v>65</v>
      </c>
      <c r="K725" s="67">
        <v>1214.78</v>
      </c>
    </row>
    <row r="726" spans="1:11" s="6" customFormat="1" ht="30" outlineLevel="1">
      <c r="A726" s="59" t="s">
        <v>43</v>
      </c>
      <c r="B726" s="108"/>
      <c r="C726" s="108" t="s">
        <v>58</v>
      </c>
      <c r="D726" s="109" t="s">
        <v>59</v>
      </c>
      <c r="E726" s="62">
        <v>82.5</v>
      </c>
      <c r="F726" s="110"/>
      <c r="G726" s="111" t="s">
        <v>70</v>
      </c>
      <c r="H726" s="110"/>
      <c r="I726" s="65">
        <v>73.180000000000007</v>
      </c>
      <c r="J726" s="112"/>
      <c r="K726" s="67"/>
    </row>
    <row r="727" spans="1:11" s="6" customFormat="1" ht="15.75">
      <c r="A727" s="70" t="s">
        <v>43</v>
      </c>
      <c r="B727" s="113"/>
      <c r="C727" s="113" t="s">
        <v>60</v>
      </c>
      <c r="D727" s="114"/>
      <c r="E727" s="73" t="s">
        <v>43</v>
      </c>
      <c r="F727" s="115"/>
      <c r="G727" s="116"/>
      <c r="H727" s="115"/>
      <c r="I727" s="76">
        <v>3271.23</v>
      </c>
      <c r="J727" s="117"/>
      <c r="K727" s="78">
        <v>65139.64</v>
      </c>
    </row>
    <row r="728" spans="1:11" s="6" customFormat="1" ht="15" outlineLevel="1">
      <c r="A728" s="59" t="s">
        <v>43</v>
      </c>
      <c r="B728" s="108"/>
      <c r="C728" s="108" t="s">
        <v>61</v>
      </c>
      <c r="D728" s="109"/>
      <c r="E728" s="62" t="s">
        <v>43</v>
      </c>
      <c r="F728" s="110"/>
      <c r="G728" s="111"/>
      <c r="H728" s="110"/>
      <c r="I728" s="65"/>
      <c r="J728" s="112"/>
      <c r="K728" s="67"/>
    </row>
    <row r="729" spans="1:11" s="6" customFormat="1" ht="15" outlineLevel="1">
      <c r="A729" s="59" t="s">
        <v>43</v>
      </c>
      <c r="B729" s="108"/>
      <c r="C729" s="108" t="s">
        <v>46</v>
      </c>
      <c r="D729" s="109"/>
      <c r="E729" s="62" t="s">
        <v>43</v>
      </c>
      <c r="F729" s="110">
        <v>87.82</v>
      </c>
      <c r="G729" s="111" t="s">
        <v>270</v>
      </c>
      <c r="H729" s="110"/>
      <c r="I729" s="65">
        <v>7.08</v>
      </c>
      <c r="J729" s="112">
        <v>26.39</v>
      </c>
      <c r="K729" s="67">
        <v>186.89</v>
      </c>
    </row>
    <row r="730" spans="1:11" s="6" customFormat="1" ht="15" outlineLevel="1">
      <c r="A730" s="59" t="s">
        <v>43</v>
      </c>
      <c r="B730" s="108"/>
      <c r="C730" s="108" t="s">
        <v>48</v>
      </c>
      <c r="D730" s="109"/>
      <c r="E730" s="62" t="s">
        <v>43</v>
      </c>
      <c r="F730" s="110">
        <v>87.82</v>
      </c>
      <c r="G730" s="111" t="s">
        <v>270</v>
      </c>
      <c r="H730" s="110"/>
      <c r="I730" s="65">
        <v>7.08</v>
      </c>
      <c r="J730" s="112">
        <v>26.39</v>
      </c>
      <c r="K730" s="67">
        <v>186.89</v>
      </c>
    </row>
    <row r="731" spans="1:11" s="6" customFormat="1" ht="15" outlineLevel="1">
      <c r="A731" s="59" t="s">
        <v>43</v>
      </c>
      <c r="B731" s="108"/>
      <c r="C731" s="108" t="s">
        <v>63</v>
      </c>
      <c r="D731" s="109" t="s">
        <v>54</v>
      </c>
      <c r="E731" s="62">
        <v>175</v>
      </c>
      <c r="F731" s="110"/>
      <c r="G731" s="111"/>
      <c r="H731" s="110"/>
      <c r="I731" s="65">
        <v>12.39</v>
      </c>
      <c r="J731" s="112">
        <v>160</v>
      </c>
      <c r="K731" s="67">
        <v>299.02999999999997</v>
      </c>
    </row>
    <row r="732" spans="1:11" s="6" customFormat="1" ht="15" outlineLevel="1">
      <c r="A732" s="59" t="s">
        <v>43</v>
      </c>
      <c r="B732" s="108"/>
      <c r="C732" s="108" t="s">
        <v>64</v>
      </c>
      <c r="D732" s="109"/>
      <c r="E732" s="62" t="s">
        <v>43</v>
      </c>
      <c r="F732" s="110"/>
      <c r="G732" s="111"/>
      <c r="H732" s="110"/>
      <c r="I732" s="65">
        <v>19.47</v>
      </c>
      <c r="J732" s="112"/>
      <c r="K732" s="67">
        <v>485.92</v>
      </c>
    </row>
    <row r="733" spans="1:11" s="6" customFormat="1" ht="15.75">
      <c r="A733" s="70" t="s">
        <v>43</v>
      </c>
      <c r="B733" s="113"/>
      <c r="C733" s="113" t="s">
        <v>65</v>
      </c>
      <c r="D733" s="114"/>
      <c r="E733" s="73" t="s">
        <v>43</v>
      </c>
      <c r="F733" s="115"/>
      <c r="G733" s="116"/>
      <c r="H733" s="115"/>
      <c r="I733" s="76">
        <v>3290.7</v>
      </c>
      <c r="J733" s="117"/>
      <c r="K733" s="78">
        <v>65625.56</v>
      </c>
    </row>
    <row r="734" spans="1:11" s="6" customFormat="1" ht="180">
      <c r="A734" s="59">
        <v>39</v>
      </c>
      <c r="B734" s="108" t="s">
        <v>2308</v>
      </c>
      <c r="C734" s="108" t="s">
        <v>2309</v>
      </c>
      <c r="D734" s="109" t="s">
        <v>156</v>
      </c>
      <c r="E734" s="62" t="s">
        <v>2419</v>
      </c>
      <c r="F734" s="110">
        <v>2720.12</v>
      </c>
      <c r="G734" s="111"/>
      <c r="H734" s="110"/>
      <c r="I734" s="65"/>
      <c r="J734" s="112"/>
      <c r="K734" s="67"/>
    </row>
    <row r="735" spans="1:11" s="6" customFormat="1" ht="15" outlineLevel="1">
      <c r="A735" s="59" t="s">
        <v>43</v>
      </c>
      <c r="B735" s="108"/>
      <c r="C735" s="108" t="s">
        <v>44</v>
      </c>
      <c r="D735" s="109"/>
      <c r="E735" s="62" t="s">
        <v>43</v>
      </c>
      <c r="F735" s="110">
        <v>1455.63</v>
      </c>
      <c r="G735" s="111" t="s">
        <v>70</v>
      </c>
      <c r="H735" s="110"/>
      <c r="I735" s="65">
        <v>707.09</v>
      </c>
      <c r="J735" s="112">
        <v>26.39</v>
      </c>
      <c r="K735" s="67">
        <v>18660.02</v>
      </c>
    </row>
    <row r="736" spans="1:11" s="6" customFormat="1" ht="15" outlineLevel="1">
      <c r="A736" s="59" t="s">
        <v>43</v>
      </c>
      <c r="B736" s="108"/>
      <c r="C736" s="108" t="s">
        <v>46</v>
      </c>
      <c r="D736" s="109"/>
      <c r="E736" s="62" t="s">
        <v>43</v>
      </c>
      <c r="F736" s="110">
        <v>1264.49</v>
      </c>
      <c r="G736" s="111" t="s">
        <v>71</v>
      </c>
      <c r="H736" s="110"/>
      <c r="I736" s="65">
        <v>558.4</v>
      </c>
      <c r="J736" s="112">
        <v>9.92</v>
      </c>
      <c r="K736" s="67">
        <v>5539.32</v>
      </c>
    </row>
    <row r="737" spans="1:11" s="6" customFormat="1" ht="30" outlineLevel="1">
      <c r="A737" s="59" t="s">
        <v>43</v>
      </c>
      <c r="B737" s="108"/>
      <c r="C737" s="108" t="s">
        <v>48</v>
      </c>
      <c r="D737" s="109"/>
      <c r="E737" s="62" t="s">
        <v>43</v>
      </c>
      <c r="F737" s="110" t="s">
        <v>1215</v>
      </c>
      <c r="G737" s="111"/>
      <c r="H737" s="110"/>
      <c r="I737" s="68" t="s">
        <v>2420</v>
      </c>
      <c r="J737" s="112">
        <v>26.39</v>
      </c>
      <c r="K737" s="69" t="s">
        <v>2421</v>
      </c>
    </row>
    <row r="738" spans="1:11" s="6" customFormat="1" ht="15" outlineLevel="1">
      <c r="A738" s="59" t="s">
        <v>43</v>
      </c>
      <c r="B738" s="108"/>
      <c r="C738" s="108" t="s">
        <v>52</v>
      </c>
      <c r="D738" s="109"/>
      <c r="E738" s="62" t="s">
        <v>43</v>
      </c>
      <c r="F738" s="110"/>
      <c r="G738" s="111">
        <v>0</v>
      </c>
      <c r="H738" s="110"/>
      <c r="I738" s="65"/>
      <c r="J738" s="112"/>
      <c r="K738" s="67"/>
    </row>
    <row r="739" spans="1:11" s="6" customFormat="1" ht="15" outlineLevel="1">
      <c r="A739" s="59" t="s">
        <v>43</v>
      </c>
      <c r="B739" s="108"/>
      <c r="C739" s="108" t="s">
        <v>53</v>
      </c>
      <c r="D739" s="109" t="s">
        <v>54</v>
      </c>
      <c r="E739" s="62">
        <v>138</v>
      </c>
      <c r="F739" s="110"/>
      <c r="G739" s="111"/>
      <c r="H739" s="110"/>
      <c r="I739" s="65">
        <v>975.78</v>
      </c>
      <c r="J739" s="112">
        <v>113</v>
      </c>
      <c r="K739" s="67">
        <v>21085.82</v>
      </c>
    </row>
    <row r="740" spans="1:11" s="6" customFormat="1" ht="15" outlineLevel="1">
      <c r="A740" s="59" t="s">
        <v>43</v>
      </c>
      <c r="B740" s="108"/>
      <c r="C740" s="108" t="s">
        <v>55</v>
      </c>
      <c r="D740" s="109" t="s">
        <v>54</v>
      </c>
      <c r="E740" s="62">
        <v>70</v>
      </c>
      <c r="F740" s="110"/>
      <c r="G740" s="111"/>
      <c r="H740" s="110"/>
      <c r="I740" s="65">
        <v>494.96</v>
      </c>
      <c r="J740" s="112">
        <v>41</v>
      </c>
      <c r="K740" s="67">
        <v>7650.61</v>
      </c>
    </row>
    <row r="741" spans="1:11" s="6" customFormat="1" ht="15" outlineLevel="1">
      <c r="A741" s="59" t="s">
        <v>43</v>
      </c>
      <c r="B741" s="108"/>
      <c r="C741" s="108" t="s">
        <v>56</v>
      </c>
      <c r="D741" s="109" t="s">
        <v>54</v>
      </c>
      <c r="E741" s="62">
        <v>98</v>
      </c>
      <c r="F741" s="110"/>
      <c r="G741" s="111"/>
      <c r="H741" s="110"/>
      <c r="I741" s="65">
        <v>79.209999999999994</v>
      </c>
      <c r="J741" s="112">
        <v>95</v>
      </c>
      <c r="K741" s="67">
        <v>2026.35</v>
      </c>
    </row>
    <row r="742" spans="1:11" s="6" customFormat="1" ht="15" outlineLevel="1">
      <c r="A742" s="59" t="s">
        <v>43</v>
      </c>
      <c r="B742" s="108"/>
      <c r="C742" s="108" t="s">
        <v>57</v>
      </c>
      <c r="D742" s="109" t="s">
        <v>54</v>
      </c>
      <c r="E742" s="62">
        <v>77</v>
      </c>
      <c r="F742" s="110"/>
      <c r="G742" s="111"/>
      <c r="H742" s="110"/>
      <c r="I742" s="65">
        <v>62.24</v>
      </c>
      <c r="J742" s="112">
        <v>65</v>
      </c>
      <c r="K742" s="67">
        <v>1386.45</v>
      </c>
    </row>
    <row r="743" spans="1:11" s="6" customFormat="1" ht="30" outlineLevel="1">
      <c r="A743" s="59" t="s">
        <v>43</v>
      </c>
      <c r="B743" s="108"/>
      <c r="C743" s="108" t="s">
        <v>58</v>
      </c>
      <c r="D743" s="109" t="s">
        <v>59</v>
      </c>
      <c r="E743" s="62">
        <v>121</v>
      </c>
      <c r="F743" s="110"/>
      <c r="G743" s="111" t="s">
        <v>70</v>
      </c>
      <c r="H743" s="110"/>
      <c r="I743" s="65">
        <v>58.78</v>
      </c>
      <c r="J743" s="112"/>
      <c r="K743" s="67"/>
    </row>
    <row r="744" spans="1:11" s="6" customFormat="1" ht="15.75">
      <c r="A744" s="70" t="s">
        <v>43</v>
      </c>
      <c r="B744" s="113"/>
      <c r="C744" s="113" t="s">
        <v>60</v>
      </c>
      <c r="D744" s="114"/>
      <c r="E744" s="73" t="s">
        <v>43</v>
      </c>
      <c r="F744" s="115"/>
      <c r="G744" s="116"/>
      <c r="H744" s="115"/>
      <c r="I744" s="76">
        <v>2877.68</v>
      </c>
      <c r="J744" s="117"/>
      <c r="K744" s="78">
        <v>56348.57</v>
      </c>
    </row>
    <row r="745" spans="1:11" s="6" customFormat="1" ht="15" outlineLevel="1">
      <c r="A745" s="59" t="s">
        <v>43</v>
      </c>
      <c r="B745" s="108"/>
      <c r="C745" s="108" t="s">
        <v>61</v>
      </c>
      <c r="D745" s="109"/>
      <c r="E745" s="62" t="s">
        <v>43</v>
      </c>
      <c r="F745" s="110"/>
      <c r="G745" s="111"/>
      <c r="H745" s="110"/>
      <c r="I745" s="65"/>
      <c r="J745" s="112"/>
      <c r="K745" s="67"/>
    </row>
    <row r="746" spans="1:11" s="6" customFormat="1" ht="15" outlineLevel="1">
      <c r="A746" s="59" t="s">
        <v>43</v>
      </c>
      <c r="B746" s="108"/>
      <c r="C746" s="108" t="s">
        <v>46</v>
      </c>
      <c r="D746" s="109"/>
      <c r="E746" s="62" t="s">
        <v>43</v>
      </c>
      <c r="F746" s="110">
        <v>183.03</v>
      </c>
      <c r="G746" s="111" t="s">
        <v>270</v>
      </c>
      <c r="H746" s="110"/>
      <c r="I746" s="65">
        <v>8.08</v>
      </c>
      <c r="J746" s="112">
        <v>26.39</v>
      </c>
      <c r="K746" s="67">
        <v>213.3</v>
      </c>
    </row>
    <row r="747" spans="1:11" s="6" customFormat="1" ht="15" outlineLevel="1">
      <c r="A747" s="59" t="s">
        <v>43</v>
      </c>
      <c r="B747" s="108"/>
      <c r="C747" s="108" t="s">
        <v>48</v>
      </c>
      <c r="D747" s="109"/>
      <c r="E747" s="62" t="s">
        <v>43</v>
      </c>
      <c r="F747" s="110">
        <v>183.03</v>
      </c>
      <c r="G747" s="111" t="s">
        <v>270</v>
      </c>
      <c r="H747" s="110"/>
      <c r="I747" s="65">
        <v>8.08</v>
      </c>
      <c r="J747" s="112">
        <v>26.39</v>
      </c>
      <c r="K747" s="67">
        <v>213.3</v>
      </c>
    </row>
    <row r="748" spans="1:11" s="6" customFormat="1" ht="15" outlineLevel="1">
      <c r="A748" s="59" t="s">
        <v>43</v>
      </c>
      <c r="B748" s="108"/>
      <c r="C748" s="108" t="s">
        <v>63</v>
      </c>
      <c r="D748" s="109" t="s">
        <v>54</v>
      </c>
      <c r="E748" s="62">
        <v>175</v>
      </c>
      <c r="F748" s="110"/>
      <c r="G748" s="111"/>
      <c r="H748" s="110"/>
      <c r="I748" s="65">
        <v>14.14</v>
      </c>
      <c r="J748" s="112">
        <v>160</v>
      </c>
      <c r="K748" s="67">
        <v>341.29</v>
      </c>
    </row>
    <row r="749" spans="1:11" s="6" customFormat="1" ht="15" outlineLevel="1">
      <c r="A749" s="59" t="s">
        <v>43</v>
      </c>
      <c r="B749" s="108"/>
      <c r="C749" s="108" t="s">
        <v>64</v>
      </c>
      <c r="D749" s="109"/>
      <c r="E749" s="62" t="s">
        <v>43</v>
      </c>
      <c r="F749" s="110"/>
      <c r="G749" s="111"/>
      <c r="H749" s="110"/>
      <c r="I749" s="65">
        <v>22.22</v>
      </c>
      <c r="J749" s="112"/>
      <c r="K749" s="67">
        <v>554.59</v>
      </c>
    </row>
    <row r="750" spans="1:11" s="6" customFormat="1" ht="15.75">
      <c r="A750" s="70" t="s">
        <v>43</v>
      </c>
      <c r="B750" s="113"/>
      <c r="C750" s="113" t="s">
        <v>65</v>
      </c>
      <c r="D750" s="114"/>
      <c r="E750" s="73" t="s">
        <v>43</v>
      </c>
      <c r="F750" s="115"/>
      <c r="G750" s="116"/>
      <c r="H750" s="115"/>
      <c r="I750" s="76">
        <v>2899.9</v>
      </c>
      <c r="J750" s="117"/>
      <c r="K750" s="78">
        <v>56903.16</v>
      </c>
    </row>
    <row r="751" spans="1:11" s="6" customFormat="1" ht="135">
      <c r="A751" s="59">
        <v>40</v>
      </c>
      <c r="B751" s="108" t="s">
        <v>2312</v>
      </c>
      <c r="C751" s="108" t="s">
        <v>2313</v>
      </c>
      <c r="D751" s="109" t="s">
        <v>1056</v>
      </c>
      <c r="E751" s="62" t="s">
        <v>2422</v>
      </c>
      <c r="F751" s="110">
        <v>1012.95</v>
      </c>
      <c r="G751" s="111"/>
      <c r="H751" s="110"/>
      <c r="I751" s="65"/>
      <c r="J751" s="112"/>
      <c r="K751" s="67"/>
    </row>
    <row r="752" spans="1:11" s="6" customFormat="1" ht="15" outlineLevel="1">
      <c r="A752" s="59" t="s">
        <v>43</v>
      </c>
      <c r="B752" s="108"/>
      <c r="C752" s="108" t="s">
        <v>44</v>
      </c>
      <c r="D752" s="109"/>
      <c r="E752" s="62" t="s">
        <v>43</v>
      </c>
      <c r="F752" s="110">
        <v>360.67</v>
      </c>
      <c r="G752" s="111" t="s">
        <v>76</v>
      </c>
      <c r="H752" s="110"/>
      <c r="I752" s="65">
        <v>21937.97</v>
      </c>
      <c r="J752" s="112">
        <v>26.39</v>
      </c>
      <c r="K752" s="67">
        <v>578943.01</v>
      </c>
    </row>
    <row r="753" spans="1:11" s="6" customFormat="1" ht="15" outlineLevel="1">
      <c r="A753" s="59" t="s">
        <v>43</v>
      </c>
      <c r="B753" s="108"/>
      <c r="C753" s="108" t="s">
        <v>46</v>
      </c>
      <c r="D753" s="109"/>
      <c r="E753" s="62" t="s">
        <v>43</v>
      </c>
      <c r="F753" s="110">
        <v>652.28</v>
      </c>
      <c r="G753" s="111">
        <v>1.2</v>
      </c>
      <c r="H753" s="110"/>
      <c r="I753" s="65">
        <v>36068.47</v>
      </c>
      <c r="J753" s="112">
        <v>13.84</v>
      </c>
      <c r="K753" s="67">
        <v>499187.69</v>
      </c>
    </row>
    <row r="754" spans="1:11" s="6" customFormat="1" ht="30" outlineLevel="1">
      <c r="A754" s="59" t="s">
        <v>43</v>
      </c>
      <c r="B754" s="108"/>
      <c r="C754" s="108" t="s">
        <v>48</v>
      </c>
      <c r="D754" s="109"/>
      <c r="E754" s="62" t="s">
        <v>43</v>
      </c>
      <c r="F754" s="110" t="s">
        <v>2315</v>
      </c>
      <c r="G754" s="111"/>
      <c r="H754" s="110"/>
      <c r="I754" s="68" t="s">
        <v>2316</v>
      </c>
      <c r="J754" s="112">
        <v>26.39</v>
      </c>
      <c r="K754" s="69" t="s">
        <v>2317</v>
      </c>
    </row>
    <row r="755" spans="1:11" s="6" customFormat="1" ht="15" outlineLevel="1">
      <c r="A755" s="59" t="s">
        <v>43</v>
      </c>
      <c r="B755" s="108"/>
      <c r="C755" s="108" t="s">
        <v>52</v>
      </c>
      <c r="D755" s="109"/>
      <c r="E755" s="62" t="s">
        <v>43</v>
      </c>
      <c r="F755" s="110"/>
      <c r="G755" s="111"/>
      <c r="H755" s="110"/>
      <c r="I755" s="65"/>
      <c r="J755" s="112"/>
      <c r="K755" s="67"/>
    </row>
    <row r="756" spans="1:11" s="6" customFormat="1" ht="15" outlineLevel="1">
      <c r="A756" s="59" t="s">
        <v>43</v>
      </c>
      <c r="B756" s="108"/>
      <c r="C756" s="108" t="s">
        <v>53</v>
      </c>
      <c r="D756" s="109" t="s">
        <v>54</v>
      </c>
      <c r="E756" s="62">
        <v>80</v>
      </c>
      <c r="F756" s="110"/>
      <c r="G756" s="111"/>
      <c r="H756" s="110"/>
      <c r="I756" s="65">
        <v>17550.38</v>
      </c>
      <c r="J756" s="112">
        <v>70</v>
      </c>
      <c r="K756" s="67">
        <v>405260.11</v>
      </c>
    </row>
    <row r="757" spans="1:11" s="6" customFormat="1" ht="15" outlineLevel="1">
      <c r="A757" s="59" t="s">
        <v>43</v>
      </c>
      <c r="B757" s="108"/>
      <c r="C757" s="108" t="s">
        <v>55</v>
      </c>
      <c r="D757" s="109" t="s">
        <v>54</v>
      </c>
      <c r="E757" s="62">
        <v>55</v>
      </c>
      <c r="F757" s="110"/>
      <c r="G757" s="111"/>
      <c r="H757" s="110"/>
      <c r="I757" s="65">
        <v>12065.88</v>
      </c>
      <c r="J757" s="112">
        <v>41</v>
      </c>
      <c r="K757" s="67">
        <v>237366.63</v>
      </c>
    </row>
    <row r="758" spans="1:11" s="6" customFormat="1" ht="15" outlineLevel="1">
      <c r="A758" s="59" t="s">
        <v>43</v>
      </c>
      <c r="B758" s="108"/>
      <c r="C758" s="108" t="s">
        <v>56</v>
      </c>
      <c r="D758" s="109" t="s">
        <v>54</v>
      </c>
      <c r="E758" s="62">
        <v>98</v>
      </c>
      <c r="F758" s="110"/>
      <c r="G758" s="111"/>
      <c r="H758" s="110"/>
      <c r="I758" s="65">
        <v>10926.89</v>
      </c>
      <c r="J758" s="112">
        <v>95</v>
      </c>
      <c r="K758" s="67">
        <v>279533.21000000002</v>
      </c>
    </row>
    <row r="759" spans="1:11" s="6" customFormat="1" ht="15" outlineLevel="1">
      <c r="A759" s="59" t="s">
        <v>43</v>
      </c>
      <c r="B759" s="108"/>
      <c r="C759" s="108" t="s">
        <v>57</v>
      </c>
      <c r="D759" s="109" t="s">
        <v>54</v>
      </c>
      <c r="E759" s="62">
        <v>77</v>
      </c>
      <c r="F759" s="110"/>
      <c r="G759" s="111"/>
      <c r="H759" s="110"/>
      <c r="I759" s="65">
        <v>8585.42</v>
      </c>
      <c r="J759" s="112">
        <v>65</v>
      </c>
      <c r="K759" s="67">
        <v>191259.56</v>
      </c>
    </row>
    <row r="760" spans="1:11" s="6" customFormat="1" ht="30" outlineLevel="1">
      <c r="A760" s="59" t="s">
        <v>43</v>
      </c>
      <c r="B760" s="108"/>
      <c r="C760" s="108" t="s">
        <v>58</v>
      </c>
      <c r="D760" s="109" t="s">
        <v>59</v>
      </c>
      <c r="E760" s="62">
        <v>32.26</v>
      </c>
      <c r="F760" s="110"/>
      <c r="G760" s="111" t="s">
        <v>76</v>
      </c>
      <c r="H760" s="110"/>
      <c r="I760" s="65">
        <v>1962.23</v>
      </c>
      <c r="J760" s="112"/>
      <c r="K760" s="67"/>
    </row>
    <row r="761" spans="1:11" s="6" customFormat="1" ht="15.75">
      <c r="A761" s="70" t="s">
        <v>43</v>
      </c>
      <c r="B761" s="113"/>
      <c r="C761" s="113" t="s">
        <v>60</v>
      </c>
      <c r="D761" s="114"/>
      <c r="E761" s="73" t="s">
        <v>43</v>
      </c>
      <c r="F761" s="115"/>
      <c r="G761" s="116"/>
      <c r="H761" s="115"/>
      <c r="I761" s="76">
        <v>107135.01</v>
      </c>
      <c r="J761" s="117"/>
      <c r="K761" s="78">
        <v>2191550.21</v>
      </c>
    </row>
    <row r="762" spans="1:11" s="6" customFormat="1" ht="15" outlineLevel="1">
      <c r="A762" s="59" t="s">
        <v>43</v>
      </c>
      <c r="B762" s="108"/>
      <c r="C762" s="108" t="s">
        <v>61</v>
      </c>
      <c r="D762" s="109"/>
      <c r="E762" s="62" t="s">
        <v>43</v>
      </c>
      <c r="F762" s="110"/>
      <c r="G762" s="111"/>
      <c r="H762" s="110"/>
      <c r="I762" s="65"/>
      <c r="J762" s="112"/>
      <c r="K762" s="67"/>
    </row>
    <row r="763" spans="1:11" s="6" customFormat="1" ht="15" outlineLevel="1">
      <c r="A763" s="59" t="s">
        <v>43</v>
      </c>
      <c r="B763" s="108"/>
      <c r="C763" s="108" t="s">
        <v>46</v>
      </c>
      <c r="D763" s="109"/>
      <c r="E763" s="62" t="s">
        <v>43</v>
      </c>
      <c r="F763" s="110">
        <v>201.64</v>
      </c>
      <c r="G763" s="111" t="s">
        <v>80</v>
      </c>
      <c r="H763" s="110"/>
      <c r="I763" s="65">
        <v>1114.99</v>
      </c>
      <c r="J763" s="112">
        <v>26.39</v>
      </c>
      <c r="K763" s="67">
        <v>29424.55</v>
      </c>
    </row>
    <row r="764" spans="1:11" s="6" customFormat="1" ht="15" outlineLevel="1">
      <c r="A764" s="59" t="s">
        <v>43</v>
      </c>
      <c r="B764" s="108"/>
      <c r="C764" s="108" t="s">
        <v>48</v>
      </c>
      <c r="D764" s="109"/>
      <c r="E764" s="62" t="s">
        <v>43</v>
      </c>
      <c r="F764" s="110">
        <v>201.64</v>
      </c>
      <c r="G764" s="111" t="s">
        <v>80</v>
      </c>
      <c r="H764" s="110"/>
      <c r="I764" s="65">
        <v>1114.99</v>
      </c>
      <c r="J764" s="112">
        <v>26.39</v>
      </c>
      <c r="K764" s="67">
        <v>29424.55</v>
      </c>
    </row>
    <row r="765" spans="1:11" s="6" customFormat="1" ht="15" outlineLevel="1">
      <c r="A765" s="59" t="s">
        <v>43</v>
      </c>
      <c r="B765" s="108"/>
      <c r="C765" s="108" t="s">
        <v>63</v>
      </c>
      <c r="D765" s="109" t="s">
        <v>54</v>
      </c>
      <c r="E765" s="62">
        <v>175</v>
      </c>
      <c r="F765" s="110"/>
      <c r="G765" s="111"/>
      <c r="H765" s="110"/>
      <c r="I765" s="65">
        <v>1951.23</v>
      </c>
      <c r="J765" s="112">
        <v>160</v>
      </c>
      <c r="K765" s="67">
        <v>47079.28</v>
      </c>
    </row>
    <row r="766" spans="1:11" s="6" customFormat="1" ht="15" outlineLevel="1">
      <c r="A766" s="59" t="s">
        <v>43</v>
      </c>
      <c r="B766" s="108"/>
      <c r="C766" s="108" t="s">
        <v>64</v>
      </c>
      <c r="D766" s="109"/>
      <c r="E766" s="62" t="s">
        <v>43</v>
      </c>
      <c r="F766" s="110"/>
      <c r="G766" s="111"/>
      <c r="H766" s="110"/>
      <c r="I766" s="65">
        <v>3066.22</v>
      </c>
      <c r="J766" s="112"/>
      <c r="K766" s="67">
        <v>76503.83</v>
      </c>
    </row>
    <row r="767" spans="1:11" s="6" customFormat="1" ht="15.75">
      <c r="A767" s="70" t="s">
        <v>43</v>
      </c>
      <c r="B767" s="113"/>
      <c r="C767" s="113" t="s">
        <v>65</v>
      </c>
      <c r="D767" s="114"/>
      <c r="E767" s="73" t="s">
        <v>43</v>
      </c>
      <c r="F767" s="115"/>
      <c r="G767" s="116"/>
      <c r="H767" s="115"/>
      <c r="I767" s="76">
        <v>110201.23</v>
      </c>
      <c r="J767" s="117"/>
      <c r="K767" s="78">
        <v>2268054.04</v>
      </c>
    </row>
    <row r="768" spans="1:11" s="6" customFormat="1" ht="135">
      <c r="A768" s="59">
        <v>41</v>
      </c>
      <c r="B768" s="108" t="s">
        <v>2318</v>
      </c>
      <c r="C768" s="108" t="s">
        <v>2319</v>
      </c>
      <c r="D768" s="109" t="s">
        <v>1056</v>
      </c>
      <c r="E768" s="62">
        <v>1.03</v>
      </c>
      <c r="F768" s="110">
        <v>251.62</v>
      </c>
      <c r="G768" s="111"/>
      <c r="H768" s="110"/>
      <c r="I768" s="65"/>
      <c r="J768" s="112"/>
      <c r="K768" s="67"/>
    </row>
    <row r="769" spans="1:11" s="6" customFormat="1" ht="15" outlineLevel="1">
      <c r="A769" s="59" t="s">
        <v>43</v>
      </c>
      <c r="B769" s="108"/>
      <c r="C769" s="108" t="s">
        <v>44</v>
      </c>
      <c r="D769" s="109"/>
      <c r="E769" s="62" t="s">
        <v>43</v>
      </c>
      <c r="F769" s="110">
        <v>199.68</v>
      </c>
      <c r="G769" s="111" t="s">
        <v>76</v>
      </c>
      <c r="H769" s="110"/>
      <c r="I769" s="65">
        <v>271.48</v>
      </c>
      <c r="J769" s="112">
        <v>26.39</v>
      </c>
      <c r="K769" s="67">
        <v>7164.49</v>
      </c>
    </row>
    <row r="770" spans="1:11" s="6" customFormat="1" ht="15" outlineLevel="1">
      <c r="A770" s="59" t="s">
        <v>43</v>
      </c>
      <c r="B770" s="108"/>
      <c r="C770" s="108" t="s">
        <v>46</v>
      </c>
      <c r="D770" s="109"/>
      <c r="E770" s="62" t="s">
        <v>43</v>
      </c>
      <c r="F770" s="110">
        <v>51.94</v>
      </c>
      <c r="G770" s="111">
        <v>1.2</v>
      </c>
      <c r="H770" s="110"/>
      <c r="I770" s="65">
        <v>64.2</v>
      </c>
      <c r="J770" s="112">
        <v>12.83</v>
      </c>
      <c r="K770" s="67">
        <v>823.66</v>
      </c>
    </row>
    <row r="771" spans="1:11" s="6" customFormat="1" ht="15" outlineLevel="1">
      <c r="A771" s="59" t="s">
        <v>43</v>
      </c>
      <c r="B771" s="108"/>
      <c r="C771" s="108" t="s">
        <v>48</v>
      </c>
      <c r="D771" s="109"/>
      <c r="E771" s="62" t="s">
        <v>43</v>
      </c>
      <c r="F771" s="110" t="s">
        <v>2320</v>
      </c>
      <c r="G771" s="111"/>
      <c r="H771" s="110"/>
      <c r="I771" s="68" t="s">
        <v>2423</v>
      </c>
      <c r="J771" s="112">
        <v>26.39</v>
      </c>
      <c r="K771" s="69" t="s">
        <v>2424</v>
      </c>
    </row>
    <row r="772" spans="1:11" s="6" customFormat="1" ht="15" outlineLevel="1">
      <c r="A772" s="59" t="s">
        <v>43</v>
      </c>
      <c r="B772" s="108"/>
      <c r="C772" s="108" t="s">
        <v>52</v>
      </c>
      <c r="D772" s="109"/>
      <c r="E772" s="62" t="s">
        <v>43</v>
      </c>
      <c r="F772" s="110"/>
      <c r="G772" s="111"/>
      <c r="H772" s="110"/>
      <c r="I772" s="65"/>
      <c r="J772" s="112"/>
      <c r="K772" s="67"/>
    </row>
    <row r="773" spans="1:11" s="6" customFormat="1" ht="15" outlineLevel="1">
      <c r="A773" s="59" t="s">
        <v>43</v>
      </c>
      <c r="B773" s="108"/>
      <c r="C773" s="108" t="s">
        <v>53</v>
      </c>
      <c r="D773" s="109" t="s">
        <v>54</v>
      </c>
      <c r="E773" s="62">
        <v>80</v>
      </c>
      <c r="F773" s="110"/>
      <c r="G773" s="111"/>
      <c r="H773" s="110"/>
      <c r="I773" s="65">
        <v>217.18</v>
      </c>
      <c r="J773" s="112">
        <v>70</v>
      </c>
      <c r="K773" s="67">
        <v>5015.1400000000003</v>
      </c>
    </row>
    <row r="774" spans="1:11" s="6" customFormat="1" ht="15" outlineLevel="1">
      <c r="A774" s="59" t="s">
        <v>43</v>
      </c>
      <c r="B774" s="108"/>
      <c r="C774" s="108" t="s">
        <v>55</v>
      </c>
      <c r="D774" s="109" t="s">
        <v>54</v>
      </c>
      <c r="E774" s="62">
        <v>55</v>
      </c>
      <c r="F774" s="110"/>
      <c r="G774" s="111"/>
      <c r="H774" s="110"/>
      <c r="I774" s="65">
        <v>149.31</v>
      </c>
      <c r="J774" s="112">
        <v>41</v>
      </c>
      <c r="K774" s="67">
        <v>2937.44</v>
      </c>
    </row>
    <row r="775" spans="1:11" s="6" customFormat="1" ht="15" outlineLevel="1">
      <c r="A775" s="59" t="s">
        <v>43</v>
      </c>
      <c r="B775" s="108"/>
      <c r="C775" s="108" t="s">
        <v>56</v>
      </c>
      <c r="D775" s="109" t="s">
        <v>54</v>
      </c>
      <c r="E775" s="62">
        <v>98</v>
      </c>
      <c r="F775" s="110"/>
      <c r="G775" s="111"/>
      <c r="H775" s="110"/>
      <c r="I775" s="65">
        <v>18.79</v>
      </c>
      <c r="J775" s="112">
        <v>95</v>
      </c>
      <c r="K775" s="67">
        <v>480.61</v>
      </c>
    </row>
    <row r="776" spans="1:11" s="6" customFormat="1" ht="15" outlineLevel="1">
      <c r="A776" s="59" t="s">
        <v>43</v>
      </c>
      <c r="B776" s="108"/>
      <c r="C776" s="108" t="s">
        <v>57</v>
      </c>
      <c r="D776" s="109" t="s">
        <v>54</v>
      </c>
      <c r="E776" s="62">
        <v>77</v>
      </c>
      <c r="F776" s="110"/>
      <c r="G776" s="111"/>
      <c r="H776" s="110"/>
      <c r="I776" s="65">
        <v>14.76</v>
      </c>
      <c r="J776" s="112">
        <v>65</v>
      </c>
      <c r="K776" s="67">
        <v>328.84</v>
      </c>
    </row>
    <row r="777" spans="1:11" s="6" customFormat="1" ht="30" outlineLevel="1">
      <c r="A777" s="59" t="s">
        <v>43</v>
      </c>
      <c r="B777" s="108"/>
      <c r="C777" s="108" t="s">
        <v>58</v>
      </c>
      <c r="D777" s="109" t="s">
        <v>59</v>
      </c>
      <c r="E777" s="62">
        <v>16.98</v>
      </c>
      <c r="F777" s="110"/>
      <c r="G777" s="111" t="s">
        <v>76</v>
      </c>
      <c r="H777" s="110"/>
      <c r="I777" s="65">
        <v>23.09</v>
      </c>
      <c r="J777" s="112"/>
      <c r="K777" s="67"/>
    </row>
    <row r="778" spans="1:11" s="6" customFormat="1" ht="15.75">
      <c r="A778" s="70" t="s">
        <v>43</v>
      </c>
      <c r="B778" s="113"/>
      <c r="C778" s="113" t="s">
        <v>60</v>
      </c>
      <c r="D778" s="114"/>
      <c r="E778" s="73" t="s">
        <v>43</v>
      </c>
      <c r="F778" s="115"/>
      <c r="G778" s="116"/>
      <c r="H778" s="115"/>
      <c r="I778" s="76">
        <v>735.72</v>
      </c>
      <c r="J778" s="117"/>
      <c r="K778" s="78">
        <v>16750.18</v>
      </c>
    </row>
    <row r="779" spans="1:11" s="6" customFormat="1" ht="15" outlineLevel="1">
      <c r="A779" s="59" t="s">
        <v>43</v>
      </c>
      <c r="B779" s="108"/>
      <c r="C779" s="108" t="s">
        <v>61</v>
      </c>
      <c r="D779" s="109"/>
      <c r="E779" s="62" t="s">
        <v>43</v>
      </c>
      <c r="F779" s="110"/>
      <c r="G779" s="111"/>
      <c r="H779" s="110"/>
      <c r="I779" s="65"/>
      <c r="J779" s="112"/>
      <c r="K779" s="67"/>
    </row>
    <row r="780" spans="1:11" s="6" customFormat="1" ht="15" outlineLevel="1">
      <c r="A780" s="59" t="s">
        <v>43</v>
      </c>
      <c r="B780" s="108"/>
      <c r="C780" s="108" t="s">
        <v>46</v>
      </c>
      <c r="D780" s="109"/>
      <c r="E780" s="62" t="s">
        <v>43</v>
      </c>
      <c r="F780" s="110">
        <v>15.51</v>
      </c>
      <c r="G780" s="111" t="s">
        <v>80</v>
      </c>
      <c r="H780" s="110"/>
      <c r="I780" s="65">
        <v>1.92</v>
      </c>
      <c r="J780" s="112">
        <v>26.39</v>
      </c>
      <c r="K780" s="67">
        <v>50.59</v>
      </c>
    </row>
    <row r="781" spans="1:11" s="6" customFormat="1" ht="15" outlineLevel="1">
      <c r="A781" s="59" t="s">
        <v>43</v>
      </c>
      <c r="B781" s="108"/>
      <c r="C781" s="108" t="s">
        <v>48</v>
      </c>
      <c r="D781" s="109"/>
      <c r="E781" s="62" t="s">
        <v>43</v>
      </c>
      <c r="F781" s="110">
        <v>15.51</v>
      </c>
      <c r="G781" s="111" t="s">
        <v>80</v>
      </c>
      <c r="H781" s="110"/>
      <c r="I781" s="65">
        <v>1.92</v>
      </c>
      <c r="J781" s="112">
        <v>26.39</v>
      </c>
      <c r="K781" s="67">
        <v>50.59</v>
      </c>
    </row>
    <row r="782" spans="1:11" s="6" customFormat="1" ht="15" outlineLevel="1">
      <c r="A782" s="59" t="s">
        <v>43</v>
      </c>
      <c r="B782" s="108"/>
      <c r="C782" s="108" t="s">
        <v>63</v>
      </c>
      <c r="D782" s="109" t="s">
        <v>54</v>
      </c>
      <c r="E782" s="62">
        <v>175</v>
      </c>
      <c r="F782" s="110"/>
      <c r="G782" s="111"/>
      <c r="H782" s="110"/>
      <c r="I782" s="65">
        <v>3.36</v>
      </c>
      <c r="J782" s="112">
        <v>160</v>
      </c>
      <c r="K782" s="67">
        <v>80.94</v>
      </c>
    </row>
    <row r="783" spans="1:11" s="6" customFormat="1" ht="15" outlineLevel="1">
      <c r="A783" s="59" t="s">
        <v>43</v>
      </c>
      <c r="B783" s="108"/>
      <c r="C783" s="108" t="s">
        <v>64</v>
      </c>
      <c r="D783" s="109"/>
      <c r="E783" s="62" t="s">
        <v>43</v>
      </c>
      <c r="F783" s="110"/>
      <c r="G783" s="111"/>
      <c r="H783" s="110"/>
      <c r="I783" s="65">
        <v>5.28</v>
      </c>
      <c r="J783" s="112"/>
      <c r="K783" s="67">
        <v>131.53</v>
      </c>
    </row>
    <row r="784" spans="1:11" s="6" customFormat="1" ht="15.75">
      <c r="A784" s="70" t="s">
        <v>43</v>
      </c>
      <c r="B784" s="113"/>
      <c r="C784" s="113" t="s">
        <v>65</v>
      </c>
      <c r="D784" s="114"/>
      <c r="E784" s="73" t="s">
        <v>43</v>
      </c>
      <c r="F784" s="115"/>
      <c r="G784" s="116"/>
      <c r="H784" s="115"/>
      <c r="I784" s="76">
        <v>741</v>
      </c>
      <c r="J784" s="117"/>
      <c r="K784" s="78">
        <v>16881.71</v>
      </c>
    </row>
    <row r="785" spans="1:11" s="6" customFormat="1" ht="165">
      <c r="A785" s="59">
        <v>42</v>
      </c>
      <c r="B785" s="108" t="s">
        <v>2323</v>
      </c>
      <c r="C785" s="108" t="s">
        <v>1895</v>
      </c>
      <c r="D785" s="109" t="s">
        <v>1234</v>
      </c>
      <c r="E785" s="62" t="s">
        <v>2425</v>
      </c>
      <c r="F785" s="110">
        <v>2042.62</v>
      </c>
      <c r="G785" s="111"/>
      <c r="H785" s="110"/>
      <c r="I785" s="65"/>
      <c r="J785" s="112"/>
      <c r="K785" s="67"/>
    </row>
    <row r="786" spans="1:11" s="6" customFormat="1" ht="15" outlineLevel="1">
      <c r="A786" s="59" t="s">
        <v>43</v>
      </c>
      <c r="B786" s="108"/>
      <c r="C786" s="108" t="s">
        <v>44</v>
      </c>
      <c r="D786" s="109"/>
      <c r="E786" s="62" t="s">
        <v>43</v>
      </c>
      <c r="F786" s="110">
        <v>2042.62</v>
      </c>
      <c r="G786" s="111" t="s">
        <v>2325</v>
      </c>
      <c r="H786" s="110"/>
      <c r="I786" s="65">
        <v>10201.56</v>
      </c>
      <c r="J786" s="112">
        <v>26.39</v>
      </c>
      <c r="K786" s="67">
        <v>269219.26</v>
      </c>
    </row>
    <row r="787" spans="1:11" s="6" customFormat="1" ht="15" outlineLevel="1">
      <c r="A787" s="59" t="s">
        <v>43</v>
      </c>
      <c r="B787" s="108"/>
      <c r="C787" s="108" t="s">
        <v>46</v>
      </c>
      <c r="D787" s="109"/>
      <c r="E787" s="62" t="s">
        <v>43</v>
      </c>
      <c r="F787" s="110"/>
      <c r="G787" s="111">
        <v>1.2</v>
      </c>
      <c r="H787" s="110"/>
      <c r="I787" s="65"/>
      <c r="J787" s="112"/>
      <c r="K787" s="67"/>
    </row>
    <row r="788" spans="1:11" s="6" customFormat="1" ht="15" outlineLevel="1">
      <c r="A788" s="59" t="s">
        <v>43</v>
      </c>
      <c r="B788" s="108"/>
      <c r="C788" s="108" t="s">
        <v>48</v>
      </c>
      <c r="D788" s="109"/>
      <c r="E788" s="62" t="s">
        <v>43</v>
      </c>
      <c r="F788" s="110"/>
      <c r="G788" s="111"/>
      <c r="H788" s="110"/>
      <c r="I788" s="65"/>
      <c r="J788" s="112">
        <v>26.39</v>
      </c>
      <c r="K788" s="67"/>
    </row>
    <row r="789" spans="1:11" s="6" customFormat="1" ht="15" outlineLevel="1">
      <c r="A789" s="59" t="s">
        <v>43</v>
      </c>
      <c r="B789" s="108"/>
      <c r="C789" s="108" t="s">
        <v>52</v>
      </c>
      <c r="D789" s="109"/>
      <c r="E789" s="62" t="s">
        <v>43</v>
      </c>
      <c r="F789" s="110"/>
      <c r="G789" s="111"/>
      <c r="H789" s="110"/>
      <c r="I789" s="65"/>
      <c r="J789" s="112"/>
      <c r="K789" s="67"/>
    </row>
    <row r="790" spans="1:11" s="6" customFormat="1" ht="15" outlineLevel="1">
      <c r="A790" s="59" t="s">
        <v>43</v>
      </c>
      <c r="B790" s="108"/>
      <c r="C790" s="108" t="s">
        <v>53</v>
      </c>
      <c r="D790" s="109" t="s">
        <v>54</v>
      </c>
      <c r="E790" s="62">
        <v>91</v>
      </c>
      <c r="F790" s="110"/>
      <c r="G790" s="111"/>
      <c r="H790" s="110"/>
      <c r="I790" s="65">
        <v>9283.42</v>
      </c>
      <c r="J790" s="112">
        <v>75</v>
      </c>
      <c r="K790" s="67">
        <v>201914.45</v>
      </c>
    </row>
    <row r="791" spans="1:11" s="6" customFormat="1" ht="15" outlineLevel="1">
      <c r="A791" s="59" t="s">
        <v>43</v>
      </c>
      <c r="B791" s="108"/>
      <c r="C791" s="108" t="s">
        <v>55</v>
      </c>
      <c r="D791" s="109" t="s">
        <v>54</v>
      </c>
      <c r="E791" s="62">
        <v>67</v>
      </c>
      <c r="F791" s="110"/>
      <c r="G791" s="111"/>
      <c r="H791" s="110"/>
      <c r="I791" s="65">
        <v>6835.05</v>
      </c>
      <c r="J791" s="112">
        <v>41</v>
      </c>
      <c r="K791" s="67">
        <v>110379.9</v>
      </c>
    </row>
    <row r="792" spans="1:11" s="6" customFormat="1" ht="15" outlineLevel="1">
      <c r="A792" s="59" t="s">
        <v>43</v>
      </c>
      <c r="B792" s="108"/>
      <c r="C792" s="108" t="s">
        <v>56</v>
      </c>
      <c r="D792" s="109" t="s">
        <v>54</v>
      </c>
      <c r="E792" s="62">
        <v>98</v>
      </c>
      <c r="F792" s="110"/>
      <c r="G792" s="111"/>
      <c r="H792" s="110"/>
      <c r="I792" s="65">
        <v>0</v>
      </c>
      <c r="J792" s="112">
        <v>95</v>
      </c>
      <c r="K792" s="67">
        <v>0</v>
      </c>
    </row>
    <row r="793" spans="1:11" s="6" customFormat="1" ht="15" outlineLevel="1">
      <c r="A793" s="59" t="s">
        <v>43</v>
      </c>
      <c r="B793" s="108"/>
      <c r="C793" s="108" t="s">
        <v>57</v>
      </c>
      <c r="D793" s="109" t="s">
        <v>54</v>
      </c>
      <c r="E793" s="62">
        <v>77</v>
      </c>
      <c r="F793" s="110"/>
      <c r="G793" s="111"/>
      <c r="H793" s="110"/>
      <c r="I793" s="65">
        <v>0</v>
      </c>
      <c r="J793" s="112">
        <v>65</v>
      </c>
      <c r="K793" s="67">
        <v>0</v>
      </c>
    </row>
    <row r="794" spans="1:11" s="6" customFormat="1" ht="30" outlineLevel="1">
      <c r="A794" s="59" t="s">
        <v>43</v>
      </c>
      <c r="B794" s="108"/>
      <c r="C794" s="108" t="s">
        <v>58</v>
      </c>
      <c r="D794" s="109" t="s">
        <v>59</v>
      </c>
      <c r="E794" s="62">
        <v>192.7</v>
      </c>
      <c r="F794" s="110"/>
      <c r="G794" s="111" t="s">
        <v>2325</v>
      </c>
      <c r="H794" s="110"/>
      <c r="I794" s="65">
        <v>962.41</v>
      </c>
      <c r="J794" s="112"/>
      <c r="K794" s="67"/>
    </row>
    <row r="795" spans="1:11" s="6" customFormat="1" ht="15.75">
      <c r="A795" s="70" t="s">
        <v>43</v>
      </c>
      <c r="B795" s="113"/>
      <c r="C795" s="113" t="s">
        <v>60</v>
      </c>
      <c r="D795" s="114"/>
      <c r="E795" s="73" t="s">
        <v>43</v>
      </c>
      <c r="F795" s="115"/>
      <c r="G795" s="116"/>
      <c r="H795" s="115"/>
      <c r="I795" s="76">
        <v>26320.03</v>
      </c>
      <c r="J795" s="117"/>
      <c r="K795" s="78">
        <v>581513.61</v>
      </c>
    </row>
    <row r="796" spans="1:11" s="6" customFormat="1" ht="135">
      <c r="A796" s="59">
        <v>43</v>
      </c>
      <c r="B796" s="108" t="s">
        <v>2426</v>
      </c>
      <c r="C796" s="108" t="s">
        <v>2427</v>
      </c>
      <c r="D796" s="109" t="s">
        <v>1234</v>
      </c>
      <c r="E796" s="62" t="s">
        <v>2425</v>
      </c>
      <c r="F796" s="110">
        <v>795.14</v>
      </c>
      <c r="G796" s="111"/>
      <c r="H796" s="110"/>
      <c r="I796" s="65"/>
      <c r="J796" s="112"/>
      <c r="K796" s="67"/>
    </row>
    <row r="797" spans="1:11" s="6" customFormat="1" ht="15" outlineLevel="1">
      <c r="A797" s="59" t="s">
        <v>43</v>
      </c>
      <c r="B797" s="108"/>
      <c r="C797" s="108" t="s">
        <v>44</v>
      </c>
      <c r="D797" s="109"/>
      <c r="E797" s="62" t="s">
        <v>43</v>
      </c>
      <c r="F797" s="110">
        <v>795.14</v>
      </c>
      <c r="G797" s="111" t="s">
        <v>76</v>
      </c>
      <c r="H797" s="110"/>
      <c r="I797" s="65">
        <v>2647.47</v>
      </c>
      <c r="J797" s="112">
        <v>26.39</v>
      </c>
      <c r="K797" s="67">
        <v>69866.8</v>
      </c>
    </row>
    <row r="798" spans="1:11" s="6" customFormat="1" ht="15" outlineLevel="1">
      <c r="A798" s="59" t="s">
        <v>43</v>
      </c>
      <c r="B798" s="108"/>
      <c r="C798" s="108" t="s">
        <v>46</v>
      </c>
      <c r="D798" s="109"/>
      <c r="E798" s="62" t="s">
        <v>43</v>
      </c>
      <c r="F798" s="110"/>
      <c r="G798" s="111">
        <v>1.2</v>
      </c>
      <c r="H798" s="110"/>
      <c r="I798" s="65"/>
      <c r="J798" s="112"/>
      <c r="K798" s="67"/>
    </row>
    <row r="799" spans="1:11" s="6" customFormat="1" ht="15" outlineLevel="1">
      <c r="A799" s="59" t="s">
        <v>43</v>
      </c>
      <c r="B799" s="108"/>
      <c r="C799" s="108" t="s">
        <v>48</v>
      </c>
      <c r="D799" s="109"/>
      <c r="E799" s="62" t="s">
        <v>43</v>
      </c>
      <c r="F799" s="110"/>
      <c r="G799" s="111"/>
      <c r="H799" s="110"/>
      <c r="I799" s="65"/>
      <c r="J799" s="112">
        <v>26.39</v>
      </c>
      <c r="K799" s="67"/>
    </row>
    <row r="800" spans="1:11" s="6" customFormat="1" ht="15" outlineLevel="1">
      <c r="A800" s="59" t="s">
        <v>43</v>
      </c>
      <c r="B800" s="108"/>
      <c r="C800" s="108" t="s">
        <v>52</v>
      </c>
      <c r="D800" s="109"/>
      <c r="E800" s="62" t="s">
        <v>43</v>
      </c>
      <c r="F800" s="110"/>
      <c r="G800" s="111"/>
      <c r="H800" s="110"/>
      <c r="I800" s="65"/>
      <c r="J800" s="112"/>
      <c r="K800" s="67"/>
    </row>
    <row r="801" spans="1:11" s="6" customFormat="1" ht="15" outlineLevel="1">
      <c r="A801" s="59" t="s">
        <v>43</v>
      </c>
      <c r="B801" s="108"/>
      <c r="C801" s="108" t="s">
        <v>53</v>
      </c>
      <c r="D801" s="109" t="s">
        <v>54</v>
      </c>
      <c r="E801" s="62">
        <v>91</v>
      </c>
      <c r="F801" s="110"/>
      <c r="G801" s="111"/>
      <c r="H801" s="110"/>
      <c r="I801" s="65">
        <v>2409.1999999999998</v>
      </c>
      <c r="J801" s="112">
        <v>75</v>
      </c>
      <c r="K801" s="67">
        <v>52400.1</v>
      </c>
    </row>
    <row r="802" spans="1:11" s="6" customFormat="1" ht="15" outlineLevel="1">
      <c r="A802" s="59" t="s">
        <v>43</v>
      </c>
      <c r="B802" s="108"/>
      <c r="C802" s="108" t="s">
        <v>55</v>
      </c>
      <c r="D802" s="109" t="s">
        <v>54</v>
      </c>
      <c r="E802" s="62">
        <v>67</v>
      </c>
      <c r="F802" s="110"/>
      <c r="G802" s="111"/>
      <c r="H802" s="110"/>
      <c r="I802" s="65">
        <v>1773.8</v>
      </c>
      <c r="J802" s="112">
        <v>41</v>
      </c>
      <c r="K802" s="67">
        <v>28645.39</v>
      </c>
    </row>
    <row r="803" spans="1:11" s="6" customFormat="1" ht="15" outlineLevel="1">
      <c r="A803" s="59" t="s">
        <v>43</v>
      </c>
      <c r="B803" s="108"/>
      <c r="C803" s="108" t="s">
        <v>56</v>
      </c>
      <c r="D803" s="109" t="s">
        <v>54</v>
      </c>
      <c r="E803" s="62">
        <v>98</v>
      </c>
      <c r="F803" s="110"/>
      <c r="G803" s="111"/>
      <c r="H803" s="110"/>
      <c r="I803" s="65">
        <v>0</v>
      </c>
      <c r="J803" s="112">
        <v>95</v>
      </c>
      <c r="K803" s="67">
        <v>0</v>
      </c>
    </row>
    <row r="804" spans="1:11" s="6" customFormat="1" ht="15" outlineLevel="1">
      <c r="A804" s="59" t="s">
        <v>43</v>
      </c>
      <c r="B804" s="108"/>
      <c r="C804" s="108" t="s">
        <v>57</v>
      </c>
      <c r="D804" s="109" t="s">
        <v>54</v>
      </c>
      <c r="E804" s="62">
        <v>77</v>
      </c>
      <c r="F804" s="110"/>
      <c r="G804" s="111"/>
      <c r="H804" s="110"/>
      <c r="I804" s="65">
        <v>0</v>
      </c>
      <c r="J804" s="112">
        <v>65</v>
      </c>
      <c r="K804" s="67">
        <v>0</v>
      </c>
    </row>
    <row r="805" spans="1:11" s="6" customFormat="1" ht="30" outlineLevel="1">
      <c r="A805" s="59" t="s">
        <v>43</v>
      </c>
      <c r="B805" s="108"/>
      <c r="C805" s="108" t="s">
        <v>58</v>
      </c>
      <c r="D805" s="109" t="s">
        <v>59</v>
      </c>
      <c r="E805" s="62">
        <v>83</v>
      </c>
      <c r="F805" s="110"/>
      <c r="G805" s="111" t="s">
        <v>76</v>
      </c>
      <c r="H805" s="110"/>
      <c r="I805" s="65">
        <v>276.35000000000002</v>
      </c>
      <c r="J805" s="112"/>
      <c r="K805" s="67"/>
    </row>
    <row r="806" spans="1:11" s="6" customFormat="1" ht="15.75">
      <c r="A806" s="70" t="s">
        <v>43</v>
      </c>
      <c r="B806" s="113"/>
      <c r="C806" s="113" t="s">
        <v>60</v>
      </c>
      <c r="D806" s="114"/>
      <c r="E806" s="73" t="s">
        <v>43</v>
      </c>
      <c r="F806" s="115"/>
      <c r="G806" s="116"/>
      <c r="H806" s="115"/>
      <c r="I806" s="76">
        <v>6830.47</v>
      </c>
      <c r="J806" s="117"/>
      <c r="K806" s="78">
        <v>150912.29</v>
      </c>
    </row>
    <row r="807" spans="1:11" s="6" customFormat="1" ht="150">
      <c r="A807" s="59">
        <v>44</v>
      </c>
      <c r="B807" s="108" t="s">
        <v>2326</v>
      </c>
      <c r="C807" s="108" t="s">
        <v>2327</v>
      </c>
      <c r="D807" s="109" t="s">
        <v>1056</v>
      </c>
      <c r="E807" s="62">
        <v>20.83</v>
      </c>
      <c r="F807" s="110">
        <v>1557.54</v>
      </c>
      <c r="G807" s="111"/>
      <c r="H807" s="110"/>
      <c r="I807" s="65"/>
      <c r="J807" s="112"/>
      <c r="K807" s="67"/>
    </row>
    <row r="808" spans="1:11" s="6" customFormat="1" ht="15" outlineLevel="1">
      <c r="A808" s="59" t="s">
        <v>43</v>
      </c>
      <c r="B808" s="108"/>
      <c r="C808" s="108" t="s">
        <v>44</v>
      </c>
      <c r="D808" s="109"/>
      <c r="E808" s="62" t="s">
        <v>43</v>
      </c>
      <c r="F808" s="110">
        <v>581.70000000000005</v>
      </c>
      <c r="G808" s="111" t="s">
        <v>76</v>
      </c>
      <c r="H808" s="110"/>
      <c r="I808" s="65">
        <v>15994.19</v>
      </c>
      <c r="J808" s="112">
        <v>26.39</v>
      </c>
      <c r="K808" s="67">
        <v>422086.69</v>
      </c>
    </row>
    <row r="809" spans="1:11" s="6" customFormat="1" ht="15" outlineLevel="1">
      <c r="A809" s="59" t="s">
        <v>43</v>
      </c>
      <c r="B809" s="108"/>
      <c r="C809" s="108" t="s">
        <v>46</v>
      </c>
      <c r="D809" s="109"/>
      <c r="E809" s="62" t="s">
        <v>43</v>
      </c>
      <c r="F809" s="110">
        <v>950.09</v>
      </c>
      <c r="G809" s="111">
        <v>1.2</v>
      </c>
      <c r="H809" s="110"/>
      <c r="I809" s="65">
        <v>23748.45</v>
      </c>
      <c r="J809" s="112">
        <v>13.82</v>
      </c>
      <c r="K809" s="67">
        <v>328203.57</v>
      </c>
    </row>
    <row r="810" spans="1:11" s="6" customFormat="1" ht="30" outlineLevel="1">
      <c r="A810" s="59" t="s">
        <v>43</v>
      </c>
      <c r="B810" s="108"/>
      <c r="C810" s="108" t="s">
        <v>48</v>
      </c>
      <c r="D810" s="109"/>
      <c r="E810" s="62" t="s">
        <v>43</v>
      </c>
      <c r="F810" s="110" t="s">
        <v>2328</v>
      </c>
      <c r="G810" s="111"/>
      <c r="H810" s="110"/>
      <c r="I810" s="68" t="s">
        <v>2329</v>
      </c>
      <c r="J810" s="112">
        <v>26.39</v>
      </c>
      <c r="K810" s="69" t="s">
        <v>2330</v>
      </c>
    </row>
    <row r="811" spans="1:11" s="6" customFormat="1" ht="15" outlineLevel="1">
      <c r="A811" s="59" t="s">
        <v>43</v>
      </c>
      <c r="B811" s="108"/>
      <c r="C811" s="108" t="s">
        <v>52</v>
      </c>
      <c r="D811" s="109"/>
      <c r="E811" s="62" t="s">
        <v>43</v>
      </c>
      <c r="F811" s="110">
        <v>25.75</v>
      </c>
      <c r="G811" s="111"/>
      <c r="H811" s="110"/>
      <c r="I811" s="65">
        <v>536.37</v>
      </c>
      <c r="J811" s="112">
        <v>11.88</v>
      </c>
      <c r="K811" s="67">
        <v>6372.11</v>
      </c>
    </row>
    <row r="812" spans="1:11" s="6" customFormat="1" ht="15" outlineLevel="1">
      <c r="A812" s="59" t="s">
        <v>43</v>
      </c>
      <c r="B812" s="108"/>
      <c r="C812" s="108" t="s">
        <v>53</v>
      </c>
      <c r="D812" s="109" t="s">
        <v>54</v>
      </c>
      <c r="E812" s="62">
        <v>80</v>
      </c>
      <c r="F812" s="110"/>
      <c r="G812" s="111"/>
      <c r="H812" s="110"/>
      <c r="I812" s="65">
        <v>12795.35</v>
      </c>
      <c r="J812" s="112">
        <v>70</v>
      </c>
      <c r="K812" s="67">
        <v>295460.68</v>
      </c>
    </row>
    <row r="813" spans="1:11" s="6" customFormat="1" ht="15" outlineLevel="1">
      <c r="A813" s="59" t="s">
        <v>43</v>
      </c>
      <c r="B813" s="108"/>
      <c r="C813" s="108" t="s">
        <v>55</v>
      </c>
      <c r="D813" s="109" t="s">
        <v>54</v>
      </c>
      <c r="E813" s="62">
        <v>55</v>
      </c>
      <c r="F813" s="110"/>
      <c r="G813" s="111"/>
      <c r="H813" s="110"/>
      <c r="I813" s="65">
        <v>8796.7999999999993</v>
      </c>
      <c r="J813" s="112">
        <v>41</v>
      </c>
      <c r="K813" s="67">
        <v>173055.54</v>
      </c>
    </row>
    <row r="814" spans="1:11" s="6" customFormat="1" ht="15" outlineLevel="1">
      <c r="A814" s="59" t="s">
        <v>43</v>
      </c>
      <c r="B814" s="108"/>
      <c r="C814" s="108" t="s">
        <v>56</v>
      </c>
      <c r="D814" s="109" t="s">
        <v>54</v>
      </c>
      <c r="E814" s="62">
        <v>98</v>
      </c>
      <c r="F814" s="110"/>
      <c r="G814" s="111"/>
      <c r="H814" s="110"/>
      <c r="I814" s="65">
        <v>7180.29</v>
      </c>
      <c r="J814" s="112">
        <v>95</v>
      </c>
      <c r="K814" s="67">
        <v>183687.23</v>
      </c>
    </row>
    <row r="815" spans="1:11" s="6" customFormat="1" ht="15" outlineLevel="1">
      <c r="A815" s="59" t="s">
        <v>43</v>
      </c>
      <c r="B815" s="108"/>
      <c r="C815" s="108" t="s">
        <v>57</v>
      </c>
      <c r="D815" s="109" t="s">
        <v>54</v>
      </c>
      <c r="E815" s="62">
        <v>77</v>
      </c>
      <c r="F815" s="110"/>
      <c r="G815" s="111"/>
      <c r="H815" s="110"/>
      <c r="I815" s="65">
        <v>5641.66</v>
      </c>
      <c r="J815" s="112">
        <v>65</v>
      </c>
      <c r="K815" s="67">
        <v>125680.74</v>
      </c>
    </row>
    <row r="816" spans="1:11" s="6" customFormat="1" ht="30" outlineLevel="1">
      <c r="A816" s="59" t="s">
        <v>43</v>
      </c>
      <c r="B816" s="108"/>
      <c r="C816" s="108" t="s">
        <v>58</v>
      </c>
      <c r="D816" s="109" t="s">
        <v>59</v>
      </c>
      <c r="E816" s="62">
        <v>52.03</v>
      </c>
      <c r="F816" s="110"/>
      <c r="G816" s="111" t="s">
        <v>76</v>
      </c>
      <c r="H816" s="110"/>
      <c r="I816" s="65">
        <v>1430.6</v>
      </c>
      <c r="J816" s="112"/>
      <c r="K816" s="67"/>
    </row>
    <row r="817" spans="1:11" s="6" customFormat="1" ht="15.75">
      <c r="A817" s="70" t="s">
        <v>43</v>
      </c>
      <c r="B817" s="113"/>
      <c r="C817" s="113" t="s">
        <v>60</v>
      </c>
      <c r="D817" s="114"/>
      <c r="E817" s="73" t="s">
        <v>43</v>
      </c>
      <c r="F817" s="115"/>
      <c r="G817" s="116"/>
      <c r="H817" s="115"/>
      <c r="I817" s="76">
        <v>74693.11</v>
      </c>
      <c r="J817" s="117"/>
      <c r="K817" s="78">
        <v>1534546.56</v>
      </c>
    </row>
    <row r="818" spans="1:11" s="6" customFormat="1" ht="15" outlineLevel="1">
      <c r="A818" s="59" t="s">
        <v>43</v>
      </c>
      <c r="B818" s="108"/>
      <c r="C818" s="108" t="s">
        <v>61</v>
      </c>
      <c r="D818" s="109"/>
      <c r="E818" s="62" t="s">
        <v>43</v>
      </c>
      <c r="F818" s="110"/>
      <c r="G818" s="111"/>
      <c r="H818" s="110"/>
      <c r="I818" s="65"/>
      <c r="J818" s="112"/>
      <c r="K818" s="67"/>
    </row>
    <row r="819" spans="1:11" s="6" customFormat="1" ht="15" outlineLevel="1">
      <c r="A819" s="59" t="s">
        <v>43</v>
      </c>
      <c r="B819" s="108"/>
      <c r="C819" s="108" t="s">
        <v>46</v>
      </c>
      <c r="D819" s="109"/>
      <c r="E819" s="62" t="s">
        <v>43</v>
      </c>
      <c r="F819" s="110">
        <v>293.12</v>
      </c>
      <c r="G819" s="111" t="s">
        <v>80</v>
      </c>
      <c r="H819" s="110"/>
      <c r="I819" s="65">
        <v>732.68</v>
      </c>
      <c r="J819" s="112">
        <v>26.39</v>
      </c>
      <c r="K819" s="67">
        <v>19335.5</v>
      </c>
    </row>
    <row r="820" spans="1:11" s="6" customFormat="1" ht="15" outlineLevel="1">
      <c r="A820" s="59" t="s">
        <v>43</v>
      </c>
      <c r="B820" s="108"/>
      <c r="C820" s="108" t="s">
        <v>48</v>
      </c>
      <c r="D820" s="109"/>
      <c r="E820" s="62" t="s">
        <v>43</v>
      </c>
      <c r="F820" s="110">
        <v>293.12</v>
      </c>
      <c r="G820" s="111" t="s">
        <v>80</v>
      </c>
      <c r="H820" s="110"/>
      <c r="I820" s="65">
        <v>732.68</v>
      </c>
      <c r="J820" s="112">
        <v>26.39</v>
      </c>
      <c r="K820" s="67">
        <v>19335.5</v>
      </c>
    </row>
    <row r="821" spans="1:11" s="6" customFormat="1" ht="15" outlineLevel="1">
      <c r="A821" s="59" t="s">
        <v>43</v>
      </c>
      <c r="B821" s="108"/>
      <c r="C821" s="108" t="s">
        <v>63</v>
      </c>
      <c r="D821" s="109" t="s">
        <v>54</v>
      </c>
      <c r="E821" s="62">
        <v>175</v>
      </c>
      <c r="F821" s="110"/>
      <c r="G821" s="111"/>
      <c r="H821" s="110"/>
      <c r="I821" s="65">
        <v>1282.19</v>
      </c>
      <c r="J821" s="112">
        <v>160</v>
      </c>
      <c r="K821" s="67">
        <v>30936.81</v>
      </c>
    </row>
    <row r="822" spans="1:11" s="6" customFormat="1" ht="15" outlineLevel="1">
      <c r="A822" s="59" t="s">
        <v>43</v>
      </c>
      <c r="B822" s="108"/>
      <c r="C822" s="108" t="s">
        <v>64</v>
      </c>
      <c r="D822" s="109"/>
      <c r="E822" s="62" t="s">
        <v>43</v>
      </c>
      <c r="F822" s="110"/>
      <c r="G822" s="111"/>
      <c r="H822" s="110"/>
      <c r="I822" s="65">
        <v>2014.87</v>
      </c>
      <c r="J822" s="112"/>
      <c r="K822" s="67">
        <v>50272.31</v>
      </c>
    </row>
    <row r="823" spans="1:11" s="6" customFormat="1" ht="15.75">
      <c r="A823" s="70" t="s">
        <v>43</v>
      </c>
      <c r="B823" s="113"/>
      <c r="C823" s="113" t="s">
        <v>65</v>
      </c>
      <c r="D823" s="114"/>
      <c r="E823" s="73" t="s">
        <v>43</v>
      </c>
      <c r="F823" s="115"/>
      <c r="G823" s="116"/>
      <c r="H823" s="115"/>
      <c r="I823" s="76">
        <v>76707.98</v>
      </c>
      <c r="J823" s="117"/>
      <c r="K823" s="78">
        <v>1584818.87</v>
      </c>
    </row>
    <row r="824" spans="1:11" s="6" customFormat="1" ht="120">
      <c r="A824" s="59">
        <v>45</v>
      </c>
      <c r="B824" s="108" t="s">
        <v>2331</v>
      </c>
      <c r="C824" s="108" t="s">
        <v>2332</v>
      </c>
      <c r="D824" s="109" t="s">
        <v>1193</v>
      </c>
      <c r="E824" s="62">
        <v>4.2</v>
      </c>
      <c r="F824" s="110">
        <v>4.63</v>
      </c>
      <c r="G824" s="111"/>
      <c r="H824" s="110"/>
      <c r="I824" s="65"/>
      <c r="J824" s="112"/>
      <c r="K824" s="67"/>
    </row>
    <row r="825" spans="1:11" s="6" customFormat="1" ht="15" outlineLevel="1">
      <c r="A825" s="59" t="s">
        <v>43</v>
      </c>
      <c r="B825" s="108"/>
      <c r="C825" s="108" t="s">
        <v>44</v>
      </c>
      <c r="D825" s="109"/>
      <c r="E825" s="62" t="s">
        <v>43</v>
      </c>
      <c r="F825" s="110">
        <v>4.49</v>
      </c>
      <c r="G825" s="111" t="s">
        <v>76</v>
      </c>
      <c r="H825" s="110"/>
      <c r="I825" s="65">
        <v>24.89</v>
      </c>
      <c r="J825" s="112">
        <v>26.39</v>
      </c>
      <c r="K825" s="67">
        <v>656.91</v>
      </c>
    </row>
    <row r="826" spans="1:11" s="6" customFormat="1" ht="15" outlineLevel="1">
      <c r="A826" s="59" t="s">
        <v>43</v>
      </c>
      <c r="B826" s="108"/>
      <c r="C826" s="108" t="s">
        <v>46</v>
      </c>
      <c r="D826" s="109"/>
      <c r="E826" s="62" t="s">
        <v>43</v>
      </c>
      <c r="F826" s="110">
        <v>0.14000000000000001</v>
      </c>
      <c r="G826" s="111">
        <v>1.2</v>
      </c>
      <c r="H826" s="110"/>
      <c r="I826" s="65">
        <v>0.71</v>
      </c>
      <c r="J826" s="112">
        <v>6.36</v>
      </c>
      <c r="K826" s="67">
        <v>4.49</v>
      </c>
    </row>
    <row r="827" spans="1:11" s="6" customFormat="1" ht="15" outlineLevel="1">
      <c r="A827" s="59" t="s">
        <v>43</v>
      </c>
      <c r="B827" s="108"/>
      <c r="C827" s="108" t="s">
        <v>48</v>
      </c>
      <c r="D827" s="109"/>
      <c r="E827" s="62" t="s">
        <v>43</v>
      </c>
      <c r="F827" s="110"/>
      <c r="G827" s="111"/>
      <c r="H827" s="110"/>
      <c r="I827" s="65"/>
      <c r="J827" s="112">
        <v>26.39</v>
      </c>
      <c r="K827" s="67"/>
    </row>
    <row r="828" spans="1:11" s="6" customFormat="1" ht="15" outlineLevel="1">
      <c r="A828" s="59" t="s">
        <v>43</v>
      </c>
      <c r="B828" s="108"/>
      <c r="C828" s="108" t="s">
        <v>52</v>
      </c>
      <c r="D828" s="109"/>
      <c r="E828" s="62" t="s">
        <v>43</v>
      </c>
      <c r="F828" s="110"/>
      <c r="G828" s="111"/>
      <c r="H828" s="110"/>
      <c r="I828" s="65"/>
      <c r="J828" s="112"/>
      <c r="K828" s="67"/>
    </row>
    <row r="829" spans="1:11" s="6" customFormat="1" ht="15" outlineLevel="1">
      <c r="A829" s="59" t="s">
        <v>43</v>
      </c>
      <c r="B829" s="108"/>
      <c r="C829" s="108" t="s">
        <v>53</v>
      </c>
      <c r="D829" s="109" t="s">
        <v>54</v>
      </c>
      <c r="E829" s="62">
        <v>85</v>
      </c>
      <c r="F829" s="110"/>
      <c r="G829" s="111"/>
      <c r="H829" s="110"/>
      <c r="I829" s="65">
        <v>21.16</v>
      </c>
      <c r="J829" s="112">
        <v>70</v>
      </c>
      <c r="K829" s="67">
        <v>459.84</v>
      </c>
    </row>
    <row r="830" spans="1:11" s="6" customFormat="1" ht="15" outlineLevel="1">
      <c r="A830" s="59" t="s">
        <v>43</v>
      </c>
      <c r="B830" s="108"/>
      <c r="C830" s="108" t="s">
        <v>55</v>
      </c>
      <c r="D830" s="109" t="s">
        <v>54</v>
      </c>
      <c r="E830" s="62">
        <v>70</v>
      </c>
      <c r="F830" s="110"/>
      <c r="G830" s="111"/>
      <c r="H830" s="110"/>
      <c r="I830" s="65">
        <v>17.420000000000002</v>
      </c>
      <c r="J830" s="112">
        <v>41</v>
      </c>
      <c r="K830" s="67">
        <v>269.33</v>
      </c>
    </row>
    <row r="831" spans="1:11" s="6" customFormat="1" ht="15" outlineLevel="1">
      <c r="A831" s="59" t="s">
        <v>43</v>
      </c>
      <c r="B831" s="108"/>
      <c r="C831" s="108" t="s">
        <v>56</v>
      </c>
      <c r="D831" s="109" t="s">
        <v>54</v>
      </c>
      <c r="E831" s="62">
        <v>98</v>
      </c>
      <c r="F831" s="110"/>
      <c r="G831" s="111"/>
      <c r="H831" s="110"/>
      <c r="I831" s="65">
        <v>0</v>
      </c>
      <c r="J831" s="112">
        <v>95</v>
      </c>
      <c r="K831" s="67">
        <v>0</v>
      </c>
    </row>
    <row r="832" spans="1:11" s="6" customFormat="1" ht="15" outlineLevel="1">
      <c r="A832" s="59" t="s">
        <v>43</v>
      </c>
      <c r="B832" s="108"/>
      <c r="C832" s="108" t="s">
        <v>57</v>
      </c>
      <c r="D832" s="109" t="s">
        <v>54</v>
      </c>
      <c r="E832" s="62">
        <v>77</v>
      </c>
      <c r="F832" s="110"/>
      <c r="G832" s="111"/>
      <c r="H832" s="110"/>
      <c r="I832" s="65">
        <v>0</v>
      </c>
      <c r="J832" s="112">
        <v>65</v>
      </c>
      <c r="K832" s="67">
        <v>0</v>
      </c>
    </row>
    <row r="833" spans="1:11" s="6" customFormat="1" ht="30" outlineLevel="1">
      <c r="A833" s="59" t="s">
        <v>43</v>
      </c>
      <c r="B833" s="108"/>
      <c r="C833" s="108" t="s">
        <v>58</v>
      </c>
      <c r="D833" s="109" t="s">
        <v>59</v>
      </c>
      <c r="E833" s="62">
        <v>0.34</v>
      </c>
      <c r="F833" s="110"/>
      <c r="G833" s="111" t="s">
        <v>76</v>
      </c>
      <c r="H833" s="110"/>
      <c r="I833" s="65">
        <v>1.89</v>
      </c>
      <c r="J833" s="112"/>
      <c r="K833" s="67"/>
    </row>
    <row r="834" spans="1:11" s="6" customFormat="1" ht="15.75">
      <c r="A834" s="70" t="s">
        <v>43</v>
      </c>
      <c r="B834" s="113"/>
      <c r="C834" s="126" t="s">
        <v>60</v>
      </c>
      <c r="D834" s="127"/>
      <c r="E834" s="91" t="s">
        <v>43</v>
      </c>
      <c r="F834" s="128"/>
      <c r="G834" s="129"/>
      <c r="H834" s="128"/>
      <c r="I834" s="87">
        <v>64.180000000000007</v>
      </c>
      <c r="J834" s="125"/>
      <c r="K834" s="86">
        <v>1390.57</v>
      </c>
    </row>
    <row r="835" spans="1:11" s="6" customFormat="1" ht="15">
      <c r="A835" s="123"/>
      <c r="B835" s="124"/>
      <c r="C835" s="168" t="s">
        <v>127</v>
      </c>
      <c r="D835" s="169"/>
      <c r="E835" s="169"/>
      <c r="F835" s="169"/>
      <c r="G835" s="169"/>
      <c r="H835" s="169"/>
      <c r="I835" s="65">
        <v>116016.85</v>
      </c>
      <c r="J835" s="112"/>
      <c r="K835" s="67">
        <v>2283797.66</v>
      </c>
    </row>
    <row r="836" spans="1:11" s="6" customFormat="1" ht="15">
      <c r="A836" s="123"/>
      <c r="B836" s="124"/>
      <c r="C836" s="168" t="s">
        <v>128</v>
      </c>
      <c r="D836" s="169"/>
      <c r="E836" s="169"/>
      <c r="F836" s="169"/>
      <c r="G836" s="169"/>
      <c r="H836" s="169"/>
      <c r="I836" s="65"/>
      <c r="J836" s="112"/>
      <c r="K836" s="67"/>
    </row>
    <row r="837" spans="1:11" s="6" customFormat="1" ht="15">
      <c r="A837" s="123"/>
      <c r="B837" s="124"/>
      <c r="C837" s="168" t="s">
        <v>129</v>
      </c>
      <c r="D837" s="169"/>
      <c r="E837" s="169"/>
      <c r="F837" s="169"/>
      <c r="G837" s="169"/>
      <c r="H837" s="169"/>
      <c r="I837" s="65">
        <v>73154.95</v>
      </c>
      <c r="J837" s="112"/>
      <c r="K837" s="67">
        <v>1930559.34</v>
      </c>
    </row>
    <row r="838" spans="1:11" s="6" customFormat="1" ht="15">
      <c r="A838" s="123"/>
      <c r="B838" s="124"/>
      <c r="C838" s="168" t="s">
        <v>130</v>
      </c>
      <c r="D838" s="169"/>
      <c r="E838" s="169"/>
      <c r="F838" s="169"/>
      <c r="G838" s="169"/>
      <c r="H838" s="169"/>
      <c r="I838" s="65">
        <v>536.37</v>
      </c>
      <c r="J838" s="112"/>
      <c r="K838" s="67">
        <v>6372.11</v>
      </c>
    </row>
    <row r="839" spans="1:11" s="6" customFormat="1" ht="15">
      <c r="A839" s="123"/>
      <c r="B839" s="124"/>
      <c r="C839" s="168" t="s">
        <v>131</v>
      </c>
      <c r="D839" s="169"/>
      <c r="E839" s="169"/>
      <c r="F839" s="169"/>
      <c r="G839" s="169"/>
      <c r="H839" s="169"/>
      <c r="I839" s="65">
        <v>62838.22</v>
      </c>
      <c r="J839" s="112"/>
      <c r="K839" s="67">
        <v>888195.83</v>
      </c>
    </row>
    <row r="840" spans="1:11" s="6" customFormat="1" ht="15.75">
      <c r="A840" s="123"/>
      <c r="B840" s="124"/>
      <c r="C840" s="173" t="s">
        <v>132</v>
      </c>
      <c r="D840" s="174"/>
      <c r="E840" s="174"/>
      <c r="F840" s="174"/>
      <c r="G840" s="174"/>
      <c r="H840" s="174"/>
      <c r="I840" s="76">
        <v>64538.41</v>
      </c>
      <c r="J840" s="117"/>
      <c r="K840" s="78">
        <v>1521434.06</v>
      </c>
    </row>
    <row r="841" spans="1:11" s="6" customFormat="1" ht="15.75">
      <c r="A841" s="123"/>
      <c r="B841" s="124"/>
      <c r="C841" s="173" t="s">
        <v>133</v>
      </c>
      <c r="D841" s="174"/>
      <c r="E841" s="174"/>
      <c r="F841" s="174"/>
      <c r="G841" s="174"/>
      <c r="H841" s="174"/>
      <c r="I841" s="76">
        <v>46528.31</v>
      </c>
      <c r="J841" s="117"/>
      <c r="K841" s="78">
        <v>921448.44</v>
      </c>
    </row>
    <row r="842" spans="1:11" s="6" customFormat="1" ht="32.1" customHeight="1">
      <c r="A842" s="123"/>
      <c r="B842" s="124"/>
      <c r="C842" s="173" t="s">
        <v>2333</v>
      </c>
      <c r="D842" s="174"/>
      <c r="E842" s="174"/>
      <c r="F842" s="174"/>
      <c r="G842" s="174"/>
      <c r="H842" s="174"/>
      <c r="I842" s="76"/>
      <c r="J842" s="117"/>
      <c r="K842" s="78"/>
    </row>
    <row r="843" spans="1:11" s="6" customFormat="1" ht="15">
      <c r="A843" s="123"/>
      <c r="B843" s="124"/>
      <c r="C843" s="168" t="s">
        <v>2428</v>
      </c>
      <c r="D843" s="169"/>
      <c r="E843" s="169"/>
      <c r="F843" s="169"/>
      <c r="G843" s="169"/>
      <c r="H843" s="169"/>
      <c r="I843" s="65">
        <v>227083.57</v>
      </c>
      <c r="J843" s="112"/>
      <c r="K843" s="67">
        <v>4726680.16</v>
      </c>
    </row>
    <row r="844" spans="1:11" s="6" customFormat="1" ht="32.1" customHeight="1">
      <c r="A844" s="123"/>
      <c r="B844" s="124"/>
      <c r="C844" s="175" t="s">
        <v>2335</v>
      </c>
      <c r="D844" s="176"/>
      <c r="E844" s="176"/>
      <c r="F844" s="176"/>
      <c r="G844" s="176"/>
      <c r="H844" s="176"/>
      <c r="I844" s="87">
        <v>227083.57</v>
      </c>
      <c r="J844" s="125"/>
      <c r="K844" s="86">
        <v>4726680.16</v>
      </c>
    </row>
    <row r="845" spans="1:11" s="6" customFormat="1" ht="22.15" customHeight="1">
      <c r="A845" s="166" t="s">
        <v>2336</v>
      </c>
      <c r="B845" s="167"/>
      <c r="C845" s="167"/>
      <c r="D845" s="167"/>
      <c r="E845" s="167"/>
      <c r="F845" s="167"/>
      <c r="G845" s="167"/>
      <c r="H845" s="167"/>
      <c r="I845" s="167"/>
      <c r="J845" s="167"/>
      <c r="K845" s="167"/>
    </row>
    <row r="846" spans="1:11" s="6" customFormat="1" ht="135">
      <c r="A846" s="59">
        <v>46</v>
      </c>
      <c r="B846" s="108" t="s">
        <v>120</v>
      </c>
      <c r="C846" s="108" t="s">
        <v>2337</v>
      </c>
      <c r="D846" s="109" t="s">
        <v>122</v>
      </c>
      <c r="E846" s="62" t="s">
        <v>2429</v>
      </c>
      <c r="F846" s="110">
        <v>9.6199999999999992</v>
      </c>
      <c r="G846" s="111"/>
      <c r="H846" s="110"/>
      <c r="I846" s="65"/>
      <c r="J846" s="112"/>
      <c r="K846" s="67"/>
    </row>
    <row r="847" spans="1:11" s="6" customFormat="1" ht="15" outlineLevel="1">
      <c r="A847" s="59" t="s">
        <v>43</v>
      </c>
      <c r="B847" s="108"/>
      <c r="C847" s="108" t="s">
        <v>44</v>
      </c>
      <c r="D847" s="109"/>
      <c r="E847" s="62" t="s">
        <v>43</v>
      </c>
      <c r="F847" s="110">
        <v>9.6199999999999992</v>
      </c>
      <c r="G847" s="111" t="s">
        <v>76</v>
      </c>
      <c r="H847" s="110"/>
      <c r="I847" s="65">
        <v>12620.18</v>
      </c>
      <c r="J847" s="112">
        <v>26.39</v>
      </c>
      <c r="K847" s="67">
        <v>333046.49</v>
      </c>
    </row>
    <row r="848" spans="1:11" s="6" customFormat="1" ht="15" outlineLevel="1">
      <c r="A848" s="59" t="s">
        <v>43</v>
      </c>
      <c r="B848" s="108"/>
      <c r="C848" s="108" t="s">
        <v>46</v>
      </c>
      <c r="D848" s="109"/>
      <c r="E848" s="62" t="s">
        <v>43</v>
      </c>
      <c r="F848" s="110"/>
      <c r="G848" s="111">
        <v>1.2</v>
      </c>
      <c r="H848" s="110"/>
      <c r="I848" s="65"/>
      <c r="J848" s="112"/>
      <c r="K848" s="67"/>
    </row>
    <row r="849" spans="1:11" s="6" customFormat="1" ht="15" outlineLevel="1">
      <c r="A849" s="59" t="s">
        <v>43</v>
      </c>
      <c r="B849" s="108"/>
      <c r="C849" s="108" t="s">
        <v>48</v>
      </c>
      <c r="D849" s="109"/>
      <c r="E849" s="62" t="s">
        <v>43</v>
      </c>
      <c r="F849" s="110"/>
      <c r="G849" s="111"/>
      <c r="H849" s="110"/>
      <c r="I849" s="65"/>
      <c r="J849" s="112">
        <v>26.39</v>
      </c>
      <c r="K849" s="67"/>
    </row>
    <row r="850" spans="1:11" s="6" customFormat="1" ht="15" outlineLevel="1">
      <c r="A850" s="59" t="s">
        <v>43</v>
      </c>
      <c r="B850" s="108"/>
      <c r="C850" s="108" t="s">
        <v>52</v>
      </c>
      <c r="D850" s="109"/>
      <c r="E850" s="62" t="s">
        <v>43</v>
      </c>
      <c r="F850" s="110"/>
      <c r="G850" s="111"/>
      <c r="H850" s="110"/>
      <c r="I850" s="65"/>
      <c r="J850" s="112"/>
      <c r="K850" s="67"/>
    </row>
    <row r="851" spans="1:11" s="6" customFormat="1" ht="15" outlineLevel="1">
      <c r="A851" s="59" t="s">
        <v>43</v>
      </c>
      <c r="B851" s="108"/>
      <c r="C851" s="108" t="s">
        <v>53</v>
      </c>
      <c r="D851" s="109" t="s">
        <v>54</v>
      </c>
      <c r="E851" s="62">
        <v>91</v>
      </c>
      <c r="F851" s="110"/>
      <c r="G851" s="111"/>
      <c r="H851" s="110"/>
      <c r="I851" s="65">
        <v>11484.36</v>
      </c>
      <c r="J851" s="112">
        <v>75</v>
      </c>
      <c r="K851" s="67">
        <v>249784.87</v>
      </c>
    </row>
    <row r="852" spans="1:11" s="6" customFormat="1" ht="15" outlineLevel="1">
      <c r="A852" s="59" t="s">
        <v>43</v>
      </c>
      <c r="B852" s="108"/>
      <c r="C852" s="108" t="s">
        <v>55</v>
      </c>
      <c r="D852" s="109" t="s">
        <v>54</v>
      </c>
      <c r="E852" s="62">
        <v>70</v>
      </c>
      <c r="F852" s="110"/>
      <c r="G852" s="111"/>
      <c r="H852" s="110"/>
      <c r="I852" s="65">
        <v>8834.1299999999992</v>
      </c>
      <c r="J852" s="112">
        <v>41</v>
      </c>
      <c r="K852" s="67">
        <v>136549.06</v>
      </c>
    </row>
    <row r="853" spans="1:11" s="6" customFormat="1" ht="15" outlineLevel="1">
      <c r="A853" s="59" t="s">
        <v>43</v>
      </c>
      <c r="B853" s="108"/>
      <c r="C853" s="108" t="s">
        <v>56</v>
      </c>
      <c r="D853" s="109" t="s">
        <v>54</v>
      </c>
      <c r="E853" s="62">
        <v>98</v>
      </c>
      <c r="F853" s="110"/>
      <c r="G853" s="111"/>
      <c r="H853" s="110"/>
      <c r="I853" s="65">
        <v>0</v>
      </c>
      <c r="J853" s="112">
        <v>95</v>
      </c>
      <c r="K853" s="67">
        <v>0</v>
      </c>
    </row>
    <row r="854" spans="1:11" s="6" customFormat="1" ht="15" outlineLevel="1">
      <c r="A854" s="59" t="s">
        <v>43</v>
      </c>
      <c r="B854" s="108"/>
      <c r="C854" s="108" t="s">
        <v>57</v>
      </c>
      <c r="D854" s="109" t="s">
        <v>54</v>
      </c>
      <c r="E854" s="62">
        <v>77</v>
      </c>
      <c r="F854" s="110"/>
      <c r="G854" s="111"/>
      <c r="H854" s="110"/>
      <c r="I854" s="65">
        <v>0</v>
      </c>
      <c r="J854" s="112">
        <v>65</v>
      </c>
      <c r="K854" s="67">
        <v>0</v>
      </c>
    </row>
    <row r="855" spans="1:11" s="6" customFormat="1" ht="30" outlineLevel="1">
      <c r="A855" s="59" t="s">
        <v>43</v>
      </c>
      <c r="B855" s="108"/>
      <c r="C855" s="108" t="s">
        <v>58</v>
      </c>
      <c r="D855" s="109" t="s">
        <v>59</v>
      </c>
      <c r="E855" s="62">
        <v>1.02</v>
      </c>
      <c r="F855" s="110"/>
      <c r="G855" s="111" t="s">
        <v>76</v>
      </c>
      <c r="H855" s="110"/>
      <c r="I855" s="65">
        <v>1338.11</v>
      </c>
      <c r="J855" s="112"/>
      <c r="K855" s="67"/>
    </row>
    <row r="856" spans="1:11" s="6" customFormat="1" ht="15.75">
      <c r="A856" s="70" t="s">
        <v>43</v>
      </c>
      <c r="B856" s="113"/>
      <c r="C856" s="113" t="s">
        <v>60</v>
      </c>
      <c r="D856" s="114"/>
      <c r="E856" s="73" t="s">
        <v>43</v>
      </c>
      <c r="F856" s="115"/>
      <c r="G856" s="116"/>
      <c r="H856" s="115"/>
      <c r="I856" s="76">
        <v>32938.67</v>
      </c>
      <c r="J856" s="117"/>
      <c r="K856" s="78">
        <v>719380.42</v>
      </c>
    </row>
    <row r="857" spans="1:11" s="6" customFormat="1" ht="60">
      <c r="A857" s="59">
        <v>47</v>
      </c>
      <c r="B857" s="108" t="s">
        <v>123</v>
      </c>
      <c r="C857" s="108" t="s">
        <v>124</v>
      </c>
      <c r="D857" s="109" t="s">
        <v>125</v>
      </c>
      <c r="E857" s="62" t="s">
        <v>2430</v>
      </c>
      <c r="F857" s="110">
        <v>68.92</v>
      </c>
      <c r="G857" s="111"/>
      <c r="H857" s="110"/>
      <c r="I857" s="65">
        <v>45693.96</v>
      </c>
      <c r="J857" s="112">
        <v>7.4</v>
      </c>
      <c r="K857" s="78">
        <v>338135.3</v>
      </c>
    </row>
    <row r="858" spans="1:11" s="6" customFormat="1" ht="135">
      <c r="A858" s="59">
        <v>48</v>
      </c>
      <c r="B858" s="108" t="s">
        <v>437</v>
      </c>
      <c r="C858" s="108" t="s">
        <v>2431</v>
      </c>
      <c r="D858" s="109" t="s">
        <v>122</v>
      </c>
      <c r="E858" s="62">
        <v>993.84</v>
      </c>
      <c r="F858" s="110">
        <v>8.86</v>
      </c>
      <c r="G858" s="111"/>
      <c r="H858" s="110"/>
      <c r="I858" s="65"/>
      <c r="J858" s="112"/>
      <c r="K858" s="67"/>
    </row>
    <row r="859" spans="1:11" s="6" customFormat="1" ht="15" outlineLevel="1">
      <c r="A859" s="59" t="s">
        <v>43</v>
      </c>
      <c r="B859" s="108"/>
      <c r="C859" s="108" t="s">
        <v>44</v>
      </c>
      <c r="D859" s="109"/>
      <c r="E859" s="62" t="s">
        <v>43</v>
      </c>
      <c r="F859" s="110"/>
      <c r="G859" s="111" t="s">
        <v>76</v>
      </c>
      <c r="H859" s="110"/>
      <c r="I859" s="65"/>
      <c r="J859" s="112">
        <v>26.39</v>
      </c>
      <c r="K859" s="67"/>
    </row>
    <row r="860" spans="1:11" s="6" customFormat="1" ht="15" outlineLevel="1">
      <c r="A860" s="59" t="s">
        <v>43</v>
      </c>
      <c r="B860" s="108"/>
      <c r="C860" s="108" t="s">
        <v>46</v>
      </c>
      <c r="D860" s="109"/>
      <c r="E860" s="62" t="s">
        <v>43</v>
      </c>
      <c r="F860" s="110">
        <v>8.86</v>
      </c>
      <c r="G860" s="111">
        <v>1.2</v>
      </c>
      <c r="H860" s="110"/>
      <c r="I860" s="65">
        <v>10566.51</v>
      </c>
      <c r="J860" s="112">
        <v>10.29</v>
      </c>
      <c r="K860" s="67">
        <v>108729.36</v>
      </c>
    </row>
    <row r="861" spans="1:11" s="6" customFormat="1" ht="15" outlineLevel="1">
      <c r="A861" s="59" t="s">
        <v>43</v>
      </c>
      <c r="B861" s="108"/>
      <c r="C861" s="108" t="s">
        <v>48</v>
      </c>
      <c r="D861" s="109"/>
      <c r="E861" s="62" t="s">
        <v>43</v>
      </c>
      <c r="F861" s="110" t="s">
        <v>439</v>
      </c>
      <c r="G861" s="111"/>
      <c r="H861" s="110"/>
      <c r="I861" s="68" t="s">
        <v>2432</v>
      </c>
      <c r="J861" s="112">
        <v>26.39</v>
      </c>
      <c r="K861" s="69" t="s">
        <v>2433</v>
      </c>
    </row>
    <row r="862" spans="1:11" s="6" customFormat="1" ht="15" outlineLevel="1">
      <c r="A862" s="59" t="s">
        <v>43</v>
      </c>
      <c r="B862" s="108"/>
      <c r="C862" s="108" t="s">
        <v>52</v>
      </c>
      <c r="D862" s="109"/>
      <c r="E862" s="62" t="s">
        <v>43</v>
      </c>
      <c r="F862" s="110"/>
      <c r="G862" s="111"/>
      <c r="H862" s="110"/>
      <c r="I862" s="65"/>
      <c r="J862" s="112"/>
      <c r="K862" s="67"/>
    </row>
    <row r="863" spans="1:11" s="6" customFormat="1" ht="15" outlineLevel="1">
      <c r="A863" s="59" t="s">
        <v>43</v>
      </c>
      <c r="B863" s="108"/>
      <c r="C863" s="108" t="s">
        <v>53</v>
      </c>
      <c r="D863" s="109" t="s">
        <v>54</v>
      </c>
      <c r="E863" s="62">
        <v>91</v>
      </c>
      <c r="F863" s="110"/>
      <c r="G863" s="111"/>
      <c r="H863" s="110"/>
      <c r="I863" s="65"/>
      <c r="J863" s="112">
        <v>75</v>
      </c>
      <c r="K863" s="67"/>
    </row>
    <row r="864" spans="1:11" s="6" customFormat="1" ht="15" outlineLevel="1">
      <c r="A864" s="59" t="s">
        <v>43</v>
      </c>
      <c r="B864" s="108"/>
      <c r="C864" s="108" t="s">
        <v>55</v>
      </c>
      <c r="D864" s="109" t="s">
        <v>54</v>
      </c>
      <c r="E864" s="62">
        <v>70</v>
      </c>
      <c r="F864" s="110"/>
      <c r="G864" s="111"/>
      <c r="H864" s="110"/>
      <c r="I864" s="65"/>
      <c r="J864" s="112">
        <v>41</v>
      </c>
      <c r="K864" s="67"/>
    </row>
    <row r="865" spans="1:11" s="6" customFormat="1" ht="15" outlineLevel="1">
      <c r="A865" s="59" t="s">
        <v>43</v>
      </c>
      <c r="B865" s="108"/>
      <c r="C865" s="108" t="s">
        <v>56</v>
      </c>
      <c r="D865" s="109" t="s">
        <v>54</v>
      </c>
      <c r="E865" s="62">
        <v>98</v>
      </c>
      <c r="F865" s="110"/>
      <c r="G865" s="111"/>
      <c r="H865" s="110"/>
      <c r="I865" s="65">
        <v>1729.76</v>
      </c>
      <c r="J865" s="112">
        <v>95</v>
      </c>
      <c r="K865" s="67">
        <v>44250.93</v>
      </c>
    </row>
    <row r="866" spans="1:11" s="6" customFormat="1" ht="15" outlineLevel="1">
      <c r="A866" s="59" t="s">
        <v>43</v>
      </c>
      <c r="B866" s="108"/>
      <c r="C866" s="108" t="s">
        <v>57</v>
      </c>
      <c r="D866" s="109" t="s">
        <v>54</v>
      </c>
      <c r="E866" s="62">
        <v>77</v>
      </c>
      <c r="F866" s="110"/>
      <c r="G866" s="111"/>
      <c r="H866" s="110"/>
      <c r="I866" s="65">
        <v>1359.1</v>
      </c>
      <c r="J866" s="112">
        <v>65</v>
      </c>
      <c r="K866" s="67">
        <v>30276.95</v>
      </c>
    </row>
    <row r="867" spans="1:11" s="6" customFormat="1" ht="15.75">
      <c r="A867" s="70" t="s">
        <v>43</v>
      </c>
      <c r="B867" s="113"/>
      <c r="C867" s="113" t="s">
        <v>60</v>
      </c>
      <c r="D867" s="114"/>
      <c r="E867" s="73" t="s">
        <v>43</v>
      </c>
      <c r="F867" s="115"/>
      <c r="G867" s="116"/>
      <c r="H867" s="115"/>
      <c r="I867" s="76">
        <v>13655.37</v>
      </c>
      <c r="J867" s="117"/>
      <c r="K867" s="78">
        <v>183257.24</v>
      </c>
    </row>
    <row r="868" spans="1:11" s="6" customFormat="1" ht="15" outlineLevel="1">
      <c r="A868" s="59" t="s">
        <v>43</v>
      </c>
      <c r="B868" s="108"/>
      <c r="C868" s="108" t="s">
        <v>61</v>
      </c>
      <c r="D868" s="109"/>
      <c r="E868" s="62" t="s">
        <v>43</v>
      </c>
      <c r="F868" s="110"/>
      <c r="G868" s="111"/>
      <c r="H868" s="110"/>
      <c r="I868" s="65"/>
      <c r="J868" s="112"/>
      <c r="K868" s="67"/>
    </row>
    <row r="869" spans="1:11" s="6" customFormat="1" ht="15" outlineLevel="1">
      <c r="A869" s="59" t="s">
        <v>43</v>
      </c>
      <c r="B869" s="108"/>
      <c r="C869" s="108" t="s">
        <v>46</v>
      </c>
      <c r="D869" s="109"/>
      <c r="E869" s="62" t="s">
        <v>43</v>
      </c>
      <c r="F869" s="110">
        <v>1.48</v>
      </c>
      <c r="G869" s="111" t="s">
        <v>80</v>
      </c>
      <c r="H869" s="110"/>
      <c r="I869" s="65">
        <v>176.51</v>
      </c>
      <c r="J869" s="112">
        <v>26.39</v>
      </c>
      <c r="K869" s="67">
        <v>4657.99</v>
      </c>
    </row>
    <row r="870" spans="1:11" s="6" customFormat="1" ht="15" outlineLevel="1">
      <c r="A870" s="59" t="s">
        <v>43</v>
      </c>
      <c r="B870" s="108"/>
      <c r="C870" s="108" t="s">
        <v>48</v>
      </c>
      <c r="D870" s="109"/>
      <c r="E870" s="62" t="s">
        <v>43</v>
      </c>
      <c r="F870" s="110">
        <v>1.48</v>
      </c>
      <c r="G870" s="111" t="s">
        <v>80</v>
      </c>
      <c r="H870" s="110"/>
      <c r="I870" s="65">
        <v>176.51</v>
      </c>
      <c r="J870" s="112">
        <v>26.39</v>
      </c>
      <c r="K870" s="67">
        <v>4657.99</v>
      </c>
    </row>
    <row r="871" spans="1:11" s="6" customFormat="1" ht="15" outlineLevel="1">
      <c r="A871" s="59" t="s">
        <v>43</v>
      </c>
      <c r="B871" s="108"/>
      <c r="C871" s="108" t="s">
        <v>63</v>
      </c>
      <c r="D871" s="109" t="s">
        <v>54</v>
      </c>
      <c r="E871" s="62">
        <v>175</v>
      </c>
      <c r="F871" s="110"/>
      <c r="G871" s="111"/>
      <c r="H871" s="110"/>
      <c r="I871" s="65">
        <v>308.89</v>
      </c>
      <c r="J871" s="112">
        <v>160</v>
      </c>
      <c r="K871" s="67">
        <v>7452.78</v>
      </c>
    </row>
    <row r="872" spans="1:11" s="6" customFormat="1" ht="15" outlineLevel="1">
      <c r="A872" s="59" t="s">
        <v>43</v>
      </c>
      <c r="B872" s="108"/>
      <c r="C872" s="108" t="s">
        <v>64</v>
      </c>
      <c r="D872" s="109"/>
      <c r="E872" s="62" t="s">
        <v>43</v>
      </c>
      <c r="F872" s="110"/>
      <c r="G872" s="111"/>
      <c r="H872" s="110"/>
      <c r="I872" s="65">
        <v>485.4</v>
      </c>
      <c r="J872" s="112"/>
      <c r="K872" s="67">
        <v>12110.77</v>
      </c>
    </row>
    <row r="873" spans="1:11" s="6" customFormat="1" ht="15.75">
      <c r="A873" s="70" t="s">
        <v>43</v>
      </c>
      <c r="B873" s="113"/>
      <c r="C873" s="113" t="s">
        <v>65</v>
      </c>
      <c r="D873" s="114"/>
      <c r="E873" s="73" t="s">
        <v>43</v>
      </c>
      <c r="F873" s="115"/>
      <c r="G873" s="116"/>
      <c r="H873" s="115"/>
      <c r="I873" s="76">
        <v>14140.77</v>
      </c>
      <c r="J873" s="117"/>
      <c r="K873" s="78">
        <v>195368.01</v>
      </c>
    </row>
    <row r="874" spans="1:11" s="6" customFormat="1" ht="135">
      <c r="A874" s="59">
        <v>49</v>
      </c>
      <c r="B874" s="108" t="s">
        <v>437</v>
      </c>
      <c r="C874" s="108" t="s">
        <v>2343</v>
      </c>
      <c r="D874" s="109" t="s">
        <v>122</v>
      </c>
      <c r="E874" s="62" t="s">
        <v>2434</v>
      </c>
      <c r="F874" s="110">
        <v>8.86</v>
      </c>
      <c r="G874" s="111"/>
      <c r="H874" s="110"/>
      <c r="I874" s="65"/>
      <c r="J874" s="112"/>
      <c r="K874" s="67"/>
    </row>
    <row r="875" spans="1:11" s="6" customFormat="1" ht="15" outlineLevel="1">
      <c r="A875" s="59" t="s">
        <v>43</v>
      </c>
      <c r="B875" s="108"/>
      <c r="C875" s="108" t="s">
        <v>44</v>
      </c>
      <c r="D875" s="109"/>
      <c r="E875" s="62" t="s">
        <v>43</v>
      </c>
      <c r="F875" s="110"/>
      <c r="G875" s="111" t="s">
        <v>76</v>
      </c>
      <c r="H875" s="110"/>
      <c r="I875" s="65"/>
      <c r="J875" s="112">
        <v>26.39</v>
      </c>
      <c r="K875" s="67"/>
    </row>
    <row r="876" spans="1:11" s="6" customFormat="1" ht="15" outlineLevel="1">
      <c r="A876" s="59" t="s">
        <v>43</v>
      </c>
      <c r="B876" s="108"/>
      <c r="C876" s="108" t="s">
        <v>46</v>
      </c>
      <c r="D876" s="109"/>
      <c r="E876" s="62" t="s">
        <v>43</v>
      </c>
      <c r="F876" s="110">
        <v>8.86</v>
      </c>
      <c r="G876" s="111">
        <v>1.2</v>
      </c>
      <c r="H876" s="110"/>
      <c r="I876" s="65">
        <v>3991.25</v>
      </c>
      <c r="J876" s="112">
        <v>10.29</v>
      </c>
      <c r="K876" s="67">
        <v>41069.99</v>
      </c>
    </row>
    <row r="877" spans="1:11" s="6" customFormat="1" ht="15" outlineLevel="1">
      <c r="A877" s="59" t="s">
        <v>43</v>
      </c>
      <c r="B877" s="108"/>
      <c r="C877" s="108" t="s">
        <v>48</v>
      </c>
      <c r="D877" s="109"/>
      <c r="E877" s="62" t="s">
        <v>43</v>
      </c>
      <c r="F877" s="110" t="s">
        <v>439</v>
      </c>
      <c r="G877" s="111"/>
      <c r="H877" s="110"/>
      <c r="I877" s="68" t="s">
        <v>2435</v>
      </c>
      <c r="J877" s="112">
        <v>26.39</v>
      </c>
      <c r="K877" s="69" t="s">
        <v>2436</v>
      </c>
    </row>
    <row r="878" spans="1:11" s="6" customFormat="1" ht="15" outlineLevel="1">
      <c r="A878" s="59" t="s">
        <v>43</v>
      </c>
      <c r="B878" s="108"/>
      <c r="C878" s="108" t="s">
        <v>52</v>
      </c>
      <c r="D878" s="109"/>
      <c r="E878" s="62" t="s">
        <v>43</v>
      </c>
      <c r="F878" s="110"/>
      <c r="G878" s="111"/>
      <c r="H878" s="110"/>
      <c r="I878" s="65"/>
      <c r="J878" s="112"/>
      <c r="K878" s="67"/>
    </row>
    <row r="879" spans="1:11" s="6" customFormat="1" ht="15" outlineLevel="1">
      <c r="A879" s="59" t="s">
        <v>43</v>
      </c>
      <c r="B879" s="108"/>
      <c r="C879" s="108" t="s">
        <v>53</v>
      </c>
      <c r="D879" s="109" t="s">
        <v>54</v>
      </c>
      <c r="E879" s="62">
        <v>91</v>
      </c>
      <c r="F879" s="110"/>
      <c r="G879" s="111"/>
      <c r="H879" s="110"/>
      <c r="I879" s="65"/>
      <c r="J879" s="112">
        <v>75</v>
      </c>
      <c r="K879" s="67"/>
    </row>
    <row r="880" spans="1:11" s="6" customFormat="1" ht="15" outlineLevel="1">
      <c r="A880" s="59" t="s">
        <v>43</v>
      </c>
      <c r="B880" s="108"/>
      <c r="C880" s="108" t="s">
        <v>55</v>
      </c>
      <c r="D880" s="109" t="s">
        <v>54</v>
      </c>
      <c r="E880" s="62">
        <v>70</v>
      </c>
      <c r="F880" s="110"/>
      <c r="G880" s="111"/>
      <c r="H880" s="110"/>
      <c r="I880" s="65"/>
      <c r="J880" s="112">
        <v>41</v>
      </c>
      <c r="K880" s="67"/>
    </row>
    <row r="881" spans="1:11" s="6" customFormat="1" ht="15" outlineLevel="1">
      <c r="A881" s="59" t="s">
        <v>43</v>
      </c>
      <c r="B881" s="108"/>
      <c r="C881" s="108" t="s">
        <v>56</v>
      </c>
      <c r="D881" s="109" t="s">
        <v>54</v>
      </c>
      <c r="E881" s="62">
        <v>98</v>
      </c>
      <c r="F881" s="110"/>
      <c r="G881" s="111"/>
      <c r="H881" s="110"/>
      <c r="I881" s="65">
        <v>653.38</v>
      </c>
      <c r="J881" s="112">
        <v>95</v>
      </c>
      <c r="K881" s="67">
        <v>16714.77</v>
      </c>
    </row>
    <row r="882" spans="1:11" s="6" customFormat="1" ht="15" outlineLevel="1">
      <c r="A882" s="59" t="s">
        <v>43</v>
      </c>
      <c r="B882" s="108"/>
      <c r="C882" s="108" t="s">
        <v>57</v>
      </c>
      <c r="D882" s="109" t="s">
        <v>54</v>
      </c>
      <c r="E882" s="62">
        <v>77</v>
      </c>
      <c r="F882" s="110"/>
      <c r="G882" s="111"/>
      <c r="H882" s="110"/>
      <c r="I882" s="65">
        <v>513.37</v>
      </c>
      <c r="J882" s="112">
        <v>65</v>
      </c>
      <c r="K882" s="67">
        <v>11436.42</v>
      </c>
    </row>
    <row r="883" spans="1:11" s="6" customFormat="1" ht="15.75">
      <c r="A883" s="70" t="s">
        <v>43</v>
      </c>
      <c r="B883" s="113"/>
      <c r="C883" s="113" t="s">
        <v>60</v>
      </c>
      <c r="D883" s="114"/>
      <c r="E883" s="73" t="s">
        <v>43</v>
      </c>
      <c r="F883" s="115"/>
      <c r="G883" s="116"/>
      <c r="H883" s="115"/>
      <c r="I883" s="76">
        <v>5158</v>
      </c>
      <c r="J883" s="117"/>
      <c r="K883" s="78">
        <v>69221.179999999993</v>
      </c>
    </row>
    <row r="884" spans="1:11" s="6" customFormat="1" ht="15" outlineLevel="1">
      <c r="A884" s="59" t="s">
        <v>43</v>
      </c>
      <c r="B884" s="108"/>
      <c r="C884" s="108" t="s">
        <v>61</v>
      </c>
      <c r="D884" s="109"/>
      <c r="E884" s="62" t="s">
        <v>43</v>
      </c>
      <c r="F884" s="110"/>
      <c r="G884" s="111"/>
      <c r="H884" s="110"/>
      <c r="I884" s="65"/>
      <c r="J884" s="112"/>
      <c r="K884" s="67"/>
    </row>
    <row r="885" spans="1:11" s="6" customFormat="1" ht="15" outlineLevel="1">
      <c r="A885" s="59" t="s">
        <v>43</v>
      </c>
      <c r="B885" s="108"/>
      <c r="C885" s="108" t="s">
        <v>46</v>
      </c>
      <c r="D885" s="109"/>
      <c r="E885" s="62" t="s">
        <v>43</v>
      </c>
      <c r="F885" s="110">
        <v>1.48</v>
      </c>
      <c r="G885" s="111" t="s">
        <v>80</v>
      </c>
      <c r="H885" s="110"/>
      <c r="I885" s="65">
        <v>66.67</v>
      </c>
      <c r="J885" s="112">
        <v>26.39</v>
      </c>
      <c r="K885" s="67">
        <v>1759.45</v>
      </c>
    </row>
    <row r="886" spans="1:11" s="6" customFormat="1" ht="15" outlineLevel="1">
      <c r="A886" s="59" t="s">
        <v>43</v>
      </c>
      <c r="B886" s="108"/>
      <c r="C886" s="108" t="s">
        <v>48</v>
      </c>
      <c r="D886" s="109"/>
      <c r="E886" s="62" t="s">
        <v>43</v>
      </c>
      <c r="F886" s="110">
        <v>1.48</v>
      </c>
      <c r="G886" s="111" t="s">
        <v>80</v>
      </c>
      <c r="H886" s="110"/>
      <c r="I886" s="65">
        <v>66.67</v>
      </c>
      <c r="J886" s="112">
        <v>26.39</v>
      </c>
      <c r="K886" s="67">
        <v>1759.45</v>
      </c>
    </row>
    <row r="887" spans="1:11" s="6" customFormat="1" ht="15" outlineLevel="1">
      <c r="A887" s="59" t="s">
        <v>43</v>
      </c>
      <c r="B887" s="108"/>
      <c r="C887" s="108" t="s">
        <v>63</v>
      </c>
      <c r="D887" s="109" t="s">
        <v>54</v>
      </c>
      <c r="E887" s="62">
        <v>175</v>
      </c>
      <c r="F887" s="110"/>
      <c r="G887" s="111"/>
      <c r="H887" s="110"/>
      <c r="I887" s="65">
        <v>116.68</v>
      </c>
      <c r="J887" s="112">
        <v>160</v>
      </c>
      <c r="K887" s="67">
        <v>2815.12</v>
      </c>
    </row>
    <row r="888" spans="1:11" s="6" customFormat="1" ht="15" outlineLevel="1">
      <c r="A888" s="59" t="s">
        <v>43</v>
      </c>
      <c r="B888" s="108"/>
      <c r="C888" s="108" t="s">
        <v>64</v>
      </c>
      <c r="D888" s="109"/>
      <c r="E888" s="62" t="s">
        <v>43</v>
      </c>
      <c r="F888" s="110"/>
      <c r="G888" s="111"/>
      <c r="H888" s="110"/>
      <c r="I888" s="65">
        <v>183.35</v>
      </c>
      <c r="J888" s="112"/>
      <c r="K888" s="67">
        <v>4574.57</v>
      </c>
    </row>
    <row r="889" spans="1:11" s="6" customFormat="1" ht="15.75">
      <c r="A889" s="70" t="s">
        <v>43</v>
      </c>
      <c r="B889" s="113"/>
      <c r="C889" s="126" t="s">
        <v>65</v>
      </c>
      <c r="D889" s="127"/>
      <c r="E889" s="91" t="s">
        <v>43</v>
      </c>
      <c r="F889" s="128"/>
      <c r="G889" s="129"/>
      <c r="H889" s="128"/>
      <c r="I889" s="87">
        <v>5341.35</v>
      </c>
      <c r="J889" s="125"/>
      <c r="K889" s="86">
        <v>73795.75</v>
      </c>
    </row>
    <row r="890" spans="1:11" s="6" customFormat="1" ht="15">
      <c r="A890" s="123"/>
      <c r="B890" s="124"/>
      <c r="C890" s="168" t="s">
        <v>127</v>
      </c>
      <c r="D890" s="169"/>
      <c r="E890" s="169"/>
      <c r="F890" s="169"/>
      <c r="G890" s="169"/>
      <c r="H890" s="169"/>
      <c r="I890" s="65">
        <v>73115.08</v>
      </c>
      <c r="J890" s="112"/>
      <c r="K890" s="67">
        <v>827398.58</v>
      </c>
    </row>
    <row r="891" spans="1:11" s="6" customFormat="1" ht="15">
      <c r="A891" s="123"/>
      <c r="B891" s="124"/>
      <c r="C891" s="168" t="s">
        <v>128</v>
      </c>
      <c r="D891" s="169"/>
      <c r="E891" s="169"/>
      <c r="F891" s="169"/>
      <c r="G891" s="169"/>
      <c r="H891" s="169"/>
      <c r="I891" s="65"/>
      <c r="J891" s="112"/>
      <c r="K891" s="67"/>
    </row>
    <row r="892" spans="1:11" s="6" customFormat="1" ht="15">
      <c r="A892" s="123"/>
      <c r="B892" s="124"/>
      <c r="C892" s="168" t="s">
        <v>129</v>
      </c>
      <c r="D892" s="169"/>
      <c r="E892" s="169"/>
      <c r="F892" s="169"/>
      <c r="G892" s="169"/>
      <c r="H892" s="169"/>
      <c r="I892" s="65">
        <v>15295.13</v>
      </c>
      <c r="J892" s="112"/>
      <c r="K892" s="67">
        <v>403638.35</v>
      </c>
    </row>
    <row r="893" spans="1:11" s="6" customFormat="1" ht="15">
      <c r="A893" s="123"/>
      <c r="B893" s="124"/>
      <c r="C893" s="168" t="s">
        <v>130</v>
      </c>
      <c r="D893" s="169"/>
      <c r="E893" s="169"/>
      <c r="F893" s="169"/>
      <c r="G893" s="169"/>
      <c r="H893" s="169"/>
      <c r="I893" s="65">
        <v>45693.96</v>
      </c>
      <c r="J893" s="112"/>
      <c r="K893" s="67">
        <v>338135.3</v>
      </c>
    </row>
    <row r="894" spans="1:11" s="6" customFormat="1" ht="15">
      <c r="A894" s="123"/>
      <c r="B894" s="124"/>
      <c r="C894" s="168" t="s">
        <v>131</v>
      </c>
      <c r="D894" s="169"/>
      <c r="E894" s="169"/>
      <c r="F894" s="169"/>
      <c r="G894" s="169"/>
      <c r="H894" s="169"/>
      <c r="I894" s="65">
        <v>14800.94</v>
      </c>
      <c r="J894" s="112"/>
      <c r="K894" s="67">
        <v>156216.79</v>
      </c>
    </row>
    <row r="895" spans="1:11" s="6" customFormat="1" ht="15.75">
      <c r="A895" s="123"/>
      <c r="B895" s="124"/>
      <c r="C895" s="173" t="s">
        <v>132</v>
      </c>
      <c r="D895" s="174"/>
      <c r="E895" s="174"/>
      <c r="F895" s="174"/>
      <c r="G895" s="174"/>
      <c r="H895" s="174"/>
      <c r="I895" s="76">
        <v>14105.82</v>
      </c>
      <c r="J895" s="117"/>
      <c r="K895" s="78">
        <v>316847.14</v>
      </c>
    </row>
    <row r="896" spans="1:11" s="6" customFormat="1" ht="15.75">
      <c r="A896" s="123"/>
      <c r="B896" s="124"/>
      <c r="C896" s="173" t="s">
        <v>133</v>
      </c>
      <c r="D896" s="174"/>
      <c r="E896" s="174"/>
      <c r="F896" s="174"/>
      <c r="G896" s="174"/>
      <c r="H896" s="174"/>
      <c r="I896" s="76">
        <v>10893.85</v>
      </c>
      <c r="J896" s="117"/>
      <c r="K896" s="78">
        <v>182433.76</v>
      </c>
    </row>
    <row r="897" spans="1:11" s="6" customFormat="1" ht="32.1" customHeight="1">
      <c r="A897" s="123"/>
      <c r="B897" s="124"/>
      <c r="C897" s="173" t="s">
        <v>2347</v>
      </c>
      <c r="D897" s="174"/>
      <c r="E897" s="174"/>
      <c r="F897" s="174"/>
      <c r="G897" s="174"/>
      <c r="H897" s="174"/>
      <c r="I897" s="76"/>
      <c r="J897" s="117"/>
      <c r="K897" s="78"/>
    </row>
    <row r="898" spans="1:11" s="6" customFormat="1" ht="15">
      <c r="A898" s="123"/>
      <c r="B898" s="124"/>
      <c r="C898" s="168" t="s">
        <v>2437</v>
      </c>
      <c r="D898" s="169"/>
      <c r="E898" s="169"/>
      <c r="F898" s="169"/>
      <c r="G898" s="169"/>
      <c r="H898" s="169"/>
      <c r="I898" s="65">
        <v>98114.75</v>
      </c>
      <c r="J898" s="112"/>
      <c r="K898" s="67">
        <v>1326679.48</v>
      </c>
    </row>
    <row r="899" spans="1:11" s="6" customFormat="1" ht="32.1" customHeight="1">
      <c r="A899" s="123"/>
      <c r="B899" s="124"/>
      <c r="C899" s="175" t="s">
        <v>2349</v>
      </c>
      <c r="D899" s="176"/>
      <c r="E899" s="176"/>
      <c r="F899" s="176"/>
      <c r="G899" s="176"/>
      <c r="H899" s="176"/>
      <c r="I899" s="87">
        <v>98114.75</v>
      </c>
      <c r="J899" s="125"/>
      <c r="K899" s="86">
        <v>1326679.48</v>
      </c>
    </row>
    <row r="900" spans="1:11" s="6" customFormat="1" ht="15">
      <c r="A900" s="123"/>
      <c r="B900" s="124"/>
      <c r="C900" s="168" t="s">
        <v>341</v>
      </c>
      <c r="D900" s="169"/>
      <c r="E900" s="169"/>
      <c r="F900" s="169"/>
      <c r="G900" s="169"/>
      <c r="H900" s="169"/>
      <c r="I900" s="65">
        <v>367132.53</v>
      </c>
      <c r="J900" s="112"/>
      <c r="K900" s="67">
        <v>6476164.6399999997</v>
      </c>
    </row>
    <row r="901" spans="1:11" s="6" customFormat="1" ht="15">
      <c r="A901" s="123"/>
      <c r="B901" s="124"/>
      <c r="C901" s="168" t="s">
        <v>128</v>
      </c>
      <c r="D901" s="169"/>
      <c r="E901" s="169"/>
      <c r="F901" s="169"/>
      <c r="G901" s="169"/>
      <c r="H901" s="169"/>
      <c r="I901" s="65"/>
      <c r="J901" s="112"/>
      <c r="K901" s="67"/>
    </row>
    <row r="902" spans="1:11" s="6" customFormat="1" ht="15">
      <c r="A902" s="123"/>
      <c r="B902" s="124"/>
      <c r="C902" s="168" t="s">
        <v>129</v>
      </c>
      <c r="D902" s="169"/>
      <c r="E902" s="169"/>
      <c r="F902" s="169"/>
      <c r="G902" s="169"/>
      <c r="H902" s="169"/>
      <c r="I902" s="65">
        <v>193213.09</v>
      </c>
      <c r="J902" s="112"/>
      <c r="K902" s="67">
        <v>5098893.2699999996</v>
      </c>
    </row>
    <row r="903" spans="1:11" s="6" customFormat="1" ht="15">
      <c r="A903" s="123"/>
      <c r="B903" s="124"/>
      <c r="C903" s="168" t="s">
        <v>130</v>
      </c>
      <c r="D903" s="169"/>
      <c r="E903" s="169"/>
      <c r="F903" s="169"/>
      <c r="G903" s="169"/>
      <c r="H903" s="169"/>
      <c r="I903" s="65">
        <v>55980.42</v>
      </c>
      <c r="J903" s="112"/>
      <c r="K903" s="67">
        <v>435804.07</v>
      </c>
    </row>
    <row r="904" spans="1:11" s="6" customFormat="1" ht="15">
      <c r="A904" s="123"/>
      <c r="B904" s="124"/>
      <c r="C904" s="168" t="s">
        <v>131</v>
      </c>
      <c r="D904" s="169"/>
      <c r="E904" s="169"/>
      <c r="F904" s="169"/>
      <c r="G904" s="169"/>
      <c r="H904" s="169"/>
      <c r="I904" s="65">
        <v>168319.73</v>
      </c>
      <c r="J904" s="112"/>
      <c r="K904" s="67">
        <v>2271013.31</v>
      </c>
    </row>
    <row r="905" spans="1:11" s="6" customFormat="1" ht="15.75">
      <c r="A905" s="123"/>
      <c r="B905" s="124"/>
      <c r="C905" s="173" t="s">
        <v>132</v>
      </c>
      <c r="D905" s="174"/>
      <c r="E905" s="174"/>
      <c r="F905" s="174"/>
      <c r="G905" s="174"/>
      <c r="H905" s="174"/>
      <c r="I905" s="76">
        <v>173083.74</v>
      </c>
      <c r="J905" s="117"/>
      <c r="K905" s="78">
        <v>4025021.21</v>
      </c>
    </row>
    <row r="906" spans="1:11" s="6" customFormat="1" ht="15.75">
      <c r="A906" s="123"/>
      <c r="B906" s="124"/>
      <c r="C906" s="173" t="s">
        <v>133</v>
      </c>
      <c r="D906" s="174"/>
      <c r="E906" s="174"/>
      <c r="F906" s="174"/>
      <c r="G906" s="174"/>
      <c r="H906" s="174"/>
      <c r="I906" s="76">
        <v>125328.73</v>
      </c>
      <c r="J906" s="117"/>
      <c r="K906" s="78">
        <v>2409637.3199999998</v>
      </c>
    </row>
    <row r="907" spans="1:11" s="6" customFormat="1" ht="15.75">
      <c r="A907" s="123"/>
      <c r="B907" s="124"/>
      <c r="C907" s="173" t="s">
        <v>342</v>
      </c>
      <c r="D907" s="174"/>
      <c r="E907" s="174"/>
      <c r="F907" s="174"/>
      <c r="G907" s="174"/>
      <c r="H907" s="174"/>
      <c r="I907" s="76"/>
      <c r="J907" s="117"/>
      <c r="K907" s="78"/>
    </row>
    <row r="908" spans="1:11" s="6" customFormat="1" ht="15">
      <c r="A908" s="123"/>
      <c r="B908" s="124"/>
      <c r="C908" s="168" t="s">
        <v>135</v>
      </c>
      <c r="D908" s="169"/>
      <c r="E908" s="169"/>
      <c r="F908" s="169"/>
      <c r="G908" s="169"/>
      <c r="H908" s="169"/>
      <c r="I908" s="65">
        <v>640896.63</v>
      </c>
      <c r="J908" s="112"/>
      <c r="K908" s="67">
        <v>12471876.65</v>
      </c>
    </row>
    <row r="909" spans="1:11" s="6" customFormat="1" ht="15">
      <c r="A909" s="123"/>
      <c r="B909" s="124"/>
      <c r="C909" s="168" t="s">
        <v>136</v>
      </c>
      <c r="D909" s="169"/>
      <c r="E909" s="169"/>
      <c r="F909" s="169"/>
      <c r="G909" s="169"/>
      <c r="H909" s="169"/>
      <c r="I909" s="65">
        <v>24648.37</v>
      </c>
      <c r="J909" s="112"/>
      <c r="K909" s="67">
        <v>438946.52</v>
      </c>
    </row>
    <row r="910" spans="1:11" s="6" customFormat="1" ht="15">
      <c r="A910" s="123"/>
      <c r="B910" s="124"/>
      <c r="C910" s="168" t="s">
        <v>137</v>
      </c>
      <c r="D910" s="169"/>
      <c r="E910" s="169"/>
      <c r="F910" s="169"/>
      <c r="G910" s="169"/>
      <c r="H910" s="169"/>
      <c r="I910" s="65">
        <v>665545</v>
      </c>
      <c r="J910" s="112"/>
      <c r="K910" s="67">
        <v>12910823.17</v>
      </c>
    </row>
    <row r="911" spans="1:11" s="6" customFormat="1" ht="32.1" customHeight="1">
      <c r="A911" s="123"/>
      <c r="B911" s="124"/>
      <c r="C911" s="168" t="s">
        <v>343</v>
      </c>
      <c r="D911" s="169"/>
      <c r="E911" s="169"/>
      <c r="F911" s="169"/>
      <c r="G911" s="169"/>
      <c r="H911" s="169"/>
      <c r="I911" s="65">
        <v>9983.18</v>
      </c>
      <c r="J911" s="112"/>
      <c r="K911" s="67">
        <v>193662.35</v>
      </c>
    </row>
    <row r="912" spans="1:11" s="6" customFormat="1" ht="15.75">
      <c r="A912" s="123"/>
      <c r="B912" s="124"/>
      <c r="C912" s="173" t="s">
        <v>137</v>
      </c>
      <c r="D912" s="174"/>
      <c r="E912" s="174"/>
      <c r="F912" s="174"/>
      <c r="G912" s="174"/>
      <c r="H912" s="174"/>
      <c r="I912" s="76">
        <v>675528.18</v>
      </c>
      <c r="J912" s="117"/>
      <c r="K912" s="78">
        <v>13104485.52</v>
      </c>
    </row>
    <row r="913" spans="1:11" s="6" customFormat="1" ht="32.1" customHeight="1">
      <c r="A913" s="123"/>
      <c r="B913" s="124"/>
      <c r="C913" s="168" t="s">
        <v>344</v>
      </c>
      <c r="D913" s="169"/>
      <c r="E913" s="169"/>
      <c r="F913" s="169"/>
      <c r="G913" s="169"/>
      <c r="H913" s="169"/>
      <c r="I913" s="65">
        <v>13510.56</v>
      </c>
      <c r="J913" s="112"/>
      <c r="K913" s="67">
        <v>262089.71</v>
      </c>
    </row>
    <row r="914" spans="1:11" s="6" customFormat="1" ht="15.75">
      <c r="A914" s="123"/>
      <c r="B914" s="124"/>
      <c r="C914" s="173" t="s">
        <v>345</v>
      </c>
      <c r="D914" s="174"/>
      <c r="E914" s="174"/>
      <c r="F914" s="174"/>
      <c r="G914" s="174"/>
      <c r="H914" s="174"/>
      <c r="I914" s="76">
        <v>689038.74</v>
      </c>
      <c r="J914" s="117"/>
      <c r="K914" s="78">
        <v>13366575.23</v>
      </c>
    </row>
    <row r="915" spans="1:11" s="6" customFormat="1" ht="32.1" customHeight="1">
      <c r="A915" s="123"/>
      <c r="B915" s="124"/>
      <c r="C915" s="168" t="s">
        <v>346</v>
      </c>
      <c r="D915" s="169"/>
      <c r="E915" s="169"/>
      <c r="F915" s="169"/>
      <c r="G915" s="169"/>
      <c r="H915" s="169"/>
      <c r="I915" s="65">
        <v>137807.75</v>
      </c>
      <c r="J915" s="112"/>
      <c r="K915" s="67">
        <v>2673315.0499999998</v>
      </c>
    </row>
    <row r="916" spans="1:11" s="6" customFormat="1" ht="15.75">
      <c r="A916" s="123"/>
      <c r="B916" s="124"/>
      <c r="C916" s="173" t="s">
        <v>347</v>
      </c>
      <c r="D916" s="174"/>
      <c r="E916" s="174"/>
      <c r="F916" s="174"/>
      <c r="G916" s="174"/>
      <c r="H916" s="174"/>
      <c r="I916" s="76">
        <v>826846.49</v>
      </c>
      <c r="J916" s="117"/>
      <c r="K916" s="78">
        <v>16039890.279999999</v>
      </c>
    </row>
    <row r="917" spans="1:11" s="6" customFormat="1" ht="15" customHeight="1">
      <c r="A917" s="123"/>
      <c r="B917" s="124"/>
      <c r="C917" s="124"/>
      <c r="D917" s="130"/>
      <c r="E917" s="131"/>
      <c r="F917" s="132"/>
      <c r="G917" s="133"/>
      <c r="H917" s="132"/>
      <c r="I917" s="55"/>
      <c r="J917" s="134"/>
      <c r="K917" s="57"/>
    </row>
    <row r="918" spans="1:11" s="6" customFormat="1" ht="15" customHeight="1">
      <c r="A918" s="123"/>
      <c r="B918" s="124"/>
      <c r="C918" s="124"/>
      <c r="D918" s="130"/>
      <c r="E918" s="131"/>
      <c r="F918" s="132"/>
      <c r="G918" s="133"/>
      <c r="H918" s="132"/>
      <c r="I918" s="55"/>
      <c r="J918" s="134"/>
      <c r="K918" s="57"/>
    </row>
    <row r="919" spans="1:11" s="6" customFormat="1" ht="15" customHeight="1">
      <c r="A919" s="123"/>
      <c r="B919" s="124"/>
      <c r="C919" s="124"/>
      <c r="D919" s="130"/>
      <c r="E919" s="131"/>
      <c r="F919" s="132"/>
      <c r="G919" s="133"/>
      <c r="H919" s="132"/>
      <c r="I919" s="55"/>
      <c r="J919" s="134"/>
      <c r="K919" s="57"/>
    </row>
    <row r="920" spans="1:11" s="6" customFormat="1" ht="15" customHeight="1">
      <c r="A920" s="123"/>
      <c r="B920" s="124"/>
      <c r="C920" s="124"/>
      <c r="D920" s="130"/>
      <c r="E920" s="131"/>
      <c r="F920" s="132"/>
      <c r="G920" s="133"/>
      <c r="H920" s="132"/>
      <c r="I920" s="55"/>
      <c r="J920" s="134"/>
      <c r="K920" s="57"/>
    </row>
    <row r="921" spans="1:11" s="6" customFormat="1" ht="15" customHeight="1">
      <c r="A921" s="123"/>
      <c r="B921" s="124"/>
      <c r="C921" s="124"/>
      <c r="D921" s="130"/>
      <c r="E921" s="131"/>
      <c r="F921" s="132"/>
      <c r="G921" s="133"/>
      <c r="H921" s="132"/>
      <c r="I921" s="55"/>
      <c r="J921" s="134"/>
      <c r="K921" s="57"/>
    </row>
    <row r="922" spans="1:11" s="6" customFormat="1" ht="15" customHeight="1">
      <c r="A922" s="123"/>
      <c r="B922" s="124"/>
      <c r="C922" s="124"/>
      <c r="D922" s="130"/>
      <c r="E922" s="131"/>
      <c r="F922" s="132"/>
      <c r="G922" s="133"/>
      <c r="H922" s="132"/>
      <c r="I922" s="55"/>
      <c r="J922" s="134"/>
      <c r="K922" s="57"/>
    </row>
    <row r="923" spans="1:11" s="6" customFormat="1" ht="15" customHeight="1">
      <c r="A923" s="123"/>
      <c r="B923" s="124"/>
      <c r="C923" s="124"/>
      <c r="D923" s="130"/>
      <c r="E923" s="131"/>
      <c r="F923" s="132"/>
      <c r="G923" s="133"/>
      <c r="H923" s="132"/>
      <c r="I923" s="55"/>
      <c r="J923" s="134"/>
      <c r="K923" s="57"/>
    </row>
    <row r="924" spans="1:11" s="6" customFormat="1" ht="15" customHeight="1">
      <c r="A924" s="123"/>
      <c r="B924" s="124"/>
      <c r="C924" s="124"/>
      <c r="D924" s="130"/>
      <c r="E924" s="131"/>
      <c r="F924" s="132"/>
      <c r="G924" s="133"/>
      <c r="H924" s="132"/>
      <c r="I924" s="55"/>
      <c r="J924" s="134"/>
      <c r="K924" s="57"/>
    </row>
    <row r="925" spans="1:11" s="6" customFormat="1" ht="15" customHeight="1">
      <c r="A925" s="123"/>
      <c r="B925" s="124"/>
      <c r="C925" s="124"/>
      <c r="D925" s="130"/>
      <c r="E925" s="131"/>
      <c r="F925" s="132"/>
      <c r="G925" s="133"/>
      <c r="H925" s="132"/>
      <c r="I925" s="55"/>
      <c r="J925" s="134"/>
      <c r="K925" s="57"/>
    </row>
    <row r="926" spans="1:11" s="6" customFormat="1" ht="15" customHeight="1">
      <c r="B926" s="135"/>
      <c r="C926" s="179"/>
      <c r="D926" s="179"/>
      <c r="E926" s="179"/>
      <c r="F926" s="179"/>
      <c r="G926" s="179"/>
      <c r="H926" s="179"/>
      <c r="I926" s="135"/>
      <c r="J926" s="135"/>
      <c r="K926" s="136"/>
    </row>
    <row r="927" spans="1:11" s="6" customFormat="1" ht="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1:11" ht="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1:11" ht="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1:11" ht="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1:11" ht="15">
      <c r="A931" s="9"/>
      <c r="B931" s="137" t="s">
        <v>30</v>
      </c>
      <c r="C931" s="180" t="s">
        <v>37</v>
      </c>
      <c r="D931" s="180"/>
      <c r="E931" s="180"/>
      <c r="F931" s="180"/>
      <c r="G931" s="180"/>
      <c r="H931" s="180"/>
      <c r="I931" s="9"/>
      <c r="J931" s="9"/>
      <c r="K931" s="9"/>
    </row>
    <row r="932" spans="1:11" ht="15">
      <c r="A932" s="9"/>
      <c r="B932" s="138" t="s">
        <v>29</v>
      </c>
      <c r="C932" s="9"/>
      <c r="D932" s="9"/>
      <c r="E932" s="9"/>
      <c r="F932" s="9"/>
      <c r="G932" s="9"/>
      <c r="H932" s="9"/>
      <c r="I932" s="9"/>
      <c r="J932" s="9"/>
      <c r="K932" s="9"/>
    </row>
    <row r="933" spans="1:11" ht="15">
      <c r="A933" s="9"/>
      <c r="B933" s="139"/>
      <c r="C933" s="9"/>
      <c r="D933" s="9"/>
      <c r="E933" s="9"/>
      <c r="F933" s="9"/>
      <c r="G933" s="9"/>
      <c r="H933" s="9"/>
      <c r="I933" s="9"/>
      <c r="J933" s="9"/>
      <c r="K933" s="9"/>
    </row>
    <row r="934" spans="1:11" ht="15">
      <c r="A934" s="9"/>
      <c r="B934" s="137" t="s">
        <v>31</v>
      </c>
      <c r="C934" s="180" t="s">
        <v>37</v>
      </c>
      <c r="D934" s="180"/>
      <c r="E934" s="180"/>
      <c r="F934" s="180"/>
      <c r="G934" s="180"/>
      <c r="H934" s="180"/>
      <c r="I934" s="9"/>
      <c r="J934" s="9"/>
      <c r="K934" s="9"/>
    </row>
    <row r="935" spans="1:11" ht="15">
      <c r="A935" s="9"/>
      <c r="B935" s="138" t="s">
        <v>29</v>
      </c>
      <c r="C935" s="9"/>
      <c r="D935" s="9"/>
      <c r="E935" s="9"/>
      <c r="F935" s="9"/>
      <c r="G935" s="9"/>
      <c r="H935" s="9"/>
      <c r="I935" s="9"/>
      <c r="J935" s="9"/>
      <c r="K935" s="9"/>
    </row>
    <row r="936" spans="1:11" ht="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</row>
  </sheetData>
  <mergeCells count="139">
    <mergeCell ref="C926:H926"/>
    <mergeCell ref="C931:H931"/>
    <mergeCell ref="C934:H934"/>
    <mergeCell ref="C911:H911"/>
    <mergeCell ref="C912:H912"/>
    <mergeCell ref="C913:H913"/>
    <mergeCell ref="C914:H914"/>
    <mergeCell ref="C915:H915"/>
    <mergeCell ref="C916:H916"/>
    <mergeCell ref="C905:H905"/>
    <mergeCell ref="C906:H906"/>
    <mergeCell ref="C907:H907"/>
    <mergeCell ref="C908:H908"/>
    <mergeCell ref="C909:H909"/>
    <mergeCell ref="C910:H910"/>
    <mergeCell ref="C899:H899"/>
    <mergeCell ref="C900:H900"/>
    <mergeCell ref="C901:H901"/>
    <mergeCell ref="C902:H902"/>
    <mergeCell ref="C903:H903"/>
    <mergeCell ref="C904:H904"/>
    <mergeCell ref="C893:H893"/>
    <mergeCell ref="C894:H894"/>
    <mergeCell ref="C895:H895"/>
    <mergeCell ref="C896:H896"/>
    <mergeCell ref="C897:H897"/>
    <mergeCell ref="C898:H898"/>
    <mergeCell ref="C843:H843"/>
    <mergeCell ref="C844:H844"/>
    <mergeCell ref="A845:K845"/>
    <mergeCell ref="C890:H890"/>
    <mergeCell ref="C891:H891"/>
    <mergeCell ref="C892:H892"/>
    <mergeCell ref="C837:H837"/>
    <mergeCell ref="C838:H838"/>
    <mergeCell ref="C839:H839"/>
    <mergeCell ref="C840:H840"/>
    <mergeCell ref="C841:H841"/>
    <mergeCell ref="C842:H842"/>
    <mergeCell ref="C696:H696"/>
    <mergeCell ref="C697:H697"/>
    <mergeCell ref="C698:H698"/>
    <mergeCell ref="A699:K699"/>
    <mergeCell ref="C835:H835"/>
    <mergeCell ref="C836:H836"/>
    <mergeCell ref="C690:H690"/>
    <mergeCell ref="C691:H691"/>
    <mergeCell ref="C692:H692"/>
    <mergeCell ref="C693:H693"/>
    <mergeCell ref="C694:H694"/>
    <mergeCell ref="C695:H695"/>
    <mergeCell ref="C616:H616"/>
    <mergeCell ref="C617:H617"/>
    <mergeCell ref="C618:H618"/>
    <mergeCell ref="C619:H619"/>
    <mergeCell ref="A620:K620"/>
    <mergeCell ref="C689:H689"/>
    <mergeCell ref="C610:H610"/>
    <mergeCell ref="C611:H611"/>
    <mergeCell ref="C612:H612"/>
    <mergeCell ref="C613:H613"/>
    <mergeCell ref="C614:H614"/>
    <mergeCell ref="C615:H615"/>
    <mergeCell ref="C553:H553"/>
    <mergeCell ref="C554:H554"/>
    <mergeCell ref="C555:H555"/>
    <mergeCell ref="C556:H556"/>
    <mergeCell ref="A557:K557"/>
    <mergeCell ref="A558:K558"/>
    <mergeCell ref="C547:H547"/>
    <mergeCell ref="C548:H548"/>
    <mergeCell ref="C549:H549"/>
    <mergeCell ref="C550:H550"/>
    <mergeCell ref="C551:H551"/>
    <mergeCell ref="C552:H552"/>
    <mergeCell ref="C445:H445"/>
    <mergeCell ref="C446:H446"/>
    <mergeCell ref="C447:H447"/>
    <mergeCell ref="C448:H448"/>
    <mergeCell ref="C449:H449"/>
    <mergeCell ref="A450:K450"/>
    <mergeCell ref="C354:H354"/>
    <mergeCell ref="A355:K355"/>
    <mergeCell ref="C441:H441"/>
    <mergeCell ref="C442:H442"/>
    <mergeCell ref="C443:H443"/>
    <mergeCell ref="C444:H444"/>
    <mergeCell ref="C348:H348"/>
    <mergeCell ref="C349:H349"/>
    <mergeCell ref="C350:H350"/>
    <mergeCell ref="C351:H351"/>
    <mergeCell ref="C352:H352"/>
    <mergeCell ref="C353:H353"/>
    <mergeCell ref="C195:H195"/>
    <mergeCell ref="C196:H196"/>
    <mergeCell ref="C197:H197"/>
    <mergeCell ref="A198:K198"/>
    <mergeCell ref="C346:H346"/>
    <mergeCell ref="C347:H347"/>
    <mergeCell ref="C189:H189"/>
    <mergeCell ref="C190:H190"/>
    <mergeCell ref="C191:H191"/>
    <mergeCell ref="C192:H192"/>
    <mergeCell ref="C193:H193"/>
    <mergeCell ref="C194:H194"/>
    <mergeCell ref="C115:H115"/>
    <mergeCell ref="C116:H116"/>
    <mergeCell ref="C117:H117"/>
    <mergeCell ref="A118:K118"/>
    <mergeCell ref="C187:H187"/>
    <mergeCell ref="C188:H188"/>
    <mergeCell ref="C109:H109"/>
    <mergeCell ref="C110:H110"/>
    <mergeCell ref="C111:H111"/>
    <mergeCell ref="C112:H112"/>
    <mergeCell ref="C113:H113"/>
    <mergeCell ref="C114:H114"/>
    <mergeCell ref="K24:K25"/>
    <mergeCell ref="A28:K28"/>
    <mergeCell ref="C108:H108"/>
    <mergeCell ref="A9:K9"/>
    <mergeCell ref="A12:C12"/>
    <mergeCell ref="E19:G19"/>
    <mergeCell ref="A24:A25"/>
    <mergeCell ref="B24:B25"/>
    <mergeCell ref="C24:C25"/>
    <mergeCell ref="D24:D25"/>
    <mergeCell ref="E24:E25"/>
    <mergeCell ref="F24:F25"/>
    <mergeCell ref="G24:G25"/>
    <mergeCell ref="C4:I4"/>
    <mergeCell ref="C5:I5"/>
    <mergeCell ref="C6:I6"/>
    <mergeCell ref="C7:I7"/>
    <mergeCell ref="C8:I8"/>
    <mergeCell ref="H24:H25"/>
    <mergeCell ref="I24:I25"/>
    <mergeCell ref="J24:J25"/>
    <mergeCell ref="A3:K3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82796-1E52-4AA5-BF97-E5F214D5F961}">
  <sheetPr>
    <pageSetUpPr autoPageBreaks="0" fitToPage="1"/>
  </sheetPr>
  <dimension ref="A1:K910"/>
  <sheetViews>
    <sheetView view="pageBreakPreview" zoomScale="80" zoomScaleNormal="100" zoomScaleSheetLayoutView="80" workbookViewId="0">
      <selection activeCell="I11" sqref="I11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1" style="47" customWidth="1"/>
    <col min="8" max="8" width="9" style="47" customWidth="1"/>
    <col min="9" max="9" width="17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s="20" customFormat="1">
      <c r="K2" s="30"/>
    </row>
    <row r="3" spans="1:11" ht="35.25" customHeight="1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4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95"/>
    </row>
    <row r="5" spans="1:11" ht="18">
      <c r="A5" s="94"/>
      <c r="B5" s="14"/>
      <c r="C5" s="161" t="s">
        <v>2123</v>
      </c>
      <c r="D5" s="161"/>
      <c r="E5" s="161"/>
      <c r="F5" s="161"/>
      <c r="G5" s="161"/>
      <c r="H5" s="161"/>
      <c r="I5" s="161"/>
      <c r="J5" s="14"/>
      <c r="K5" s="95"/>
    </row>
    <row r="6" spans="1:11" ht="18">
      <c r="A6" s="9"/>
      <c r="B6" s="14"/>
      <c r="C6" s="162" t="s">
        <v>12</v>
      </c>
      <c r="D6" s="162"/>
      <c r="E6" s="162"/>
      <c r="F6" s="162"/>
      <c r="G6" s="162"/>
      <c r="H6" s="162"/>
      <c r="I6" s="162"/>
      <c r="J6" s="14"/>
      <c r="K6" s="9"/>
    </row>
    <row r="7" spans="1:11" ht="18">
      <c r="A7" s="9"/>
      <c r="B7" s="14"/>
      <c r="C7" s="163" t="s">
        <v>2124</v>
      </c>
      <c r="D7" s="163"/>
      <c r="E7" s="163"/>
      <c r="F7" s="163"/>
      <c r="G7" s="163"/>
      <c r="H7" s="163"/>
      <c r="I7" s="163"/>
      <c r="J7" s="14"/>
      <c r="K7" s="96"/>
    </row>
    <row r="8" spans="1:11" ht="18">
      <c r="A8" s="14"/>
      <c r="B8" s="14"/>
      <c r="C8" s="164" t="s">
        <v>13</v>
      </c>
      <c r="D8" s="164"/>
      <c r="E8" s="164"/>
      <c r="F8" s="164"/>
      <c r="G8" s="164"/>
      <c r="H8" s="164"/>
      <c r="I8" s="164"/>
      <c r="J8" s="14"/>
      <c r="K8" s="97"/>
    </row>
    <row r="9" spans="1:11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8">
      <c r="B10" s="98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>
      <c r="A11" s="99"/>
      <c r="B11" s="99"/>
      <c r="C11" s="99"/>
      <c r="D11" s="99"/>
      <c r="F11" s="99"/>
      <c r="G11" s="100" t="s">
        <v>14</v>
      </c>
      <c r="H11" s="99"/>
      <c r="I11" s="100" t="s">
        <v>21</v>
      </c>
      <c r="J11" s="99"/>
      <c r="K11" s="99"/>
    </row>
    <row r="12" spans="1:11">
      <c r="A12" s="171" t="s">
        <v>1</v>
      </c>
      <c r="B12" s="171"/>
      <c r="C12" s="171"/>
      <c r="D12" s="48"/>
      <c r="E12" s="48"/>
      <c r="F12" s="48"/>
      <c r="G12" s="42">
        <f>624762.37/1000</f>
        <v>624.76237000000003</v>
      </c>
      <c r="H12" s="36"/>
      <c r="I12" s="41">
        <f>12001079.47/1000</f>
        <v>12001.079470000001</v>
      </c>
      <c r="J12" s="101"/>
      <c r="K12" s="102" t="s">
        <v>22</v>
      </c>
    </row>
    <row r="13" spans="1:11">
      <c r="A13" s="103" t="s">
        <v>23</v>
      </c>
      <c r="B13" s="103"/>
      <c r="C13" s="103"/>
      <c r="D13" s="48"/>
      <c r="E13" s="48"/>
      <c r="F13" s="48"/>
      <c r="G13" s="36">
        <f>480596.29/1000</f>
        <v>480.59628999999995</v>
      </c>
      <c r="H13" s="104"/>
      <c r="I13" s="38">
        <f>9260340.15/1000</f>
        <v>9260.34015</v>
      </c>
      <c r="J13" s="48"/>
      <c r="K13" s="105" t="s">
        <v>22</v>
      </c>
    </row>
    <row r="14" spans="1:11">
      <c r="A14" s="103" t="s">
        <v>24</v>
      </c>
      <c r="B14" s="103"/>
      <c r="C14" s="103"/>
      <c r="D14" s="48"/>
      <c r="E14" s="48"/>
      <c r="F14" s="48"/>
      <c r="G14" s="36">
        <f>22287.23/1000</f>
        <v>22.287230000000001</v>
      </c>
      <c r="H14" s="104"/>
      <c r="I14" s="38">
        <f>399564.77/1000</f>
        <v>399.56477000000001</v>
      </c>
      <c r="J14" s="48"/>
      <c r="K14" s="105" t="s">
        <v>22</v>
      </c>
    </row>
    <row r="15" spans="1:11">
      <c r="A15" s="103" t="s">
        <v>25</v>
      </c>
      <c r="B15" s="103"/>
      <c r="C15" s="103"/>
      <c r="D15" s="48"/>
      <c r="E15" s="48"/>
      <c r="F15" s="48"/>
      <c r="G15" s="36">
        <f>0/1000</f>
        <v>0</v>
      </c>
      <c r="H15" s="104"/>
      <c r="I15" s="38">
        <f>0/1000</f>
        <v>0</v>
      </c>
      <c r="J15" s="48"/>
      <c r="K15" s="105" t="s">
        <v>22</v>
      </c>
    </row>
    <row r="16" spans="1:11">
      <c r="A16" s="103" t="s">
        <v>26</v>
      </c>
      <c r="B16" s="103"/>
      <c r="C16" s="103"/>
      <c r="D16" s="48"/>
      <c r="E16" s="48"/>
      <c r="F16" s="48"/>
      <c r="G16" s="36">
        <f>0/1000</f>
        <v>0</v>
      </c>
      <c r="H16" s="104"/>
      <c r="I16" s="38">
        <f>0/1000</f>
        <v>0</v>
      </c>
      <c r="J16" s="48"/>
      <c r="K16" s="105" t="s">
        <v>22</v>
      </c>
    </row>
    <row r="17" spans="1:11">
      <c r="A17" s="28" t="s">
        <v>2</v>
      </c>
      <c r="B17" s="28"/>
      <c r="C17" s="28"/>
      <c r="G17" s="36">
        <f>144275.52/1000</f>
        <v>144.27552</v>
      </c>
      <c r="H17" s="36"/>
      <c r="I17" s="38">
        <f>3807431.38/1000</f>
        <v>3807.43138</v>
      </c>
      <c r="J17" s="101"/>
      <c r="K17" s="105" t="s">
        <v>22</v>
      </c>
    </row>
    <row r="18" spans="1:11">
      <c r="A18" s="28" t="s">
        <v>27</v>
      </c>
      <c r="B18" s="28"/>
      <c r="C18" s="28"/>
      <c r="G18" s="36">
        <v>9792.7099999999991</v>
      </c>
      <c r="H18" s="106"/>
      <c r="I18" s="38">
        <v>9792.7199999999993</v>
      </c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35</v>
      </c>
      <c r="B21" s="9"/>
      <c r="C21" s="9"/>
      <c r="D21" s="9"/>
      <c r="E21" s="9"/>
      <c r="F21" s="9"/>
      <c r="G21" s="9"/>
      <c r="H21" s="107"/>
      <c r="I21" s="107"/>
      <c r="J21" s="107"/>
      <c r="K21" s="107"/>
    </row>
    <row r="22" spans="1:11" ht="15">
      <c r="A22" s="33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6" customFormat="1" ht="22.15" customHeight="1">
      <c r="A28" s="166" t="s">
        <v>2125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6" customFormat="1" ht="180">
      <c r="A29" s="59">
        <v>1</v>
      </c>
      <c r="B29" s="108" t="s">
        <v>2126</v>
      </c>
      <c r="C29" s="108" t="s">
        <v>2127</v>
      </c>
      <c r="D29" s="109" t="s">
        <v>1091</v>
      </c>
      <c r="E29" s="62" t="s">
        <v>2128</v>
      </c>
      <c r="F29" s="110">
        <v>482.65</v>
      </c>
      <c r="G29" s="111"/>
      <c r="H29" s="110"/>
      <c r="I29" s="65"/>
      <c r="J29" s="112"/>
      <c r="K29" s="67"/>
    </row>
    <row r="30" spans="1:11" s="6" customFormat="1" ht="15" outlineLevel="1">
      <c r="A30" s="59" t="s">
        <v>43</v>
      </c>
      <c r="B30" s="108"/>
      <c r="C30" s="108" t="s">
        <v>44</v>
      </c>
      <c r="D30" s="109"/>
      <c r="E30" s="62" t="s">
        <v>43</v>
      </c>
      <c r="F30" s="110">
        <v>212.52</v>
      </c>
      <c r="G30" s="111" t="s">
        <v>213</v>
      </c>
      <c r="H30" s="110"/>
      <c r="I30" s="65">
        <v>33.659999999999997</v>
      </c>
      <c r="J30" s="112">
        <v>26.39</v>
      </c>
      <c r="K30" s="67">
        <v>888.37</v>
      </c>
    </row>
    <row r="31" spans="1:11" s="6" customFormat="1" ht="15" outlineLevel="1">
      <c r="A31" s="59" t="s">
        <v>43</v>
      </c>
      <c r="B31" s="108"/>
      <c r="C31" s="108" t="s">
        <v>46</v>
      </c>
      <c r="D31" s="109"/>
      <c r="E31" s="62" t="s">
        <v>43</v>
      </c>
      <c r="F31" s="110">
        <v>10.07</v>
      </c>
      <c r="G31" s="111" t="s">
        <v>214</v>
      </c>
      <c r="H31" s="110"/>
      <c r="I31" s="65">
        <v>1.45</v>
      </c>
      <c r="J31" s="112">
        <v>7.78</v>
      </c>
      <c r="K31" s="67">
        <v>11.28</v>
      </c>
    </row>
    <row r="32" spans="1:11" s="6" customFormat="1" ht="15" outlineLevel="1">
      <c r="A32" s="59" t="s">
        <v>43</v>
      </c>
      <c r="B32" s="108"/>
      <c r="C32" s="108" t="s">
        <v>48</v>
      </c>
      <c r="D32" s="109"/>
      <c r="E32" s="62" t="s">
        <v>43</v>
      </c>
      <c r="F32" s="110" t="s">
        <v>1092</v>
      </c>
      <c r="G32" s="111"/>
      <c r="H32" s="110"/>
      <c r="I32" s="68" t="s">
        <v>424</v>
      </c>
      <c r="J32" s="112">
        <v>26.39</v>
      </c>
      <c r="K32" s="69" t="s">
        <v>2129</v>
      </c>
    </row>
    <row r="33" spans="1:11" s="6" customFormat="1" ht="15" outlineLevel="1">
      <c r="A33" s="59" t="s">
        <v>43</v>
      </c>
      <c r="B33" s="108"/>
      <c r="C33" s="108" t="s">
        <v>52</v>
      </c>
      <c r="D33" s="109"/>
      <c r="E33" s="62" t="s">
        <v>43</v>
      </c>
      <c r="F33" s="110">
        <v>260.06</v>
      </c>
      <c r="G33" s="111">
        <v>0.6</v>
      </c>
      <c r="H33" s="110"/>
      <c r="I33" s="65">
        <v>31.21</v>
      </c>
      <c r="J33" s="112">
        <v>8.52</v>
      </c>
      <c r="K33" s="67">
        <v>265.89</v>
      </c>
    </row>
    <row r="34" spans="1:11" s="6" customFormat="1" ht="15" outlineLevel="1">
      <c r="A34" s="59" t="s">
        <v>43</v>
      </c>
      <c r="B34" s="108"/>
      <c r="C34" s="108" t="s">
        <v>53</v>
      </c>
      <c r="D34" s="109" t="s">
        <v>54</v>
      </c>
      <c r="E34" s="62">
        <v>85</v>
      </c>
      <c r="F34" s="110"/>
      <c r="G34" s="111"/>
      <c r="H34" s="110"/>
      <c r="I34" s="65">
        <v>28.61</v>
      </c>
      <c r="J34" s="112">
        <v>70</v>
      </c>
      <c r="K34" s="67">
        <v>621.86</v>
      </c>
    </row>
    <row r="35" spans="1:11" s="6" customFormat="1" ht="15" outlineLevel="1">
      <c r="A35" s="59" t="s">
        <v>43</v>
      </c>
      <c r="B35" s="108"/>
      <c r="C35" s="108" t="s">
        <v>55</v>
      </c>
      <c r="D35" s="109" t="s">
        <v>54</v>
      </c>
      <c r="E35" s="62">
        <v>70</v>
      </c>
      <c r="F35" s="110"/>
      <c r="G35" s="111"/>
      <c r="H35" s="110"/>
      <c r="I35" s="65">
        <v>23.56</v>
      </c>
      <c r="J35" s="112">
        <v>41</v>
      </c>
      <c r="K35" s="67">
        <v>364.23</v>
      </c>
    </row>
    <row r="36" spans="1:11" s="6" customFormat="1" ht="15" outlineLevel="1">
      <c r="A36" s="59" t="s">
        <v>43</v>
      </c>
      <c r="B36" s="108"/>
      <c r="C36" s="108" t="s">
        <v>56</v>
      </c>
      <c r="D36" s="109" t="s">
        <v>54</v>
      </c>
      <c r="E36" s="62">
        <v>98</v>
      </c>
      <c r="F36" s="110"/>
      <c r="G36" s="111"/>
      <c r="H36" s="110"/>
      <c r="I36" s="65">
        <v>0.17</v>
      </c>
      <c r="J36" s="112">
        <v>95</v>
      </c>
      <c r="K36" s="67">
        <v>4.33</v>
      </c>
    </row>
    <row r="37" spans="1:11" s="6" customFormat="1" ht="15" outlineLevel="1">
      <c r="A37" s="59" t="s">
        <v>43</v>
      </c>
      <c r="B37" s="108"/>
      <c r="C37" s="108" t="s">
        <v>57</v>
      </c>
      <c r="D37" s="109" t="s">
        <v>54</v>
      </c>
      <c r="E37" s="62">
        <v>77</v>
      </c>
      <c r="F37" s="110"/>
      <c r="G37" s="111"/>
      <c r="H37" s="110"/>
      <c r="I37" s="65">
        <v>0.13</v>
      </c>
      <c r="J37" s="112">
        <v>65</v>
      </c>
      <c r="K37" s="67">
        <v>2.96</v>
      </c>
    </row>
    <row r="38" spans="1:11" s="6" customFormat="1" ht="30" outlineLevel="1">
      <c r="A38" s="59" t="s">
        <v>43</v>
      </c>
      <c r="B38" s="108"/>
      <c r="C38" s="108" t="s">
        <v>58</v>
      </c>
      <c r="D38" s="109" t="s">
        <v>59</v>
      </c>
      <c r="E38" s="62">
        <v>16.100000000000001</v>
      </c>
      <c r="F38" s="110"/>
      <c r="G38" s="111" t="s">
        <v>213</v>
      </c>
      <c r="H38" s="110"/>
      <c r="I38" s="65">
        <v>2.5499999999999998</v>
      </c>
      <c r="J38" s="112"/>
      <c r="K38" s="67"/>
    </row>
    <row r="39" spans="1:11" s="6" customFormat="1" ht="15.75">
      <c r="A39" s="70" t="s">
        <v>43</v>
      </c>
      <c r="B39" s="113"/>
      <c r="C39" s="113" t="s">
        <v>60</v>
      </c>
      <c r="D39" s="114"/>
      <c r="E39" s="73" t="s">
        <v>43</v>
      </c>
      <c r="F39" s="115"/>
      <c r="G39" s="116"/>
      <c r="H39" s="115"/>
      <c r="I39" s="76">
        <v>118.79</v>
      </c>
      <c r="J39" s="117"/>
      <c r="K39" s="78">
        <v>2158.92</v>
      </c>
    </row>
    <row r="40" spans="1:11" s="6" customFormat="1" ht="15" outlineLevel="1">
      <c r="A40" s="59" t="s">
        <v>43</v>
      </c>
      <c r="B40" s="108"/>
      <c r="C40" s="108" t="s">
        <v>61</v>
      </c>
      <c r="D40" s="109"/>
      <c r="E40" s="62" t="s">
        <v>43</v>
      </c>
      <c r="F40" s="110"/>
      <c r="G40" s="111"/>
      <c r="H40" s="110"/>
      <c r="I40" s="65"/>
      <c r="J40" s="112"/>
      <c r="K40" s="67"/>
    </row>
    <row r="41" spans="1:11" s="6" customFormat="1" ht="15" outlineLevel="1">
      <c r="A41" s="59" t="s">
        <v>43</v>
      </c>
      <c r="B41" s="108"/>
      <c r="C41" s="108" t="s">
        <v>46</v>
      </c>
      <c r="D41" s="109"/>
      <c r="E41" s="62" t="s">
        <v>43</v>
      </c>
      <c r="F41" s="110">
        <v>1.2</v>
      </c>
      <c r="G41" s="111" t="s">
        <v>218</v>
      </c>
      <c r="H41" s="110"/>
      <c r="I41" s="65">
        <v>0.02</v>
      </c>
      <c r="J41" s="112">
        <v>26.39</v>
      </c>
      <c r="K41" s="67">
        <v>0.46</v>
      </c>
    </row>
    <row r="42" spans="1:11" s="6" customFormat="1" ht="15" outlineLevel="1">
      <c r="A42" s="59" t="s">
        <v>43</v>
      </c>
      <c r="B42" s="108"/>
      <c r="C42" s="108" t="s">
        <v>48</v>
      </c>
      <c r="D42" s="109"/>
      <c r="E42" s="62" t="s">
        <v>43</v>
      </c>
      <c r="F42" s="110">
        <v>1.2</v>
      </c>
      <c r="G42" s="111" t="s">
        <v>218</v>
      </c>
      <c r="H42" s="110"/>
      <c r="I42" s="65">
        <v>0.02</v>
      </c>
      <c r="J42" s="112">
        <v>26.39</v>
      </c>
      <c r="K42" s="67">
        <v>0.46</v>
      </c>
    </row>
    <row r="43" spans="1:11" s="6" customFormat="1" ht="15" outlineLevel="1">
      <c r="A43" s="59" t="s">
        <v>43</v>
      </c>
      <c r="B43" s="108"/>
      <c r="C43" s="108" t="s">
        <v>63</v>
      </c>
      <c r="D43" s="109" t="s">
        <v>54</v>
      </c>
      <c r="E43" s="62">
        <v>175</v>
      </c>
      <c r="F43" s="110"/>
      <c r="G43" s="111"/>
      <c r="H43" s="110"/>
      <c r="I43" s="65">
        <v>0.04</v>
      </c>
      <c r="J43" s="112">
        <v>160</v>
      </c>
      <c r="K43" s="67">
        <v>0.74</v>
      </c>
    </row>
    <row r="44" spans="1:11" s="6" customFormat="1" ht="15" outlineLevel="1">
      <c r="A44" s="59" t="s">
        <v>43</v>
      </c>
      <c r="B44" s="108"/>
      <c r="C44" s="108" t="s">
        <v>64</v>
      </c>
      <c r="D44" s="109"/>
      <c r="E44" s="62" t="s">
        <v>43</v>
      </c>
      <c r="F44" s="110"/>
      <c r="G44" s="111"/>
      <c r="H44" s="110"/>
      <c r="I44" s="65">
        <v>0.06</v>
      </c>
      <c r="J44" s="112"/>
      <c r="K44" s="67">
        <v>1.2</v>
      </c>
    </row>
    <row r="45" spans="1:11" s="6" customFormat="1" ht="15.75">
      <c r="A45" s="70" t="s">
        <v>43</v>
      </c>
      <c r="B45" s="113"/>
      <c r="C45" s="113" t="s">
        <v>65</v>
      </c>
      <c r="D45" s="114"/>
      <c r="E45" s="73" t="s">
        <v>43</v>
      </c>
      <c r="F45" s="115"/>
      <c r="G45" s="116"/>
      <c r="H45" s="115"/>
      <c r="I45" s="76">
        <v>118.85</v>
      </c>
      <c r="J45" s="117"/>
      <c r="K45" s="78">
        <v>2160.12</v>
      </c>
    </row>
    <row r="46" spans="1:11" s="6" customFormat="1" ht="195">
      <c r="A46" s="59">
        <v>2</v>
      </c>
      <c r="B46" s="108" t="s">
        <v>2130</v>
      </c>
      <c r="C46" s="108" t="s">
        <v>2131</v>
      </c>
      <c r="D46" s="109" t="s">
        <v>41</v>
      </c>
      <c r="E46" s="62">
        <v>4</v>
      </c>
      <c r="F46" s="110">
        <v>72.989999999999995</v>
      </c>
      <c r="G46" s="111"/>
      <c r="H46" s="110"/>
      <c r="I46" s="65"/>
      <c r="J46" s="112"/>
      <c r="K46" s="67"/>
    </row>
    <row r="47" spans="1:11" s="6" customFormat="1" ht="15" outlineLevel="1">
      <c r="A47" s="59" t="s">
        <v>43</v>
      </c>
      <c r="B47" s="108"/>
      <c r="C47" s="108" t="s">
        <v>44</v>
      </c>
      <c r="D47" s="109"/>
      <c r="E47" s="62" t="s">
        <v>43</v>
      </c>
      <c r="F47" s="110">
        <v>36.79</v>
      </c>
      <c r="G47" s="111" t="s">
        <v>213</v>
      </c>
      <c r="H47" s="110"/>
      <c r="I47" s="65">
        <v>116.55</v>
      </c>
      <c r="J47" s="112">
        <v>26.39</v>
      </c>
      <c r="K47" s="67">
        <v>3075.77</v>
      </c>
    </row>
    <row r="48" spans="1:11" s="6" customFormat="1" ht="15" outlineLevel="1">
      <c r="A48" s="59" t="s">
        <v>43</v>
      </c>
      <c r="B48" s="108"/>
      <c r="C48" s="108" t="s">
        <v>46</v>
      </c>
      <c r="D48" s="109"/>
      <c r="E48" s="62" t="s">
        <v>43</v>
      </c>
      <c r="F48" s="110">
        <v>16.899999999999999</v>
      </c>
      <c r="G48" s="111" t="s">
        <v>214</v>
      </c>
      <c r="H48" s="110"/>
      <c r="I48" s="65">
        <v>48.67</v>
      </c>
      <c r="J48" s="112">
        <v>9.6300000000000008</v>
      </c>
      <c r="K48" s="67">
        <v>468.71</v>
      </c>
    </row>
    <row r="49" spans="1:11" s="6" customFormat="1" ht="15" outlineLevel="1">
      <c r="A49" s="59" t="s">
        <v>43</v>
      </c>
      <c r="B49" s="108"/>
      <c r="C49" s="108" t="s">
        <v>48</v>
      </c>
      <c r="D49" s="109"/>
      <c r="E49" s="62" t="s">
        <v>43</v>
      </c>
      <c r="F49" s="110" t="s">
        <v>1677</v>
      </c>
      <c r="G49" s="111"/>
      <c r="H49" s="110"/>
      <c r="I49" s="68" t="s">
        <v>2132</v>
      </c>
      <c r="J49" s="112">
        <v>26.39</v>
      </c>
      <c r="K49" s="69" t="s">
        <v>2133</v>
      </c>
    </row>
    <row r="50" spans="1:11" s="6" customFormat="1" ht="15" outlineLevel="1">
      <c r="A50" s="59" t="s">
        <v>43</v>
      </c>
      <c r="B50" s="108"/>
      <c r="C50" s="108" t="s">
        <v>52</v>
      </c>
      <c r="D50" s="109"/>
      <c r="E50" s="62" t="s">
        <v>43</v>
      </c>
      <c r="F50" s="110">
        <v>19.3</v>
      </c>
      <c r="G50" s="111">
        <v>0.6</v>
      </c>
      <c r="H50" s="110"/>
      <c r="I50" s="65">
        <v>46.32</v>
      </c>
      <c r="J50" s="112">
        <v>8.23</v>
      </c>
      <c r="K50" s="67">
        <v>381.21</v>
      </c>
    </row>
    <row r="51" spans="1:11" s="6" customFormat="1" ht="15" outlineLevel="1">
      <c r="A51" s="59" t="s">
        <v>43</v>
      </c>
      <c r="B51" s="108"/>
      <c r="C51" s="108" t="s">
        <v>53</v>
      </c>
      <c r="D51" s="109" t="s">
        <v>54</v>
      </c>
      <c r="E51" s="62">
        <v>91</v>
      </c>
      <c r="F51" s="110"/>
      <c r="G51" s="111"/>
      <c r="H51" s="110"/>
      <c r="I51" s="65">
        <v>106.06</v>
      </c>
      <c r="J51" s="112">
        <v>75</v>
      </c>
      <c r="K51" s="67">
        <v>2306.83</v>
      </c>
    </row>
    <row r="52" spans="1:11" s="6" customFormat="1" ht="15" outlineLevel="1">
      <c r="A52" s="59" t="s">
        <v>43</v>
      </c>
      <c r="B52" s="108"/>
      <c r="C52" s="108" t="s">
        <v>55</v>
      </c>
      <c r="D52" s="109" t="s">
        <v>54</v>
      </c>
      <c r="E52" s="62">
        <v>70</v>
      </c>
      <c r="F52" s="110"/>
      <c r="G52" s="111"/>
      <c r="H52" s="110"/>
      <c r="I52" s="65">
        <v>81.59</v>
      </c>
      <c r="J52" s="112">
        <v>41</v>
      </c>
      <c r="K52" s="67">
        <v>1261.07</v>
      </c>
    </row>
    <row r="53" spans="1:11" s="6" customFormat="1" ht="15" outlineLevel="1">
      <c r="A53" s="59" t="s">
        <v>43</v>
      </c>
      <c r="B53" s="108"/>
      <c r="C53" s="108" t="s">
        <v>56</v>
      </c>
      <c r="D53" s="109" t="s">
        <v>54</v>
      </c>
      <c r="E53" s="62">
        <v>98</v>
      </c>
      <c r="F53" s="110"/>
      <c r="G53" s="111"/>
      <c r="H53" s="110"/>
      <c r="I53" s="65">
        <v>4.9400000000000004</v>
      </c>
      <c r="J53" s="112">
        <v>95</v>
      </c>
      <c r="K53" s="67">
        <v>126.36</v>
      </c>
    </row>
    <row r="54" spans="1:11" s="6" customFormat="1" ht="15" outlineLevel="1">
      <c r="A54" s="59" t="s">
        <v>43</v>
      </c>
      <c r="B54" s="108"/>
      <c r="C54" s="108" t="s">
        <v>57</v>
      </c>
      <c r="D54" s="109" t="s">
        <v>54</v>
      </c>
      <c r="E54" s="62">
        <v>77</v>
      </c>
      <c r="F54" s="110"/>
      <c r="G54" s="111"/>
      <c r="H54" s="110"/>
      <c r="I54" s="65">
        <v>3.88</v>
      </c>
      <c r="J54" s="112">
        <v>65</v>
      </c>
      <c r="K54" s="67">
        <v>86.46</v>
      </c>
    </row>
    <row r="55" spans="1:11" s="6" customFormat="1" ht="30" outlineLevel="1">
      <c r="A55" s="59" t="s">
        <v>43</v>
      </c>
      <c r="B55" s="108"/>
      <c r="C55" s="108" t="s">
        <v>58</v>
      </c>
      <c r="D55" s="109" t="s">
        <v>59</v>
      </c>
      <c r="E55" s="62">
        <v>3.32</v>
      </c>
      <c r="F55" s="110"/>
      <c r="G55" s="111" t="s">
        <v>213</v>
      </c>
      <c r="H55" s="110"/>
      <c r="I55" s="65">
        <v>10.52</v>
      </c>
      <c r="J55" s="112"/>
      <c r="K55" s="67"/>
    </row>
    <row r="56" spans="1:11" s="6" customFormat="1" ht="15.75">
      <c r="A56" s="70" t="s">
        <v>43</v>
      </c>
      <c r="B56" s="113"/>
      <c r="C56" s="113" t="s">
        <v>60</v>
      </c>
      <c r="D56" s="114"/>
      <c r="E56" s="73" t="s">
        <v>43</v>
      </c>
      <c r="F56" s="115"/>
      <c r="G56" s="116"/>
      <c r="H56" s="115"/>
      <c r="I56" s="76">
        <v>408.01</v>
      </c>
      <c r="J56" s="117"/>
      <c r="K56" s="78">
        <v>7706.41</v>
      </c>
    </row>
    <row r="57" spans="1:11" s="6" customFormat="1" ht="15" outlineLevel="1">
      <c r="A57" s="59" t="s">
        <v>43</v>
      </c>
      <c r="B57" s="108"/>
      <c r="C57" s="108" t="s">
        <v>61</v>
      </c>
      <c r="D57" s="109"/>
      <c r="E57" s="62" t="s">
        <v>43</v>
      </c>
      <c r="F57" s="110"/>
      <c r="G57" s="111"/>
      <c r="H57" s="110"/>
      <c r="I57" s="65"/>
      <c r="J57" s="112"/>
      <c r="K57" s="67"/>
    </row>
    <row r="58" spans="1:11" s="6" customFormat="1" ht="15" outlineLevel="1">
      <c r="A58" s="59" t="s">
        <v>43</v>
      </c>
      <c r="B58" s="108"/>
      <c r="C58" s="108" t="s">
        <v>46</v>
      </c>
      <c r="D58" s="109"/>
      <c r="E58" s="62" t="s">
        <v>43</v>
      </c>
      <c r="F58" s="110">
        <v>1.75</v>
      </c>
      <c r="G58" s="111" t="s">
        <v>218</v>
      </c>
      <c r="H58" s="110"/>
      <c r="I58" s="65">
        <v>0.5</v>
      </c>
      <c r="J58" s="112">
        <v>26.39</v>
      </c>
      <c r="K58" s="67">
        <v>13.3</v>
      </c>
    </row>
    <row r="59" spans="1:11" s="6" customFormat="1" ht="15" outlineLevel="1">
      <c r="A59" s="59" t="s">
        <v>43</v>
      </c>
      <c r="B59" s="108"/>
      <c r="C59" s="108" t="s">
        <v>48</v>
      </c>
      <c r="D59" s="109"/>
      <c r="E59" s="62" t="s">
        <v>43</v>
      </c>
      <c r="F59" s="110">
        <v>1.75</v>
      </c>
      <c r="G59" s="111" t="s">
        <v>218</v>
      </c>
      <c r="H59" s="110"/>
      <c r="I59" s="65">
        <v>0.5</v>
      </c>
      <c r="J59" s="112">
        <v>26.39</v>
      </c>
      <c r="K59" s="67">
        <v>13.3</v>
      </c>
    </row>
    <row r="60" spans="1:11" s="6" customFormat="1" ht="15" outlineLevel="1">
      <c r="A60" s="59" t="s">
        <v>43</v>
      </c>
      <c r="B60" s="108"/>
      <c r="C60" s="108" t="s">
        <v>63</v>
      </c>
      <c r="D60" s="109" t="s">
        <v>54</v>
      </c>
      <c r="E60" s="62">
        <v>175</v>
      </c>
      <c r="F60" s="110"/>
      <c r="G60" s="111"/>
      <c r="H60" s="110"/>
      <c r="I60" s="65">
        <v>0.88</v>
      </c>
      <c r="J60" s="112">
        <v>160</v>
      </c>
      <c r="K60" s="67">
        <v>21.29</v>
      </c>
    </row>
    <row r="61" spans="1:11" s="6" customFormat="1" ht="15" outlineLevel="1">
      <c r="A61" s="59" t="s">
        <v>43</v>
      </c>
      <c r="B61" s="108"/>
      <c r="C61" s="108" t="s">
        <v>64</v>
      </c>
      <c r="D61" s="109"/>
      <c r="E61" s="62" t="s">
        <v>43</v>
      </c>
      <c r="F61" s="110"/>
      <c r="G61" s="111"/>
      <c r="H61" s="110"/>
      <c r="I61" s="65">
        <v>1.38</v>
      </c>
      <c r="J61" s="112"/>
      <c r="K61" s="67">
        <v>34.590000000000003</v>
      </c>
    </row>
    <row r="62" spans="1:11" s="6" customFormat="1" ht="15.75">
      <c r="A62" s="70" t="s">
        <v>43</v>
      </c>
      <c r="B62" s="113"/>
      <c r="C62" s="113" t="s">
        <v>65</v>
      </c>
      <c r="D62" s="114"/>
      <c r="E62" s="73" t="s">
        <v>43</v>
      </c>
      <c r="F62" s="115"/>
      <c r="G62" s="116"/>
      <c r="H62" s="115"/>
      <c r="I62" s="76">
        <v>409.39</v>
      </c>
      <c r="J62" s="117"/>
      <c r="K62" s="78">
        <v>7741</v>
      </c>
    </row>
    <row r="63" spans="1:11" s="6" customFormat="1" ht="180">
      <c r="A63" s="59">
        <v>3</v>
      </c>
      <c r="B63" s="108" t="s">
        <v>2134</v>
      </c>
      <c r="C63" s="108" t="s">
        <v>2135</v>
      </c>
      <c r="D63" s="109" t="s">
        <v>2136</v>
      </c>
      <c r="E63" s="62" t="s">
        <v>541</v>
      </c>
      <c r="F63" s="110">
        <v>5627.04</v>
      </c>
      <c r="G63" s="111"/>
      <c r="H63" s="110"/>
      <c r="I63" s="65"/>
      <c r="J63" s="112"/>
      <c r="K63" s="67"/>
    </row>
    <row r="64" spans="1:11" s="6" customFormat="1" ht="15" outlineLevel="1">
      <c r="A64" s="59" t="s">
        <v>43</v>
      </c>
      <c r="B64" s="108"/>
      <c r="C64" s="108" t="s">
        <v>44</v>
      </c>
      <c r="D64" s="109"/>
      <c r="E64" s="62" t="s">
        <v>43</v>
      </c>
      <c r="F64" s="110">
        <v>3330.07</v>
      </c>
      <c r="G64" s="111" t="s">
        <v>213</v>
      </c>
      <c r="H64" s="110"/>
      <c r="I64" s="65">
        <v>26.37</v>
      </c>
      <c r="J64" s="112">
        <v>26.39</v>
      </c>
      <c r="K64" s="67">
        <v>696.01</v>
      </c>
    </row>
    <row r="65" spans="1:11" s="6" customFormat="1" ht="15" outlineLevel="1">
      <c r="A65" s="59" t="s">
        <v>43</v>
      </c>
      <c r="B65" s="108"/>
      <c r="C65" s="108" t="s">
        <v>46</v>
      </c>
      <c r="D65" s="109"/>
      <c r="E65" s="62" t="s">
        <v>43</v>
      </c>
      <c r="F65" s="110">
        <v>1115.29</v>
      </c>
      <c r="G65" s="111" t="s">
        <v>214</v>
      </c>
      <c r="H65" s="110"/>
      <c r="I65" s="65">
        <v>8.0299999999999994</v>
      </c>
      <c r="J65" s="112">
        <v>13.79</v>
      </c>
      <c r="K65" s="67">
        <v>110.73</v>
      </c>
    </row>
    <row r="66" spans="1:11" s="6" customFormat="1" ht="30" outlineLevel="1">
      <c r="A66" s="59" t="s">
        <v>43</v>
      </c>
      <c r="B66" s="108"/>
      <c r="C66" s="108" t="s">
        <v>48</v>
      </c>
      <c r="D66" s="109"/>
      <c r="E66" s="62" t="s">
        <v>43</v>
      </c>
      <c r="F66" s="110" t="s">
        <v>2137</v>
      </c>
      <c r="G66" s="111"/>
      <c r="H66" s="110"/>
      <c r="I66" s="68" t="s">
        <v>2138</v>
      </c>
      <c r="J66" s="112">
        <v>26.39</v>
      </c>
      <c r="K66" s="69" t="s">
        <v>2139</v>
      </c>
    </row>
    <row r="67" spans="1:11" s="6" customFormat="1" ht="15" outlineLevel="1">
      <c r="A67" s="59" t="s">
        <v>43</v>
      </c>
      <c r="B67" s="108"/>
      <c r="C67" s="108" t="s">
        <v>52</v>
      </c>
      <c r="D67" s="109"/>
      <c r="E67" s="62" t="s">
        <v>43</v>
      </c>
      <c r="F67" s="110">
        <v>1181.68</v>
      </c>
      <c r="G67" s="111">
        <v>0.6</v>
      </c>
      <c r="H67" s="110"/>
      <c r="I67" s="65">
        <v>7.09</v>
      </c>
      <c r="J67" s="112">
        <v>4.26</v>
      </c>
      <c r="K67" s="67">
        <v>30.2</v>
      </c>
    </row>
    <row r="68" spans="1:11" s="6" customFormat="1" ht="15" outlineLevel="1">
      <c r="A68" s="59" t="s">
        <v>43</v>
      </c>
      <c r="B68" s="108"/>
      <c r="C68" s="108" t="s">
        <v>53</v>
      </c>
      <c r="D68" s="109" t="s">
        <v>54</v>
      </c>
      <c r="E68" s="62">
        <v>91</v>
      </c>
      <c r="F68" s="110"/>
      <c r="G68" s="111"/>
      <c r="H68" s="110"/>
      <c r="I68" s="65">
        <v>24</v>
      </c>
      <c r="J68" s="112">
        <v>75</v>
      </c>
      <c r="K68" s="67">
        <v>522.01</v>
      </c>
    </row>
    <row r="69" spans="1:11" s="6" customFormat="1" ht="15" outlineLevel="1">
      <c r="A69" s="59" t="s">
        <v>43</v>
      </c>
      <c r="B69" s="108"/>
      <c r="C69" s="108" t="s">
        <v>55</v>
      </c>
      <c r="D69" s="109" t="s">
        <v>54</v>
      </c>
      <c r="E69" s="62">
        <v>70</v>
      </c>
      <c r="F69" s="110"/>
      <c r="G69" s="111"/>
      <c r="H69" s="110"/>
      <c r="I69" s="65">
        <v>18.46</v>
      </c>
      <c r="J69" s="112">
        <v>41</v>
      </c>
      <c r="K69" s="67">
        <v>285.36</v>
      </c>
    </row>
    <row r="70" spans="1:11" s="6" customFormat="1" ht="15" outlineLevel="1">
      <c r="A70" s="59" t="s">
        <v>43</v>
      </c>
      <c r="B70" s="108"/>
      <c r="C70" s="108" t="s">
        <v>56</v>
      </c>
      <c r="D70" s="109" t="s">
        <v>54</v>
      </c>
      <c r="E70" s="62">
        <v>98</v>
      </c>
      <c r="F70" s="110"/>
      <c r="G70" s="111"/>
      <c r="H70" s="110"/>
      <c r="I70" s="65">
        <v>1.75</v>
      </c>
      <c r="J70" s="112">
        <v>95</v>
      </c>
      <c r="K70" s="67">
        <v>44.75</v>
      </c>
    </row>
    <row r="71" spans="1:11" s="6" customFormat="1" ht="15" outlineLevel="1">
      <c r="A71" s="59" t="s">
        <v>43</v>
      </c>
      <c r="B71" s="108"/>
      <c r="C71" s="108" t="s">
        <v>57</v>
      </c>
      <c r="D71" s="109" t="s">
        <v>54</v>
      </c>
      <c r="E71" s="62">
        <v>77</v>
      </c>
      <c r="F71" s="110"/>
      <c r="G71" s="111"/>
      <c r="H71" s="110"/>
      <c r="I71" s="65">
        <v>1.38</v>
      </c>
      <c r="J71" s="112">
        <v>65</v>
      </c>
      <c r="K71" s="67">
        <v>30.62</v>
      </c>
    </row>
    <row r="72" spans="1:11" s="6" customFormat="1" ht="30" outlineLevel="1">
      <c r="A72" s="59" t="s">
        <v>43</v>
      </c>
      <c r="B72" s="108"/>
      <c r="C72" s="108" t="s">
        <v>58</v>
      </c>
      <c r="D72" s="109" t="s">
        <v>59</v>
      </c>
      <c r="E72" s="62">
        <v>297.86</v>
      </c>
      <c r="F72" s="110"/>
      <c r="G72" s="111" t="s">
        <v>213</v>
      </c>
      <c r="H72" s="110"/>
      <c r="I72" s="65">
        <v>2.36</v>
      </c>
      <c r="J72" s="112"/>
      <c r="K72" s="67"/>
    </row>
    <row r="73" spans="1:11" s="6" customFormat="1" ht="15.75">
      <c r="A73" s="70" t="s">
        <v>43</v>
      </c>
      <c r="B73" s="113"/>
      <c r="C73" s="113" t="s">
        <v>60</v>
      </c>
      <c r="D73" s="114"/>
      <c r="E73" s="73" t="s">
        <v>43</v>
      </c>
      <c r="F73" s="115"/>
      <c r="G73" s="116"/>
      <c r="H73" s="115"/>
      <c r="I73" s="76">
        <v>87.08</v>
      </c>
      <c r="J73" s="117"/>
      <c r="K73" s="78">
        <v>1719.68</v>
      </c>
    </row>
    <row r="74" spans="1:11" s="6" customFormat="1" ht="15" outlineLevel="1">
      <c r="A74" s="59" t="s">
        <v>43</v>
      </c>
      <c r="B74" s="108"/>
      <c r="C74" s="108" t="s">
        <v>61</v>
      </c>
      <c r="D74" s="109"/>
      <c r="E74" s="62" t="s">
        <v>43</v>
      </c>
      <c r="F74" s="110"/>
      <c r="G74" s="111"/>
      <c r="H74" s="110"/>
      <c r="I74" s="65"/>
      <c r="J74" s="112"/>
      <c r="K74" s="67"/>
    </row>
    <row r="75" spans="1:11" s="6" customFormat="1" ht="15" outlineLevel="1">
      <c r="A75" s="59" t="s">
        <v>43</v>
      </c>
      <c r="B75" s="108"/>
      <c r="C75" s="108" t="s">
        <v>46</v>
      </c>
      <c r="D75" s="109"/>
      <c r="E75" s="62" t="s">
        <v>43</v>
      </c>
      <c r="F75" s="110">
        <v>247.94</v>
      </c>
      <c r="G75" s="111" t="s">
        <v>218</v>
      </c>
      <c r="H75" s="110"/>
      <c r="I75" s="65">
        <v>0.18</v>
      </c>
      <c r="J75" s="112">
        <v>26.39</v>
      </c>
      <c r="K75" s="67">
        <v>4.71</v>
      </c>
    </row>
    <row r="76" spans="1:11" s="6" customFormat="1" ht="15" outlineLevel="1">
      <c r="A76" s="59" t="s">
        <v>43</v>
      </c>
      <c r="B76" s="108"/>
      <c r="C76" s="108" t="s">
        <v>48</v>
      </c>
      <c r="D76" s="109"/>
      <c r="E76" s="62" t="s">
        <v>43</v>
      </c>
      <c r="F76" s="110">
        <v>247.94</v>
      </c>
      <c r="G76" s="111" t="s">
        <v>218</v>
      </c>
      <c r="H76" s="110"/>
      <c r="I76" s="65">
        <v>0.18</v>
      </c>
      <c r="J76" s="112">
        <v>26.39</v>
      </c>
      <c r="K76" s="67">
        <v>4.71</v>
      </c>
    </row>
    <row r="77" spans="1:11" s="6" customFormat="1" ht="15" outlineLevel="1">
      <c r="A77" s="59" t="s">
        <v>43</v>
      </c>
      <c r="B77" s="108"/>
      <c r="C77" s="108" t="s">
        <v>63</v>
      </c>
      <c r="D77" s="109" t="s">
        <v>54</v>
      </c>
      <c r="E77" s="62">
        <v>175</v>
      </c>
      <c r="F77" s="110"/>
      <c r="G77" s="111"/>
      <c r="H77" s="110"/>
      <c r="I77" s="65">
        <v>0.32</v>
      </c>
      <c r="J77" s="112">
        <v>160</v>
      </c>
      <c r="K77" s="67">
        <v>7.53</v>
      </c>
    </row>
    <row r="78" spans="1:11" s="6" customFormat="1" ht="15" outlineLevel="1">
      <c r="A78" s="59" t="s">
        <v>43</v>
      </c>
      <c r="B78" s="108"/>
      <c r="C78" s="108" t="s">
        <v>64</v>
      </c>
      <c r="D78" s="109"/>
      <c r="E78" s="62" t="s">
        <v>43</v>
      </c>
      <c r="F78" s="110"/>
      <c r="G78" s="111"/>
      <c r="H78" s="110"/>
      <c r="I78" s="65">
        <v>0.5</v>
      </c>
      <c r="J78" s="112"/>
      <c r="K78" s="67">
        <v>12.24</v>
      </c>
    </row>
    <row r="79" spans="1:11" s="6" customFormat="1" ht="15.75">
      <c r="A79" s="70" t="s">
        <v>43</v>
      </c>
      <c r="B79" s="113"/>
      <c r="C79" s="113" t="s">
        <v>65</v>
      </c>
      <c r="D79" s="114"/>
      <c r="E79" s="73" t="s">
        <v>43</v>
      </c>
      <c r="F79" s="115"/>
      <c r="G79" s="116"/>
      <c r="H79" s="115"/>
      <c r="I79" s="76">
        <v>87.58</v>
      </c>
      <c r="J79" s="117"/>
      <c r="K79" s="78">
        <v>1731.92</v>
      </c>
    </row>
    <row r="80" spans="1:11" s="6" customFormat="1" ht="180">
      <c r="A80" s="59">
        <v>4</v>
      </c>
      <c r="B80" s="108" t="s">
        <v>2140</v>
      </c>
      <c r="C80" s="108" t="s">
        <v>2141</v>
      </c>
      <c r="D80" s="109" t="s">
        <v>2136</v>
      </c>
      <c r="E80" s="62" t="s">
        <v>2142</v>
      </c>
      <c r="F80" s="110">
        <v>5569.11</v>
      </c>
      <c r="G80" s="111"/>
      <c r="H80" s="110"/>
      <c r="I80" s="65"/>
      <c r="J80" s="112"/>
      <c r="K80" s="67"/>
    </row>
    <row r="81" spans="1:11" s="6" customFormat="1" ht="15" outlineLevel="1">
      <c r="A81" s="59" t="s">
        <v>43</v>
      </c>
      <c r="B81" s="108"/>
      <c r="C81" s="108" t="s">
        <v>44</v>
      </c>
      <c r="D81" s="109"/>
      <c r="E81" s="62" t="s">
        <v>43</v>
      </c>
      <c r="F81" s="110">
        <v>841.11</v>
      </c>
      <c r="G81" s="111" t="s">
        <v>213</v>
      </c>
      <c r="H81" s="110"/>
      <c r="I81" s="65">
        <v>26.65</v>
      </c>
      <c r="J81" s="112">
        <v>26.39</v>
      </c>
      <c r="K81" s="67">
        <v>703.2</v>
      </c>
    </row>
    <row r="82" spans="1:11" s="6" customFormat="1" ht="15" outlineLevel="1">
      <c r="A82" s="59" t="s">
        <v>43</v>
      </c>
      <c r="B82" s="108"/>
      <c r="C82" s="108" t="s">
        <v>46</v>
      </c>
      <c r="D82" s="109"/>
      <c r="E82" s="62" t="s">
        <v>43</v>
      </c>
      <c r="F82" s="110"/>
      <c r="G82" s="111" t="s">
        <v>214</v>
      </c>
      <c r="H82" s="110"/>
      <c r="I82" s="65"/>
      <c r="J82" s="112"/>
      <c r="K82" s="67"/>
    </row>
    <row r="83" spans="1:11" s="6" customFormat="1" ht="15" outlineLevel="1">
      <c r="A83" s="59" t="s">
        <v>43</v>
      </c>
      <c r="B83" s="108"/>
      <c r="C83" s="108" t="s">
        <v>48</v>
      </c>
      <c r="D83" s="109"/>
      <c r="E83" s="62" t="s">
        <v>43</v>
      </c>
      <c r="F83" s="110"/>
      <c r="G83" s="111"/>
      <c r="H83" s="110"/>
      <c r="I83" s="65"/>
      <c r="J83" s="112">
        <v>26.39</v>
      </c>
      <c r="K83" s="67"/>
    </row>
    <row r="84" spans="1:11" s="6" customFormat="1" ht="15" outlineLevel="1">
      <c r="A84" s="59" t="s">
        <v>43</v>
      </c>
      <c r="B84" s="108"/>
      <c r="C84" s="108" t="s">
        <v>52</v>
      </c>
      <c r="D84" s="109"/>
      <c r="E84" s="62" t="s">
        <v>43</v>
      </c>
      <c r="F84" s="110">
        <v>4728</v>
      </c>
      <c r="G84" s="111">
        <v>0.6</v>
      </c>
      <c r="H84" s="110"/>
      <c r="I84" s="65">
        <v>113.47</v>
      </c>
      <c r="J84" s="112">
        <v>1.28</v>
      </c>
      <c r="K84" s="67">
        <v>145.24</v>
      </c>
    </row>
    <row r="85" spans="1:11" s="6" customFormat="1" ht="15" outlineLevel="1">
      <c r="A85" s="59" t="s">
        <v>43</v>
      </c>
      <c r="B85" s="108"/>
      <c r="C85" s="108" t="s">
        <v>53</v>
      </c>
      <c r="D85" s="109" t="s">
        <v>54</v>
      </c>
      <c r="E85" s="62">
        <v>91</v>
      </c>
      <c r="F85" s="110"/>
      <c r="G85" s="111"/>
      <c r="H85" s="110"/>
      <c r="I85" s="65">
        <v>24.25</v>
      </c>
      <c r="J85" s="112">
        <v>75</v>
      </c>
      <c r="K85" s="67">
        <v>527.4</v>
      </c>
    </row>
    <row r="86" spans="1:11" s="6" customFormat="1" ht="15" outlineLevel="1">
      <c r="A86" s="59" t="s">
        <v>43</v>
      </c>
      <c r="B86" s="108"/>
      <c r="C86" s="108" t="s">
        <v>55</v>
      </c>
      <c r="D86" s="109" t="s">
        <v>54</v>
      </c>
      <c r="E86" s="62">
        <v>70</v>
      </c>
      <c r="F86" s="110"/>
      <c r="G86" s="111"/>
      <c r="H86" s="110"/>
      <c r="I86" s="65">
        <v>18.66</v>
      </c>
      <c r="J86" s="112">
        <v>41</v>
      </c>
      <c r="K86" s="67">
        <v>288.31</v>
      </c>
    </row>
    <row r="87" spans="1:11" s="6" customFormat="1" ht="15" outlineLevel="1">
      <c r="A87" s="59" t="s">
        <v>43</v>
      </c>
      <c r="B87" s="108"/>
      <c r="C87" s="108" t="s">
        <v>56</v>
      </c>
      <c r="D87" s="109" t="s">
        <v>54</v>
      </c>
      <c r="E87" s="62">
        <v>98</v>
      </c>
      <c r="F87" s="110"/>
      <c r="G87" s="111"/>
      <c r="H87" s="110"/>
      <c r="I87" s="65">
        <v>0</v>
      </c>
      <c r="J87" s="112">
        <v>95</v>
      </c>
      <c r="K87" s="67">
        <v>0</v>
      </c>
    </row>
    <row r="88" spans="1:11" s="6" customFormat="1" ht="15" outlineLevel="1">
      <c r="A88" s="59" t="s">
        <v>43</v>
      </c>
      <c r="B88" s="108"/>
      <c r="C88" s="108" t="s">
        <v>57</v>
      </c>
      <c r="D88" s="109" t="s">
        <v>54</v>
      </c>
      <c r="E88" s="62">
        <v>77</v>
      </c>
      <c r="F88" s="110"/>
      <c r="G88" s="111"/>
      <c r="H88" s="110"/>
      <c r="I88" s="65">
        <v>0</v>
      </c>
      <c r="J88" s="112">
        <v>65</v>
      </c>
      <c r="K88" s="67">
        <v>0</v>
      </c>
    </row>
    <row r="89" spans="1:11" s="6" customFormat="1" ht="30" outlineLevel="1">
      <c r="A89" s="59" t="s">
        <v>43</v>
      </c>
      <c r="B89" s="108"/>
      <c r="C89" s="108" t="s">
        <v>58</v>
      </c>
      <c r="D89" s="109" t="s">
        <v>59</v>
      </c>
      <c r="E89" s="62">
        <v>69</v>
      </c>
      <c r="F89" s="110"/>
      <c r="G89" s="111" t="s">
        <v>213</v>
      </c>
      <c r="H89" s="110"/>
      <c r="I89" s="65">
        <v>2.19</v>
      </c>
      <c r="J89" s="112"/>
      <c r="K89" s="67"/>
    </row>
    <row r="90" spans="1:11" s="6" customFormat="1" ht="15.75">
      <c r="A90" s="70" t="s">
        <v>43</v>
      </c>
      <c r="B90" s="113"/>
      <c r="C90" s="113" t="s">
        <v>60</v>
      </c>
      <c r="D90" s="114"/>
      <c r="E90" s="73" t="s">
        <v>43</v>
      </c>
      <c r="F90" s="115"/>
      <c r="G90" s="116"/>
      <c r="H90" s="115"/>
      <c r="I90" s="76">
        <v>183.03</v>
      </c>
      <c r="J90" s="117"/>
      <c r="K90" s="78">
        <v>1664.15</v>
      </c>
    </row>
    <row r="91" spans="1:11" s="6" customFormat="1" ht="180">
      <c r="A91" s="59">
        <v>5</v>
      </c>
      <c r="B91" s="108" t="s">
        <v>2134</v>
      </c>
      <c r="C91" s="108" t="s">
        <v>2143</v>
      </c>
      <c r="D91" s="109" t="s">
        <v>2136</v>
      </c>
      <c r="E91" s="62" t="s">
        <v>2144</v>
      </c>
      <c r="F91" s="110">
        <v>5627.04</v>
      </c>
      <c r="G91" s="111"/>
      <c r="H91" s="110"/>
      <c r="I91" s="65"/>
      <c r="J91" s="112"/>
      <c r="K91" s="67"/>
    </row>
    <row r="92" spans="1:11" s="6" customFormat="1" ht="15" outlineLevel="1">
      <c r="A92" s="59" t="s">
        <v>43</v>
      </c>
      <c r="B92" s="108"/>
      <c r="C92" s="108" t="s">
        <v>44</v>
      </c>
      <c r="D92" s="109"/>
      <c r="E92" s="62" t="s">
        <v>43</v>
      </c>
      <c r="F92" s="110">
        <v>3330.07</v>
      </c>
      <c r="G92" s="111" t="s">
        <v>213</v>
      </c>
      <c r="H92" s="110"/>
      <c r="I92" s="65">
        <v>79.12</v>
      </c>
      <c r="J92" s="112">
        <v>26.39</v>
      </c>
      <c r="K92" s="67">
        <v>2088.04</v>
      </c>
    </row>
    <row r="93" spans="1:11" s="6" customFormat="1" ht="15" outlineLevel="1">
      <c r="A93" s="59" t="s">
        <v>43</v>
      </c>
      <c r="B93" s="108"/>
      <c r="C93" s="108" t="s">
        <v>46</v>
      </c>
      <c r="D93" s="109"/>
      <c r="E93" s="62" t="s">
        <v>43</v>
      </c>
      <c r="F93" s="110">
        <v>1115.29</v>
      </c>
      <c r="G93" s="111" t="s">
        <v>214</v>
      </c>
      <c r="H93" s="110"/>
      <c r="I93" s="65">
        <v>24.09</v>
      </c>
      <c r="J93" s="112">
        <v>13.79</v>
      </c>
      <c r="K93" s="67">
        <v>332.2</v>
      </c>
    </row>
    <row r="94" spans="1:11" s="6" customFormat="1" ht="30" outlineLevel="1">
      <c r="A94" s="59" t="s">
        <v>43</v>
      </c>
      <c r="B94" s="108"/>
      <c r="C94" s="108" t="s">
        <v>48</v>
      </c>
      <c r="D94" s="109"/>
      <c r="E94" s="62" t="s">
        <v>43</v>
      </c>
      <c r="F94" s="110" t="s">
        <v>2137</v>
      </c>
      <c r="G94" s="111"/>
      <c r="H94" s="110"/>
      <c r="I94" s="68" t="s">
        <v>2145</v>
      </c>
      <c r="J94" s="112">
        <v>26.39</v>
      </c>
      <c r="K94" s="69" t="s">
        <v>2146</v>
      </c>
    </row>
    <row r="95" spans="1:11" s="6" customFormat="1" ht="15" outlineLevel="1">
      <c r="A95" s="59" t="s">
        <v>43</v>
      </c>
      <c r="B95" s="108"/>
      <c r="C95" s="108" t="s">
        <v>52</v>
      </c>
      <c r="D95" s="109"/>
      <c r="E95" s="62" t="s">
        <v>43</v>
      </c>
      <c r="F95" s="110">
        <v>1181.68</v>
      </c>
      <c r="G95" s="111">
        <v>0.6</v>
      </c>
      <c r="H95" s="110"/>
      <c r="I95" s="65">
        <v>21.27</v>
      </c>
      <c r="J95" s="112">
        <v>4.26</v>
      </c>
      <c r="K95" s="67">
        <v>90.61</v>
      </c>
    </row>
    <row r="96" spans="1:11" s="6" customFormat="1" ht="15" outlineLevel="1">
      <c r="A96" s="59" t="s">
        <v>43</v>
      </c>
      <c r="B96" s="108"/>
      <c r="C96" s="108" t="s">
        <v>53</v>
      </c>
      <c r="D96" s="109" t="s">
        <v>54</v>
      </c>
      <c r="E96" s="62">
        <v>91</v>
      </c>
      <c r="F96" s="110"/>
      <c r="G96" s="111"/>
      <c r="H96" s="110"/>
      <c r="I96" s="65">
        <v>72</v>
      </c>
      <c r="J96" s="112">
        <v>75</v>
      </c>
      <c r="K96" s="67">
        <v>1566.03</v>
      </c>
    </row>
    <row r="97" spans="1:11" s="6" customFormat="1" ht="15" outlineLevel="1">
      <c r="A97" s="59" t="s">
        <v>43</v>
      </c>
      <c r="B97" s="108"/>
      <c r="C97" s="108" t="s">
        <v>55</v>
      </c>
      <c r="D97" s="109" t="s">
        <v>54</v>
      </c>
      <c r="E97" s="62">
        <v>70</v>
      </c>
      <c r="F97" s="110"/>
      <c r="G97" s="111"/>
      <c r="H97" s="110"/>
      <c r="I97" s="65">
        <v>55.38</v>
      </c>
      <c r="J97" s="112">
        <v>41</v>
      </c>
      <c r="K97" s="67">
        <v>856.1</v>
      </c>
    </row>
    <row r="98" spans="1:11" s="6" customFormat="1" ht="15" outlineLevel="1">
      <c r="A98" s="59" t="s">
        <v>43</v>
      </c>
      <c r="B98" s="108"/>
      <c r="C98" s="108" t="s">
        <v>56</v>
      </c>
      <c r="D98" s="109" t="s">
        <v>54</v>
      </c>
      <c r="E98" s="62">
        <v>98</v>
      </c>
      <c r="F98" s="110"/>
      <c r="G98" s="111"/>
      <c r="H98" s="110"/>
      <c r="I98" s="65">
        <v>5.25</v>
      </c>
      <c r="J98" s="112">
        <v>95</v>
      </c>
      <c r="K98" s="67">
        <v>134.26</v>
      </c>
    </row>
    <row r="99" spans="1:11" s="6" customFormat="1" ht="15" outlineLevel="1">
      <c r="A99" s="59" t="s">
        <v>43</v>
      </c>
      <c r="B99" s="108"/>
      <c r="C99" s="108" t="s">
        <v>57</v>
      </c>
      <c r="D99" s="109" t="s">
        <v>54</v>
      </c>
      <c r="E99" s="62">
        <v>77</v>
      </c>
      <c r="F99" s="110"/>
      <c r="G99" s="111"/>
      <c r="H99" s="110"/>
      <c r="I99" s="65">
        <v>4.13</v>
      </c>
      <c r="J99" s="112">
        <v>65</v>
      </c>
      <c r="K99" s="67">
        <v>91.86</v>
      </c>
    </row>
    <row r="100" spans="1:11" s="6" customFormat="1" ht="30" outlineLevel="1">
      <c r="A100" s="59" t="s">
        <v>43</v>
      </c>
      <c r="B100" s="108"/>
      <c r="C100" s="108" t="s">
        <v>58</v>
      </c>
      <c r="D100" s="109" t="s">
        <v>59</v>
      </c>
      <c r="E100" s="62">
        <v>297.86</v>
      </c>
      <c r="F100" s="110"/>
      <c r="G100" s="111" t="s">
        <v>213</v>
      </c>
      <c r="H100" s="110"/>
      <c r="I100" s="65">
        <v>7.08</v>
      </c>
      <c r="J100" s="112"/>
      <c r="K100" s="67"/>
    </row>
    <row r="101" spans="1:11" s="6" customFormat="1" ht="15.75">
      <c r="A101" s="70" t="s">
        <v>43</v>
      </c>
      <c r="B101" s="113"/>
      <c r="C101" s="113" t="s">
        <v>60</v>
      </c>
      <c r="D101" s="114"/>
      <c r="E101" s="73" t="s">
        <v>43</v>
      </c>
      <c r="F101" s="115"/>
      <c r="G101" s="116"/>
      <c r="H101" s="115"/>
      <c r="I101" s="76">
        <v>261.24</v>
      </c>
      <c r="J101" s="117"/>
      <c r="K101" s="78">
        <v>5159.1000000000004</v>
      </c>
    </row>
    <row r="102" spans="1:11" s="6" customFormat="1" ht="15" outlineLevel="1">
      <c r="A102" s="59" t="s">
        <v>43</v>
      </c>
      <c r="B102" s="108"/>
      <c r="C102" s="108" t="s">
        <v>61</v>
      </c>
      <c r="D102" s="109"/>
      <c r="E102" s="62" t="s">
        <v>43</v>
      </c>
      <c r="F102" s="110"/>
      <c r="G102" s="111"/>
      <c r="H102" s="110"/>
      <c r="I102" s="65"/>
      <c r="J102" s="112"/>
      <c r="K102" s="67"/>
    </row>
    <row r="103" spans="1:11" s="6" customFormat="1" ht="15" outlineLevel="1">
      <c r="A103" s="59" t="s">
        <v>43</v>
      </c>
      <c r="B103" s="108"/>
      <c r="C103" s="108" t="s">
        <v>46</v>
      </c>
      <c r="D103" s="109"/>
      <c r="E103" s="62" t="s">
        <v>43</v>
      </c>
      <c r="F103" s="110">
        <v>247.94</v>
      </c>
      <c r="G103" s="111" t="s">
        <v>218</v>
      </c>
      <c r="H103" s="110"/>
      <c r="I103" s="65">
        <v>0.54</v>
      </c>
      <c r="J103" s="112">
        <v>26.39</v>
      </c>
      <c r="K103" s="67">
        <v>14.13</v>
      </c>
    </row>
    <row r="104" spans="1:11" s="6" customFormat="1" ht="15" outlineLevel="1">
      <c r="A104" s="59" t="s">
        <v>43</v>
      </c>
      <c r="B104" s="108"/>
      <c r="C104" s="108" t="s">
        <v>48</v>
      </c>
      <c r="D104" s="109"/>
      <c r="E104" s="62" t="s">
        <v>43</v>
      </c>
      <c r="F104" s="110">
        <v>247.94</v>
      </c>
      <c r="G104" s="111" t="s">
        <v>218</v>
      </c>
      <c r="H104" s="110"/>
      <c r="I104" s="65">
        <v>0.54</v>
      </c>
      <c r="J104" s="112">
        <v>26.39</v>
      </c>
      <c r="K104" s="67">
        <v>14.13</v>
      </c>
    </row>
    <row r="105" spans="1:11" s="6" customFormat="1" ht="15" outlineLevel="1">
      <c r="A105" s="59" t="s">
        <v>43</v>
      </c>
      <c r="B105" s="108"/>
      <c r="C105" s="108" t="s">
        <v>63</v>
      </c>
      <c r="D105" s="109" t="s">
        <v>54</v>
      </c>
      <c r="E105" s="62">
        <v>175</v>
      </c>
      <c r="F105" s="110"/>
      <c r="G105" s="111"/>
      <c r="H105" s="110"/>
      <c r="I105" s="65">
        <v>0.95</v>
      </c>
      <c r="J105" s="112">
        <v>160</v>
      </c>
      <c r="K105" s="67">
        <v>22.6</v>
      </c>
    </row>
    <row r="106" spans="1:11" s="6" customFormat="1" ht="15" outlineLevel="1">
      <c r="A106" s="59" t="s">
        <v>43</v>
      </c>
      <c r="B106" s="108"/>
      <c r="C106" s="108" t="s">
        <v>64</v>
      </c>
      <c r="D106" s="109"/>
      <c r="E106" s="62" t="s">
        <v>43</v>
      </c>
      <c r="F106" s="110"/>
      <c r="G106" s="111"/>
      <c r="H106" s="110"/>
      <c r="I106" s="65">
        <v>1.49</v>
      </c>
      <c r="J106" s="112"/>
      <c r="K106" s="67">
        <v>36.729999999999997</v>
      </c>
    </row>
    <row r="107" spans="1:11" s="6" customFormat="1" ht="15.75">
      <c r="A107" s="70" t="s">
        <v>43</v>
      </c>
      <c r="B107" s="113"/>
      <c r="C107" s="113" t="s">
        <v>65</v>
      </c>
      <c r="D107" s="114"/>
      <c r="E107" s="73" t="s">
        <v>43</v>
      </c>
      <c r="F107" s="115"/>
      <c r="G107" s="116"/>
      <c r="H107" s="115"/>
      <c r="I107" s="76">
        <v>262.73</v>
      </c>
      <c r="J107" s="117"/>
      <c r="K107" s="78">
        <v>5195.83</v>
      </c>
    </row>
    <row r="108" spans="1:11" s="6" customFormat="1" ht="180">
      <c r="A108" s="59">
        <v>6</v>
      </c>
      <c r="B108" s="108" t="s">
        <v>39</v>
      </c>
      <c r="C108" s="108" t="s">
        <v>2147</v>
      </c>
      <c r="D108" s="109" t="s">
        <v>41</v>
      </c>
      <c r="E108" s="62">
        <v>1</v>
      </c>
      <c r="F108" s="110">
        <v>389.3</v>
      </c>
      <c r="G108" s="111"/>
      <c r="H108" s="110"/>
      <c r="I108" s="65"/>
      <c r="J108" s="112"/>
      <c r="K108" s="67"/>
    </row>
    <row r="109" spans="1:11" s="6" customFormat="1" ht="15" outlineLevel="1">
      <c r="A109" s="59" t="s">
        <v>43</v>
      </c>
      <c r="B109" s="108"/>
      <c r="C109" s="108" t="s">
        <v>44</v>
      </c>
      <c r="D109" s="109"/>
      <c r="E109" s="62" t="s">
        <v>43</v>
      </c>
      <c r="F109" s="110">
        <v>295.92</v>
      </c>
      <c r="G109" s="111" t="s">
        <v>45</v>
      </c>
      <c r="H109" s="110"/>
      <c r="I109" s="65">
        <v>195.31</v>
      </c>
      <c r="J109" s="112">
        <v>26.39</v>
      </c>
      <c r="K109" s="67">
        <v>5154.16</v>
      </c>
    </row>
    <row r="110" spans="1:11" s="6" customFormat="1" ht="15" outlineLevel="1">
      <c r="A110" s="59" t="s">
        <v>43</v>
      </c>
      <c r="B110" s="108"/>
      <c r="C110" s="108" t="s">
        <v>46</v>
      </c>
      <c r="D110" s="109"/>
      <c r="E110" s="62" t="s">
        <v>43</v>
      </c>
      <c r="F110" s="110">
        <v>38.64</v>
      </c>
      <c r="G110" s="111" t="s">
        <v>47</v>
      </c>
      <c r="H110" s="110"/>
      <c r="I110" s="65">
        <v>23.18</v>
      </c>
      <c r="J110" s="112">
        <v>8.6300000000000008</v>
      </c>
      <c r="K110" s="67">
        <v>200.08</v>
      </c>
    </row>
    <row r="111" spans="1:11" s="6" customFormat="1" ht="15" outlineLevel="1">
      <c r="A111" s="59" t="s">
        <v>43</v>
      </c>
      <c r="B111" s="108"/>
      <c r="C111" s="108" t="s">
        <v>48</v>
      </c>
      <c r="D111" s="109"/>
      <c r="E111" s="62" t="s">
        <v>43</v>
      </c>
      <c r="F111" s="110" t="s">
        <v>49</v>
      </c>
      <c r="G111" s="111"/>
      <c r="H111" s="110"/>
      <c r="I111" s="68" t="s">
        <v>2148</v>
      </c>
      <c r="J111" s="112">
        <v>26.39</v>
      </c>
      <c r="K111" s="69" t="s">
        <v>2149</v>
      </c>
    </row>
    <row r="112" spans="1:11" s="6" customFormat="1" ht="15" outlineLevel="1">
      <c r="A112" s="59" t="s">
        <v>43</v>
      </c>
      <c r="B112" s="108"/>
      <c r="C112" s="108" t="s">
        <v>52</v>
      </c>
      <c r="D112" s="109"/>
      <c r="E112" s="62" t="s">
        <v>43</v>
      </c>
      <c r="F112" s="110">
        <v>54.74</v>
      </c>
      <c r="G112" s="111">
        <v>0</v>
      </c>
      <c r="H112" s="110"/>
      <c r="I112" s="65"/>
      <c r="J112" s="112">
        <v>8.23</v>
      </c>
      <c r="K112" s="67"/>
    </row>
    <row r="113" spans="1:11" s="6" customFormat="1" ht="15" outlineLevel="1">
      <c r="A113" s="59" t="s">
        <v>43</v>
      </c>
      <c r="B113" s="108"/>
      <c r="C113" s="108" t="s">
        <v>53</v>
      </c>
      <c r="D113" s="109" t="s">
        <v>54</v>
      </c>
      <c r="E113" s="62">
        <v>67</v>
      </c>
      <c r="F113" s="110"/>
      <c r="G113" s="111"/>
      <c r="H113" s="110"/>
      <c r="I113" s="65">
        <v>130.86000000000001</v>
      </c>
      <c r="J113" s="112">
        <v>70</v>
      </c>
      <c r="K113" s="67">
        <v>3607.91</v>
      </c>
    </row>
    <row r="114" spans="1:11" s="6" customFormat="1" ht="15" outlineLevel="1">
      <c r="A114" s="59" t="s">
        <v>43</v>
      </c>
      <c r="B114" s="108"/>
      <c r="C114" s="108" t="s">
        <v>55</v>
      </c>
      <c r="D114" s="109" t="s">
        <v>54</v>
      </c>
      <c r="E114" s="62">
        <v>67</v>
      </c>
      <c r="F114" s="110"/>
      <c r="G114" s="111"/>
      <c r="H114" s="110"/>
      <c r="I114" s="65">
        <v>130.86000000000001</v>
      </c>
      <c r="J114" s="112">
        <v>41</v>
      </c>
      <c r="K114" s="67">
        <v>2113.21</v>
      </c>
    </row>
    <row r="115" spans="1:11" s="6" customFormat="1" ht="15" outlineLevel="1">
      <c r="A115" s="59" t="s">
        <v>43</v>
      </c>
      <c r="B115" s="108"/>
      <c r="C115" s="108" t="s">
        <v>56</v>
      </c>
      <c r="D115" s="109" t="s">
        <v>54</v>
      </c>
      <c r="E115" s="62">
        <v>98</v>
      </c>
      <c r="F115" s="110"/>
      <c r="G115" s="111"/>
      <c r="H115" s="110"/>
      <c r="I115" s="65">
        <v>1.84</v>
      </c>
      <c r="J115" s="112">
        <v>95</v>
      </c>
      <c r="K115" s="67">
        <v>47.23</v>
      </c>
    </row>
    <row r="116" spans="1:11" s="6" customFormat="1" ht="15" outlineLevel="1">
      <c r="A116" s="59" t="s">
        <v>43</v>
      </c>
      <c r="B116" s="108"/>
      <c r="C116" s="108" t="s">
        <v>57</v>
      </c>
      <c r="D116" s="109" t="s">
        <v>54</v>
      </c>
      <c r="E116" s="62">
        <v>77</v>
      </c>
      <c r="F116" s="110"/>
      <c r="G116" s="111"/>
      <c r="H116" s="110"/>
      <c r="I116" s="65">
        <v>1.45</v>
      </c>
      <c r="J116" s="112">
        <v>65</v>
      </c>
      <c r="K116" s="67">
        <v>32.32</v>
      </c>
    </row>
    <row r="117" spans="1:11" s="6" customFormat="1" ht="30" outlineLevel="1">
      <c r="A117" s="59" t="s">
        <v>43</v>
      </c>
      <c r="B117" s="108"/>
      <c r="C117" s="108" t="s">
        <v>58</v>
      </c>
      <c r="D117" s="109" t="s">
        <v>59</v>
      </c>
      <c r="E117" s="62">
        <v>24</v>
      </c>
      <c r="F117" s="110"/>
      <c r="G117" s="111" t="s">
        <v>45</v>
      </c>
      <c r="H117" s="110"/>
      <c r="I117" s="65">
        <v>15.84</v>
      </c>
      <c r="J117" s="112"/>
      <c r="K117" s="67"/>
    </row>
    <row r="118" spans="1:11" s="6" customFormat="1" ht="15.75">
      <c r="A118" s="70" t="s">
        <v>43</v>
      </c>
      <c r="B118" s="113"/>
      <c r="C118" s="113" t="s">
        <v>60</v>
      </c>
      <c r="D118" s="114"/>
      <c r="E118" s="73" t="s">
        <v>43</v>
      </c>
      <c r="F118" s="115"/>
      <c r="G118" s="116"/>
      <c r="H118" s="115"/>
      <c r="I118" s="76">
        <v>483.5</v>
      </c>
      <c r="J118" s="117"/>
      <c r="K118" s="78">
        <v>11154.91</v>
      </c>
    </row>
    <row r="119" spans="1:11" s="6" customFormat="1" ht="15" outlineLevel="1">
      <c r="A119" s="59" t="s">
        <v>43</v>
      </c>
      <c r="B119" s="108"/>
      <c r="C119" s="108" t="s">
        <v>61</v>
      </c>
      <c r="D119" s="109"/>
      <c r="E119" s="62" t="s">
        <v>43</v>
      </c>
      <c r="F119" s="110"/>
      <c r="G119" s="111"/>
      <c r="H119" s="110"/>
      <c r="I119" s="65"/>
      <c r="J119" s="112"/>
      <c r="K119" s="67"/>
    </row>
    <row r="120" spans="1:11" s="6" customFormat="1" ht="15" outlineLevel="1">
      <c r="A120" s="59" t="s">
        <v>43</v>
      </c>
      <c r="B120" s="108"/>
      <c r="C120" s="108" t="s">
        <v>46</v>
      </c>
      <c r="D120" s="109"/>
      <c r="E120" s="62" t="s">
        <v>43</v>
      </c>
      <c r="F120" s="110">
        <v>3.14</v>
      </c>
      <c r="G120" s="111" t="s">
        <v>62</v>
      </c>
      <c r="H120" s="110"/>
      <c r="I120" s="65">
        <v>0.19</v>
      </c>
      <c r="J120" s="112">
        <v>26.39</v>
      </c>
      <c r="K120" s="67">
        <v>4.97</v>
      </c>
    </row>
    <row r="121" spans="1:11" s="6" customFormat="1" ht="15" outlineLevel="1">
      <c r="A121" s="59" t="s">
        <v>43</v>
      </c>
      <c r="B121" s="108"/>
      <c r="C121" s="108" t="s">
        <v>48</v>
      </c>
      <c r="D121" s="109"/>
      <c r="E121" s="62" t="s">
        <v>43</v>
      </c>
      <c r="F121" s="110">
        <v>3.14</v>
      </c>
      <c r="G121" s="111" t="s">
        <v>62</v>
      </c>
      <c r="H121" s="110"/>
      <c r="I121" s="65">
        <v>0.19</v>
      </c>
      <c r="J121" s="112">
        <v>26.39</v>
      </c>
      <c r="K121" s="67">
        <v>4.97</v>
      </c>
    </row>
    <row r="122" spans="1:11" s="6" customFormat="1" ht="15" outlineLevel="1">
      <c r="A122" s="59" t="s">
        <v>43</v>
      </c>
      <c r="B122" s="108"/>
      <c r="C122" s="108" t="s">
        <v>63</v>
      </c>
      <c r="D122" s="109" t="s">
        <v>54</v>
      </c>
      <c r="E122" s="62">
        <v>175</v>
      </c>
      <c r="F122" s="110"/>
      <c r="G122" s="111"/>
      <c r="H122" s="110"/>
      <c r="I122" s="65">
        <v>0.34</v>
      </c>
      <c r="J122" s="112">
        <v>160</v>
      </c>
      <c r="K122" s="67">
        <v>7.95</v>
      </c>
    </row>
    <row r="123" spans="1:11" s="6" customFormat="1" ht="15" outlineLevel="1">
      <c r="A123" s="59" t="s">
        <v>43</v>
      </c>
      <c r="B123" s="108"/>
      <c r="C123" s="108" t="s">
        <v>64</v>
      </c>
      <c r="D123" s="109"/>
      <c r="E123" s="62" t="s">
        <v>43</v>
      </c>
      <c r="F123" s="110"/>
      <c r="G123" s="111"/>
      <c r="H123" s="110"/>
      <c r="I123" s="65">
        <v>0.53</v>
      </c>
      <c r="J123" s="112"/>
      <c r="K123" s="67">
        <v>12.92</v>
      </c>
    </row>
    <row r="124" spans="1:11" s="6" customFormat="1" ht="15.75">
      <c r="A124" s="70" t="s">
        <v>43</v>
      </c>
      <c r="B124" s="113"/>
      <c r="C124" s="113" t="s">
        <v>65</v>
      </c>
      <c r="D124" s="114"/>
      <c r="E124" s="73" t="s">
        <v>43</v>
      </c>
      <c r="F124" s="115"/>
      <c r="G124" s="116"/>
      <c r="H124" s="115"/>
      <c r="I124" s="76">
        <v>484.03</v>
      </c>
      <c r="J124" s="117"/>
      <c r="K124" s="78">
        <v>11167.83</v>
      </c>
    </row>
    <row r="125" spans="1:11" s="6" customFormat="1" ht="180">
      <c r="A125" s="59">
        <v>7</v>
      </c>
      <c r="B125" s="108" t="s">
        <v>251</v>
      </c>
      <c r="C125" s="108" t="s">
        <v>2150</v>
      </c>
      <c r="D125" s="109" t="s">
        <v>122</v>
      </c>
      <c r="E125" s="62">
        <v>0.105</v>
      </c>
      <c r="F125" s="110">
        <v>1358.69</v>
      </c>
      <c r="G125" s="111"/>
      <c r="H125" s="110"/>
      <c r="I125" s="65"/>
      <c r="J125" s="112"/>
      <c r="K125" s="67"/>
    </row>
    <row r="126" spans="1:11" s="6" customFormat="1" ht="15" outlineLevel="1">
      <c r="A126" s="59" t="s">
        <v>43</v>
      </c>
      <c r="B126" s="108"/>
      <c r="C126" s="108" t="s">
        <v>44</v>
      </c>
      <c r="D126" s="109"/>
      <c r="E126" s="62" t="s">
        <v>43</v>
      </c>
      <c r="F126" s="110">
        <v>1267.2</v>
      </c>
      <c r="G126" s="111" t="s">
        <v>213</v>
      </c>
      <c r="H126" s="110"/>
      <c r="I126" s="65">
        <v>105.38</v>
      </c>
      <c r="J126" s="112">
        <v>26.39</v>
      </c>
      <c r="K126" s="67">
        <v>2780.99</v>
      </c>
    </row>
    <row r="127" spans="1:11" s="6" customFormat="1" ht="15" outlineLevel="1">
      <c r="A127" s="59" t="s">
        <v>43</v>
      </c>
      <c r="B127" s="108"/>
      <c r="C127" s="108" t="s">
        <v>46</v>
      </c>
      <c r="D127" s="109"/>
      <c r="E127" s="62" t="s">
        <v>43</v>
      </c>
      <c r="F127" s="110">
        <v>37.630000000000003</v>
      </c>
      <c r="G127" s="111" t="s">
        <v>214</v>
      </c>
      <c r="H127" s="110"/>
      <c r="I127" s="65">
        <v>2.84</v>
      </c>
      <c r="J127" s="112">
        <v>6.33</v>
      </c>
      <c r="K127" s="67">
        <v>18.010000000000002</v>
      </c>
    </row>
    <row r="128" spans="1:11" s="6" customFormat="1" ht="15" outlineLevel="1">
      <c r="A128" s="59" t="s">
        <v>43</v>
      </c>
      <c r="B128" s="108"/>
      <c r="C128" s="108" t="s">
        <v>48</v>
      </c>
      <c r="D128" s="109"/>
      <c r="E128" s="62" t="s">
        <v>43</v>
      </c>
      <c r="F128" s="110" t="s">
        <v>254</v>
      </c>
      <c r="G128" s="111"/>
      <c r="H128" s="110"/>
      <c r="I128" s="68" t="s">
        <v>286</v>
      </c>
      <c r="J128" s="112">
        <v>26.39</v>
      </c>
      <c r="K128" s="69" t="s">
        <v>383</v>
      </c>
    </row>
    <row r="129" spans="1:11" s="6" customFormat="1" ht="15" outlineLevel="1">
      <c r="A129" s="59" t="s">
        <v>43</v>
      </c>
      <c r="B129" s="108"/>
      <c r="C129" s="108" t="s">
        <v>52</v>
      </c>
      <c r="D129" s="109"/>
      <c r="E129" s="62" t="s">
        <v>43</v>
      </c>
      <c r="F129" s="110">
        <v>53.86</v>
      </c>
      <c r="G129" s="111">
        <v>0.6</v>
      </c>
      <c r="H129" s="110"/>
      <c r="I129" s="65">
        <v>3.39</v>
      </c>
      <c r="J129" s="112">
        <v>10.16</v>
      </c>
      <c r="K129" s="67">
        <v>34.47</v>
      </c>
    </row>
    <row r="130" spans="1:11" s="6" customFormat="1" ht="15" outlineLevel="1">
      <c r="A130" s="59" t="s">
        <v>43</v>
      </c>
      <c r="B130" s="108"/>
      <c r="C130" s="108" t="s">
        <v>53</v>
      </c>
      <c r="D130" s="109" t="s">
        <v>54</v>
      </c>
      <c r="E130" s="62">
        <v>85</v>
      </c>
      <c r="F130" s="110"/>
      <c r="G130" s="111"/>
      <c r="H130" s="110"/>
      <c r="I130" s="65">
        <v>89.57</v>
      </c>
      <c r="J130" s="112">
        <v>70</v>
      </c>
      <c r="K130" s="67">
        <v>1946.69</v>
      </c>
    </row>
    <row r="131" spans="1:11" s="6" customFormat="1" ht="15" outlineLevel="1">
      <c r="A131" s="59" t="s">
        <v>43</v>
      </c>
      <c r="B131" s="108"/>
      <c r="C131" s="108" t="s">
        <v>55</v>
      </c>
      <c r="D131" s="109" t="s">
        <v>54</v>
      </c>
      <c r="E131" s="62">
        <v>70</v>
      </c>
      <c r="F131" s="110"/>
      <c r="G131" s="111"/>
      <c r="H131" s="110"/>
      <c r="I131" s="65">
        <v>73.77</v>
      </c>
      <c r="J131" s="112">
        <v>41</v>
      </c>
      <c r="K131" s="67">
        <v>1140.21</v>
      </c>
    </row>
    <row r="132" spans="1:11" s="6" customFormat="1" ht="15" outlineLevel="1">
      <c r="A132" s="59" t="s">
        <v>43</v>
      </c>
      <c r="B132" s="108"/>
      <c r="C132" s="108" t="s">
        <v>56</v>
      </c>
      <c r="D132" s="109" t="s">
        <v>54</v>
      </c>
      <c r="E132" s="62">
        <v>98</v>
      </c>
      <c r="F132" s="110"/>
      <c r="G132" s="111"/>
      <c r="H132" s="110"/>
      <c r="I132" s="65">
        <v>0.01</v>
      </c>
      <c r="J132" s="112">
        <v>95</v>
      </c>
      <c r="K132" s="67">
        <v>0.36</v>
      </c>
    </row>
    <row r="133" spans="1:11" s="6" customFormat="1" ht="15" outlineLevel="1">
      <c r="A133" s="59" t="s">
        <v>43</v>
      </c>
      <c r="B133" s="108"/>
      <c r="C133" s="108" t="s">
        <v>57</v>
      </c>
      <c r="D133" s="109" t="s">
        <v>54</v>
      </c>
      <c r="E133" s="62">
        <v>77</v>
      </c>
      <c r="F133" s="110"/>
      <c r="G133" s="111"/>
      <c r="H133" s="110"/>
      <c r="I133" s="65">
        <v>0.01</v>
      </c>
      <c r="J133" s="112">
        <v>65</v>
      </c>
      <c r="K133" s="67">
        <v>0.25</v>
      </c>
    </row>
    <row r="134" spans="1:11" s="6" customFormat="1" ht="30" outlineLevel="1">
      <c r="A134" s="59" t="s">
        <v>43</v>
      </c>
      <c r="B134" s="108"/>
      <c r="C134" s="108" t="s">
        <v>58</v>
      </c>
      <c r="D134" s="109" t="s">
        <v>59</v>
      </c>
      <c r="E134" s="62">
        <v>96</v>
      </c>
      <c r="F134" s="110"/>
      <c r="G134" s="111" t="s">
        <v>213</v>
      </c>
      <c r="H134" s="110"/>
      <c r="I134" s="65">
        <v>7.98</v>
      </c>
      <c r="J134" s="112"/>
      <c r="K134" s="67"/>
    </row>
    <row r="135" spans="1:11" s="6" customFormat="1" ht="15.75">
      <c r="A135" s="70" t="s">
        <v>43</v>
      </c>
      <c r="B135" s="113"/>
      <c r="C135" s="113" t="s">
        <v>60</v>
      </c>
      <c r="D135" s="114"/>
      <c r="E135" s="73" t="s">
        <v>43</v>
      </c>
      <c r="F135" s="115"/>
      <c r="G135" s="116"/>
      <c r="H135" s="115"/>
      <c r="I135" s="76">
        <v>274.97000000000003</v>
      </c>
      <c r="J135" s="117"/>
      <c r="K135" s="78">
        <v>5920.98</v>
      </c>
    </row>
    <row r="136" spans="1:11" s="6" customFormat="1" ht="15" outlineLevel="1">
      <c r="A136" s="59" t="s">
        <v>43</v>
      </c>
      <c r="B136" s="108"/>
      <c r="C136" s="108" t="s">
        <v>61</v>
      </c>
      <c r="D136" s="109"/>
      <c r="E136" s="62" t="s">
        <v>43</v>
      </c>
      <c r="F136" s="110"/>
      <c r="G136" s="111"/>
      <c r="H136" s="110"/>
      <c r="I136" s="65"/>
      <c r="J136" s="112"/>
      <c r="K136" s="67"/>
    </row>
    <row r="137" spans="1:11" s="6" customFormat="1" ht="15" outlineLevel="1">
      <c r="A137" s="59" t="s">
        <v>43</v>
      </c>
      <c r="B137" s="108"/>
      <c r="C137" s="108" t="s">
        <v>46</v>
      </c>
      <c r="D137" s="109"/>
      <c r="E137" s="62" t="s">
        <v>43</v>
      </c>
      <c r="F137" s="110">
        <v>0.19</v>
      </c>
      <c r="G137" s="111" t="s">
        <v>218</v>
      </c>
      <c r="H137" s="110"/>
      <c r="I137" s="65"/>
      <c r="J137" s="112">
        <v>26.39</v>
      </c>
      <c r="K137" s="67">
        <v>0.04</v>
      </c>
    </row>
    <row r="138" spans="1:11" s="6" customFormat="1" ht="15" outlineLevel="1">
      <c r="A138" s="59" t="s">
        <v>43</v>
      </c>
      <c r="B138" s="108"/>
      <c r="C138" s="108" t="s">
        <v>48</v>
      </c>
      <c r="D138" s="109"/>
      <c r="E138" s="62" t="s">
        <v>43</v>
      </c>
      <c r="F138" s="110">
        <v>0.19</v>
      </c>
      <c r="G138" s="111" t="s">
        <v>218</v>
      </c>
      <c r="H138" s="110"/>
      <c r="I138" s="65"/>
      <c r="J138" s="112">
        <v>26.39</v>
      </c>
      <c r="K138" s="67">
        <v>0.04</v>
      </c>
    </row>
    <row r="139" spans="1:11" s="6" customFormat="1" ht="15" outlineLevel="1">
      <c r="A139" s="59" t="s">
        <v>43</v>
      </c>
      <c r="B139" s="108"/>
      <c r="C139" s="108" t="s">
        <v>63</v>
      </c>
      <c r="D139" s="109" t="s">
        <v>54</v>
      </c>
      <c r="E139" s="62">
        <v>175</v>
      </c>
      <c r="F139" s="110"/>
      <c r="G139" s="111"/>
      <c r="H139" s="110"/>
      <c r="I139" s="65">
        <v>0</v>
      </c>
      <c r="J139" s="112">
        <v>160</v>
      </c>
      <c r="K139" s="67">
        <v>7.0000000000000007E-2</v>
      </c>
    </row>
    <row r="140" spans="1:11" s="6" customFormat="1" ht="15" outlineLevel="1">
      <c r="A140" s="59" t="s">
        <v>43</v>
      </c>
      <c r="B140" s="108"/>
      <c r="C140" s="108" t="s">
        <v>64</v>
      </c>
      <c r="D140" s="109"/>
      <c r="E140" s="62" t="s">
        <v>43</v>
      </c>
      <c r="F140" s="110"/>
      <c r="G140" s="111"/>
      <c r="H140" s="110"/>
      <c r="I140" s="65"/>
      <c r="J140" s="112"/>
      <c r="K140" s="67">
        <v>0.11</v>
      </c>
    </row>
    <row r="141" spans="1:11" s="6" customFormat="1" ht="15.75">
      <c r="A141" s="70" t="s">
        <v>43</v>
      </c>
      <c r="B141" s="113"/>
      <c r="C141" s="126" t="s">
        <v>65</v>
      </c>
      <c r="D141" s="127"/>
      <c r="E141" s="91" t="s">
        <v>43</v>
      </c>
      <c r="F141" s="128"/>
      <c r="G141" s="129"/>
      <c r="H141" s="128"/>
      <c r="I141" s="87">
        <v>274.97000000000003</v>
      </c>
      <c r="J141" s="125"/>
      <c r="K141" s="86">
        <v>5921.09</v>
      </c>
    </row>
    <row r="142" spans="1:11" s="6" customFormat="1" ht="15">
      <c r="A142" s="123"/>
      <c r="B142" s="124"/>
      <c r="C142" s="168" t="s">
        <v>127</v>
      </c>
      <c r="D142" s="169"/>
      <c r="E142" s="169"/>
      <c r="F142" s="169"/>
      <c r="G142" s="169"/>
      <c r="H142" s="169"/>
      <c r="I142" s="65">
        <v>915.48</v>
      </c>
      <c r="J142" s="112"/>
      <c r="K142" s="67">
        <v>17512.78</v>
      </c>
    </row>
    <row r="143" spans="1:11" s="6" customFormat="1" ht="15">
      <c r="A143" s="123"/>
      <c r="B143" s="124"/>
      <c r="C143" s="168" t="s">
        <v>128</v>
      </c>
      <c r="D143" s="169"/>
      <c r="E143" s="169"/>
      <c r="F143" s="169"/>
      <c r="G143" s="169"/>
      <c r="H143" s="169"/>
      <c r="I143" s="65"/>
      <c r="J143" s="112"/>
      <c r="K143" s="67"/>
    </row>
    <row r="144" spans="1:11" s="6" customFormat="1" ht="15">
      <c r="A144" s="123"/>
      <c r="B144" s="124"/>
      <c r="C144" s="168" t="s">
        <v>129</v>
      </c>
      <c r="D144" s="169"/>
      <c r="E144" s="169"/>
      <c r="F144" s="169"/>
      <c r="G144" s="169"/>
      <c r="H144" s="169"/>
      <c r="I144" s="65">
        <v>598.72</v>
      </c>
      <c r="J144" s="112"/>
      <c r="K144" s="67">
        <v>15800.26</v>
      </c>
    </row>
    <row r="145" spans="1:11" s="6" customFormat="1" ht="15">
      <c r="A145" s="123"/>
      <c r="B145" s="124"/>
      <c r="C145" s="168" t="s">
        <v>130</v>
      </c>
      <c r="D145" s="169"/>
      <c r="E145" s="169"/>
      <c r="F145" s="169"/>
      <c r="G145" s="169"/>
      <c r="H145" s="169"/>
      <c r="I145" s="65">
        <v>222.75</v>
      </c>
      <c r="J145" s="112"/>
      <c r="K145" s="67">
        <v>947.62</v>
      </c>
    </row>
    <row r="146" spans="1:11" s="6" customFormat="1" ht="15">
      <c r="A146" s="123"/>
      <c r="B146" s="124"/>
      <c r="C146" s="168" t="s">
        <v>131</v>
      </c>
      <c r="D146" s="169"/>
      <c r="E146" s="169"/>
      <c r="F146" s="169"/>
      <c r="G146" s="169"/>
      <c r="H146" s="169"/>
      <c r="I146" s="65">
        <v>109.69</v>
      </c>
      <c r="J146" s="112"/>
      <c r="K146" s="67">
        <v>1178.6199999999999</v>
      </c>
    </row>
    <row r="147" spans="1:11" s="6" customFormat="1" ht="15.75">
      <c r="A147" s="123"/>
      <c r="B147" s="124"/>
      <c r="C147" s="173" t="s">
        <v>132</v>
      </c>
      <c r="D147" s="174"/>
      <c r="E147" s="174"/>
      <c r="F147" s="174"/>
      <c r="G147" s="174"/>
      <c r="H147" s="174"/>
      <c r="I147" s="76">
        <v>490.72</v>
      </c>
      <c r="J147" s="117"/>
      <c r="K147" s="78">
        <v>11491.75</v>
      </c>
    </row>
    <row r="148" spans="1:11" s="6" customFormat="1" ht="15.75">
      <c r="A148" s="123"/>
      <c r="B148" s="124"/>
      <c r="C148" s="173" t="s">
        <v>133</v>
      </c>
      <c r="D148" s="174"/>
      <c r="E148" s="174"/>
      <c r="F148" s="174"/>
      <c r="G148" s="174"/>
      <c r="H148" s="174"/>
      <c r="I148" s="76">
        <v>414.38</v>
      </c>
      <c r="J148" s="117"/>
      <c r="K148" s="78">
        <v>6577.41</v>
      </c>
    </row>
    <row r="149" spans="1:11" s="6" customFormat="1" ht="32.1" customHeight="1">
      <c r="A149" s="123"/>
      <c r="B149" s="124"/>
      <c r="C149" s="173" t="s">
        <v>2151</v>
      </c>
      <c r="D149" s="174"/>
      <c r="E149" s="174"/>
      <c r="F149" s="174"/>
      <c r="G149" s="174"/>
      <c r="H149" s="174"/>
      <c r="I149" s="76"/>
      <c r="J149" s="117"/>
      <c r="K149" s="78"/>
    </row>
    <row r="150" spans="1:11" s="6" customFormat="1" ht="15">
      <c r="A150" s="123"/>
      <c r="B150" s="124"/>
      <c r="C150" s="168" t="s">
        <v>135</v>
      </c>
      <c r="D150" s="169"/>
      <c r="E150" s="169"/>
      <c r="F150" s="169"/>
      <c r="G150" s="169"/>
      <c r="H150" s="169"/>
      <c r="I150" s="65">
        <v>1336.55</v>
      </c>
      <c r="J150" s="112"/>
      <c r="K150" s="67">
        <v>24414.11</v>
      </c>
    </row>
    <row r="151" spans="1:11" s="6" customFormat="1" ht="15">
      <c r="A151" s="123"/>
      <c r="B151" s="124"/>
      <c r="C151" s="168" t="s">
        <v>136</v>
      </c>
      <c r="D151" s="169"/>
      <c r="E151" s="169"/>
      <c r="F151" s="169"/>
      <c r="G151" s="169"/>
      <c r="H151" s="169"/>
      <c r="I151" s="65">
        <v>484.03</v>
      </c>
      <c r="J151" s="112"/>
      <c r="K151" s="67">
        <v>11167.83</v>
      </c>
    </row>
    <row r="152" spans="1:11" s="6" customFormat="1" ht="15">
      <c r="A152" s="123"/>
      <c r="B152" s="124"/>
      <c r="C152" s="168" t="s">
        <v>137</v>
      </c>
      <c r="D152" s="169"/>
      <c r="E152" s="169"/>
      <c r="F152" s="169"/>
      <c r="G152" s="169"/>
      <c r="H152" s="169"/>
      <c r="I152" s="65">
        <v>1820.58</v>
      </c>
      <c r="J152" s="112"/>
      <c r="K152" s="67">
        <v>35581.94</v>
      </c>
    </row>
    <row r="153" spans="1:11" s="6" customFormat="1" ht="32.1" customHeight="1">
      <c r="A153" s="123"/>
      <c r="B153" s="124"/>
      <c r="C153" s="175" t="s">
        <v>2152</v>
      </c>
      <c r="D153" s="176"/>
      <c r="E153" s="176"/>
      <c r="F153" s="176"/>
      <c r="G153" s="176"/>
      <c r="H153" s="176"/>
      <c r="I153" s="87">
        <v>1820.58</v>
      </c>
      <c r="J153" s="125"/>
      <c r="K153" s="86">
        <v>35581.94</v>
      </c>
    </row>
    <row r="154" spans="1:11" s="6" customFormat="1" ht="32.1" customHeight="1">
      <c r="A154" s="166" t="s">
        <v>2153</v>
      </c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</row>
    <row r="155" spans="1:11" s="6" customFormat="1" ht="180">
      <c r="A155" s="59">
        <v>8</v>
      </c>
      <c r="B155" s="108" t="s">
        <v>2154</v>
      </c>
      <c r="C155" s="108" t="s">
        <v>2155</v>
      </c>
      <c r="D155" s="109" t="s">
        <v>156</v>
      </c>
      <c r="E155" s="62" t="s">
        <v>1706</v>
      </c>
      <c r="F155" s="110">
        <v>23618.02</v>
      </c>
      <c r="G155" s="111"/>
      <c r="H155" s="110"/>
      <c r="I155" s="65"/>
      <c r="J155" s="112"/>
      <c r="K155" s="67"/>
    </row>
    <row r="156" spans="1:11" s="6" customFormat="1" ht="15" outlineLevel="1">
      <c r="A156" s="59" t="s">
        <v>43</v>
      </c>
      <c r="B156" s="108"/>
      <c r="C156" s="108" t="s">
        <v>44</v>
      </c>
      <c r="D156" s="109"/>
      <c r="E156" s="62" t="s">
        <v>43</v>
      </c>
      <c r="F156" s="110">
        <v>4290</v>
      </c>
      <c r="G156" s="111" t="s">
        <v>45</v>
      </c>
      <c r="H156" s="110"/>
      <c r="I156" s="65">
        <v>792.79</v>
      </c>
      <c r="J156" s="112">
        <v>26.39</v>
      </c>
      <c r="K156" s="67">
        <v>20921.78</v>
      </c>
    </row>
    <row r="157" spans="1:11" s="6" customFormat="1" ht="15" outlineLevel="1">
      <c r="A157" s="59" t="s">
        <v>43</v>
      </c>
      <c r="B157" s="108"/>
      <c r="C157" s="108" t="s">
        <v>46</v>
      </c>
      <c r="D157" s="109"/>
      <c r="E157" s="62" t="s">
        <v>43</v>
      </c>
      <c r="F157" s="110">
        <v>16822.02</v>
      </c>
      <c r="G157" s="111" t="s">
        <v>47</v>
      </c>
      <c r="H157" s="110"/>
      <c r="I157" s="65">
        <v>2826.1</v>
      </c>
      <c r="J157" s="112">
        <v>11.14</v>
      </c>
      <c r="K157" s="67">
        <v>31482.75</v>
      </c>
    </row>
    <row r="158" spans="1:11" s="6" customFormat="1" ht="45" outlineLevel="1">
      <c r="A158" s="59" t="s">
        <v>43</v>
      </c>
      <c r="B158" s="108"/>
      <c r="C158" s="108" t="s">
        <v>48</v>
      </c>
      <c r="D158" s="109"/>
      <c r="E158" s="62" t="s">
        <v>43</v>
      </c>
      <c r="F158" s="110" t="s">
        <v>1782</v>
      </c>
      <c r="G158" s="111"/>
      <c r="H158" s="110"/>
      <c r="I158" s="68" t="s">
        <v>2156</v>
      </c>
      <c r="J158" s="112">
        <v>26.39</v>
      </c>
      <c r="K158" s="69" t="s">
        <v>2157</v>
      </c>
    </row>
    <row r="159" spans="1:11" s="6" customFormat="1" ht="15" outlineLevel="1">
      <c r="A159" s="59" t="s">
        <v>43</v>
      </c>
      <c r="B159" s="108"/>
      <c r="C159" s="108" t="s">
        <v>52</v>
      </c>
      <c r="D159" s="109"/>
      <c r="E159" s="62" t="s">
        <v>43</v>
      </c>
      <c r="F159" s="110">
        <v>2506</v>
      </c>
      <c r="G159" s="111">
        <v>0</v>
      </c>
      <c r="H159" s="110"/>
      <c r="I159" s="65"/>
      <c r="J159" s="112">
        <v>8.23</v>
      </c>
      <c r="K159" s="67"/>
    </row>
    <row r="160" spans="1:11" s="6" customFormat="1" ht="15" outlineLevel="1">
      <c r="A160" s="59" t="s">
        <v>43</v>
      </c>
      <c r="B160" s="108"/>
      <c r="C160" s="108" t="s">
        <v>53</v>
      </c>
      <c r="D160" s="109" t="s">
        <v>54</v>
      </c>
      <c r="E160" s="62">
        <v>114</v>
      </c>
      <c r="F160" s="110"/>
      <c r="G160" s="111"/>
      <c r="H160" s="110"/>
      <c r="I160" s="65">
        <v>903.78</v>
      </c>
      <c r="J160" s="112">
        <v>79</v>
      </c>
      <c r="K160" s="67">
        <v>16528.21</v>
      </c>
    </row>
    <row r="161" spans="1:11" s="6" customFormat="1" ht="15" outlineLevel="1">
      <c r="A161" s="59" t="s">
        <v>43</v>
      </c>
      <c r="B161" s="108"/>
      <c r="C161" s="108" t="s">
        <v>55</v>
      </c>
      <c r="D161" s="109" t="s">
        <v>54</v>
      </c>
      <c r="E161" s="62">
        <v>67</v>
      </c>
      <c r="F161" s="110"/>
      <c r="G161" s="111"/>
      <c r="H161" s="110"/>
      <c r="I161" s="65">
        <v>531.16999999999996</v>
      </c>
      <c r="J161" s="112">
        <v>41</v>
      </c>
      <c r="K161" s="67">
        <v>8577.93</v>
      </c>
    </row>
    <row r="162" spans="1:11" s="6" customFormat="1" ht="15" outlineLevel="1">
      <c r="A162" s="59" t="s">
        <v>43</v>
      </c>
      <c r="B162" s="108"/>
      <c r="C162" s="108" t="s">
        <v>56</v>
      </c>
      <c r="D162" s="109" t="s">
        <v>54</v>
      </c>
      <c r="E162" s="62">
        <v>98</v>
      </c>
      <c r="F162" s="110"/>
      <c r="G162" s="111"/>
      <c r="H162" s="110"/>
      <c r="I162" s="65">
        <v>584.92999999999995</v>
      </c>
      <c r="J162" s="112">
        <v>95</v>
      </c>
      <c r="K162" s="67">
        <v>14963.8</v>
      </c>
    </row>
    <row r="163" spans="1:11" s="6" customFormat="1" ht="15" outlineLevel="1">
      <c r="A163" s="59" t="s">
        <v>43</v>
      </c>
      <c r="B163" s="108"/>
      <c r="C163" s="108" t="s">
        <v>57</v>
      </c>
      <c r="D163" s="109" t="s">
        <v>54</v>
      </c>
      <c r="E163" s="62">
        <v>77</v>
      </c>
      <c r="F163" s="110"/>
      <c r="G163" s="111"/>
      <c r="H163" s="110"/>
      <c r="I163" s="65">
        <v>459.59</v>
      </c>
      <c r="J163" s="112">
        <v>65</v>
      </c>
      <c r="K163" s="67">
        <v>10238.39</v>
      </c>
    </row>
    <row r="164" spans="1:11" s="6" customFormat="1" ht="30" outlineLevel="1">
      <c r="A164" s="59" t="s">
        <v>43</v>
      </c>
      <c r="B164" s="108"/>
      <c r="C164" s="108" t="s">
        <v>58</v>
      </c>
      <c r="D164" s="109" t="s">
        <v>59</v>
      </c>
      <c r="E164" s="62">
        <v>330</v>
      </c>
      <c r="F164" s="110"/>
      <c r="G164" s="111" t="s">
        <v>45</v>
      </c>
      <c r="H164" s="110"/>
      <c r="I164" s="65">
        <v>60.98</v>
      </c>
      <c r="J164" s="112"/>
      <c r="K164" s="67"/>
    </row>
    <row r="165" spans="1:11" s="6" customFormat="1" ht="15.75">
      <c r="A165" s="70" t="s">
        <v>43</v>
      </c>
      <c r="B165" s="113"/>
      <c r="C165" s="113" t="s">
        <v>60</v>
      </c>
      <c r="D165" s="114"/>
      <c r="E165" s="73" t="s">
        <v>43</v>
      </c>
      <c r="F165" s="115"/>
      <c r="G165" s="116"/>
      <c r="H165" s="115"/>
      <c r="I165" s="76">
        <v>6098.36</v>
      </c>
      <c r="J165" s="117"/>
      <c r="K165" s="78">
        <v>102712.86</v>
      </c>
    </row>
    <row r="166" spans="1:11" s="6" customFormat="1" ht="15" outlineLevel="1">
      <c r="A166" s="59" t="s">
        <v>43</v>
      </c>
      <c r="B166" s="108"/>
      <c r="C166" s="108" t="s">
        <v>61</v>
      </c>
      <c r="D166" s="109"/>
      <c r="E166" s="62" t="s">
        <v>43</v>
      </c>
      <c r="F166" s="110"/>
      <c r="G166" s="111"/>
      <c r="H166" s="110"/>
      <c r="I166" s="65"/>
      <c r="J166" s="112"/>
      <c r="K166" s="67"/>
    </row>
    <row r="167" spans="1:11" s="6" customFormat="1" ht="15" outlineLevel="1">
      <c r="A167" s="59" t="s">
        <v>43</v>
      </c>
      <c r="B167" s="108"/>
      <c r="C167" s="108" t="s">
        <v>46</v>
      </c>
      <c r="D167" s="109"/>
      <c r="E167" s="62" t="s">
        <v>43</v>
      </c>
      <c r="F167" s="110">
        <v>3552.79</v>
      </c>
      <c r="G167" s="111" t="s">
        <v>62</v>
      </c>
      <c r="H167" s="110"/>
      <c r="I167" s="65">
        <v>59.69</v>
      </c>
      <c r="J167" s="112">
        <v>26.39</v>
      </c>
      <c r="K167" s="67">
        <v>1575.14</v>
      </c>
    </row>
    <row r="168" spans="1:11" s="6" customFormat="1" ht="15" outlineLevel="1">
      <c r="A168" s="59" t="s">
        <v>43</v>
      </c>
      <c r="B168" s="108"/>
      <c r="C168" s="108" t="s">
        <v>48</v>
      </c>
      <c r="D168" s="109"/>
      <c r="E168" s="62" t="s">
        <v>43</v>
      </c>
      <c r="F168" s="110">
        <v>3552.79</v>
      </c>
      <c r="G168" s="111" t="s">
        <v>62</v>
      </c>
      <c r="H168" s="110"/>
      <c r="I168" s="65">
        <v>59.69</v>
      </c>
      <c r="J168" s="112">
        <v>26.39</v>
      </c>
      <c r="K168" s="67">
        <v>1575.14</v>
      </c>
    </row>
    <row r="169" spans="1:11" s="6" customFormat="1" ht="15" outlineLevel="1">
      <c r="A169" s="59" t="s">
        <v>43</v>
      </c>
      <c r="B169" s="108"/>
      <c r="C169" s="108" t="s">
        <v>63</v>
      </c>
      <c r="D169" s="109" t="s">
        <v>54</v>
      </c>
      <c r="E169" s="62">
        <v>175</v>
      </c>
      <c r="F169" s="110"/>
      <c r="G169" s="111"/>
      <c r="H169" s="110"/>
      <c r="I169" s="65">
        <v>104.46</v>
      </c>
      <c r="J169" s="112">
        <v>160</v>
      </c>
      <c r="K169" s="67">
        <v>2520.2199999999998</v>
      </c>
    </row>
    <row r="170" spans="1:11" s="6" customFormat="1" ht="15" outlineLevel="1">
      <c r="A170" s="59" t="s">
        <v>43</v>
      </c>
      <c r="B170" s="108"/>
      <c r="C170" s="108" t="s">
        <v>64</v>
      </c>
      <c r="D170" s="109"/>
      <c r="E170" s="62" t="s">
        <v>43</v>
      </c>
      <c r="F170" s="110"/>
      <c r="G170" s="111"/>
      <c r="H170" s="110"/>
      <c r="I170" s="65">
        <v>164.15</v>
      </c>
      <c r="J170" s="112"/>
      <c r="K170" s="67">
        <v>4095.36</v>
      </c>
    </row>
    <row r="171" spans="1:11" s="6" customFormat="1" ht="15.75">
      <c r="A171" s="70" t="s">
        <v>43</v>
      </c>
      <c r="B171" s="113"/>
      <c r="C171" s="113" t="s">
        <v>65</v>
      </c>
      <c r="D171" s="114"/>
      <c r="E171" s="73" t="s">
        <v>43</v>
      </c>
      <c r="F171" s="115"/>
      <c r="G171" s="116"/>
      <c r="H171" s="115"/>
      <c r="I171" s="76">
        <v>6262.51</v>
      </c>
      <c r="J171" s="117"/>
      <c r="K171" s="78">
        <v>106808.22</v>
      </c>
    </row>
    <row r="172" spans="1:11" s="6" customFormat="1" ht="180">
      <c r="A172" s="59">
        <v>9</v>
      </c>
      <c r="B172" s="108" t="s">
        <v>2158</v>
      </c>
      <c r="C172" s="108" t="s">
        <v>2159</v>
      </c>
      <c r="D172" s="109" t="s">
        <v>41</v>
      </c>
      <c r="E172" s="62">
        <v>14</v>
      </c>
      <c r="F172" s="110">
        <v>87.9</v>
      </c>
      <c r="G172" s="111"/>
      <c r="H172" s="110"/>
      <c r="I172" s="65"/>
      <c r="J172" s="112"/>
      <c r="K172" s="67"/>
    </row>
    <row r="173" spans="1:11" s="6" customFormat="1" ht="15" outlineLevel="1">
      <c r="A173" s="59" t="s">
        <v>43</v>
      </c>
      <c r="B173" s="108"/>
      <c r="C173" s="108" t="s">
        <v>44</v>
      </c>
      <c r="D173" s="109"/>
      <c r="E173" s="62" t="s">
        <v>43</v>
      </c>
      <c r="F173" s="110">
        <v>17.260000000000002</v>
      </c>
      <c r="G173" s="111" t="s">
        <v>2160</v>
      </c>
      <c r="H173" s="110"/>
      <c r="I173" s="65">
        <v>95.69</v>
      </c>
      <c r="J173" s="112">
        <v>26.39</v>
      </c>
      <c r="K173" s="67">
        <v>2525.2399999999998</v>
      </c>
    </row>
    <row r="174" spans="1:11" s="6" customFormat="1" ht="15" outlineLevel="1">
      <c r="A174" s="59" t="s">
        <v>43</v>
      </c>
      <c r="B174" s="108"/>
      <c r="C174" s="108" t="s">
        <v>46</v>
      </c>
      <c r="D174" s="109"/>
      <c r="E174" s="62" t="s">
        <v>43</v>
      </c>
      <c r="F174" s="110">
        <v>70.64</v>
      </c>
      <c r="G174" s="111" t="s">
        <v>2161</v>
      </c>
      <c r="H174" s="110"/>
      <c r="I174" s="65">
        <v>356.03</v>
      </c>
      <c r="J174" s="112">
        <v>11.82</v>
      </c>
      <c r="K174" s="67">
        <v>4208.22</v>
      </c>
    </row>
    <row r="175" spans="1:11" s="6" customFormat="1" ht="15" outlineLevel="1">
      <c r="A175" s="59" t="s">
        <v>43</v>
      </c>
      <c r="B175" s="108"/>
      <c r="C175" s="108" t="s">
        <v>48</v>
      </c>
      <c r="D175" s="109"/>
      <c r="E175" s="62" t="s">
        <v>43</v>
      </c>
      <c r="F175" s="110" t="s">
        <v>1787</v>
      </c>
      <c r="G175" s="111"/>
      <c r="H175" s="110"/>
      <c r="I175" s="68" t="s">
        <v>2162</v>
      </c>
      <c r="J175" s="112">
        <v>26.39</v>
      </c>
      <c r="K175" s="69" t="s">
        <v>2163</v>
      </c>
    </row>
    <row r="176" spans="1:11" s="6" customFormat="1" ht="15" outlineLevel="1">
      <c r="A176" s="59" t="s">
        <v>43</v>
      </c>
      <c r="B176" s="108"/>
      <c r="C176" s="108" t="s">
        <v>52</v>
      </c>
      <c r="D176" s="109"/>
      <c r="E176" s="62" t="s">
        <v>43</v>
      </c>
      <c r="F176" s="110"/>
      <c r="G176" s="111">
        <v>0</v>
      </c>
      <c r="H176" s="110"/>
      <c r="I176" s="65"/>
      <c r="J176" s="112"/>
      <c r="K176" s="67"/>
    </row>
    <row r="177" spans="1:11" s="6" customFormat="1" ht="15" outlineLevel="1">
      <c r="A177" s="59" t="s">
        <v>43</v>
      </c>
      <c r="B177" s="108"/>
      <c r="C177" s="108" t="s">
        <v>53</v>
      </c>
      <c r="D177" s="109" t="s">
        <v>54</v>
      </c>
      <c r="E177" s="62">
        <v>114</v>
      </c>
      <c r="F177" s="110"/>
      <c r="G177" s="111"/>
      <c r="H177" s="110"/>
      <c r="I177" s="65">
        <v>109.09</v>
      </c>
      <c r="J177" s="112">
        <v>94</v>
      </c>
      <c r="K177" s="67">
        <v>2373.73</v>
      </c>
    </row>
    <row r="178" spans="1:11" s="6" customFormat="1" ht="15" outlineLevel="1">
      <c r="A178" s="59" t="s">
        <v>43</v>
      </c>
      <c r="B178" s="108"/>
      <c r="C178" s="108" t="s">
        <v>55</v>
      </c>
      <c r="D178" s="109" t="s">
        <v>54</v>
      </c>
      <c r="E178" s="62">
        <v>80</v>
      </c>
      <c r="F178" s="110"/>
      <c r="G178" s="111"/>
      <c r="H178" s="110"/>
      <c r="I178" s="65">
        <v>76.55</v>
      </c>
      <c r="J178" s="112">
        <v>41</v>
      </c>
      <c r="K178" s="67">
        <v>1035.3499999999999</v>
      </c>
    </row>
    <row r="179" spans="1:11" s="6" customFormat="1" ht="15" outlineLevel="1">
      <c r="A179" s="59" t="s">
        <v>43</v>
      </c>
      <c r="B179" s="108"/>
      <c r="C179" s="108" t="s">
        <v>56</v>
      </c>
      <c r="D179" s="109" t="s">
        <v>54</v>
      </c>
      <c r="E179" s="62">
        <v>98</v>
      </c>
      <c r="F179" s="110"/>
      <c r="G179" s="111"/>
      <c r="H179" s="110"/>
      <c r="I179" s="65">
        <v>71.37</v>
      </c>
      <c r="J179" s="112">
        <v>95</v>
      </c>
      <c r="K179" s="67">
        <v>1825.83</v>
      </c>
    </row>
    <row r="180" spans="1:11" s="6" customFormat="1" ht="15" outlineLevel="1">
      <c r="A180" s="59" t="s">
        <v>43</v>
      </c>
      <c r="B180" s="108"/>
      <c r="C180" s="108" t="s">
        <v>57</v>
      </c>
      <c r="D180" s="109" t="s">
        <v>54</v>
      </c>
      <c r="E180" s="62">
        <v>77</v>
      </c>
      <c r="F180" s="110"/>
      <c r="G180" s="111"/>
      <c r="H180" s="110"/>
      <c r="I180" s="65">
        <v>56.08</v>
      </c>
      <c r="J180" s="112">
        <v>65</v>
      </c>
      <c r="K180" s="67">
        <v>1249.25</v>
      </c>
    </row>
    <row r="181" spans="1:11" s="6" customFormat="1" ht="30" outlineLevel="1">
      <c r="A181" s="59" t="s">
        <v>43</v>
      </c>
      <c r="B181" s="108"/>
      <c r="C181" s="108" t="s">
        <v>58</v>
      </c>
      <c r="D181" s="109" t="s">
        <v>59</v>
      </c>
      <c r="E181" s="62">
        <v>1.52</v>
      </c>
      <c r="F181" s="110"/>
      <c r="G181" s="111" t="s">
        <v>2160</v>
      </c>
      <c r="H181" s="110"/>
      <c r="I181" s="65">
        <v>8.43</v>
      </c>
      <c r="J181" s="112"/>
      <c r="K181" s="67"/>
    </row>
    <row r="182" spans="1:11" s="6" customFormat="1" ht="15.75">
      <c r="A182" s="70" t="s">
        <v>43</v>
      </c>
      <c r="B182" s="113"/>
      <c r="C182" s="113" t="s">
        <v>60</v>
      </c>
      <c r="D182" s="114"/>
      <c r="E182" s="73" t="s">
        <v>43</v>
      </c>
      <c r="F182" s="115"/>
      <c r="G182" s="116"/>
      <c r="H182" s="115"/>
      <c r="I182" s="76">
        <v>764.81</v>
      </c>
      <c r="J182" s="117"/>
      <c r="K182" s="78">
        <v>13217.62</v>
      </c>
    </row>
    <row r="183" spans="1:11" s="6" customFormat="1" ht="15" outlineLevel="1">
      <c r="A183" s="59" t="s">
        <v>43</v>
      </c>
      <c r="B183" s="108"/>
      <c r="C183" s="108" t="s">
        <v>61</v>
      </c>
      <c r="D183" s="109"/>
      <c r="E183" s="62" t="s">
        <v>43</v>
      </c>
      <c r="F183" s="110"/>
      <c r="G183" s="111"/>
      <c r="H183" s="110"/>
      <c r="I183" s="65"/>
      <c r="J183" s="112"/>
      <c r="K183" s="67"/>
    </row>
    <row r="184" spans="1:11" s="6" customFormat="1" ht="15" outlineLevel="1">
      <c r="A184" s="59" t="s">
        <v>43</v>
      </c>
      <c r="B184" s="108"/>
      <c r="C184" s="108" t="s">
        <v>46</v>
      </c>
      <c r="D184" s="109"/>
      <c r="E184" s="62" t="s">
        <v>43</v>
      </c>
      <c r="F184" s="110">
        <v>14.45</v>
      </c>
      <c r="G184" s="111" t="s">
        <v>2164</v>
      </c>
      <c r="H184" s="110"/>
      <c r="I184" s="65">
        <v>7.28</v>
      </c>
      <c r="J184" s="112">
        <v>26.39</v>
      </c>
      <c r="K184" s="67">
        <v>192.19</v>
      </c>
    </row>
    <row r="185" spans="1:11" s="6" customFormat="1" ht="15" outlineLevel="1">
      <c r="A185" s="59" t="s">
        <v>43</v>
      </c>
      <c r="B185" s="108"/>
      <c r="C185" s="108" t="s">
        <v>48</v>
      </c>
      <c r="D185" s="109"/>
      <c r="E185" s="62" t="s">
        <v>43</v>
      </c>
      <c r="F185" s="110">
        <v>14.45</v>
      </c>
      <c r="G185" s="111" t="s">
        <v>2164</v>
      </c>
      <c r="H185" s="110"/>
      <c r="I185" s="65">
        <v>7.28</v>
      </c>
      <c r="J185" s="112">
        <v>26.39</v>
      </c>
      <c r="K185" s="67">
        <v>192.19</v>
      </c>
    </row>
    <row r="186" spans="1:11" s="6" customFormat="1" ht="15" outlineLevel="1">
      <c r="A186" s="59" t="s">
        <v>43</v>
      </c>
      <c r="B186" s="108"/>
      <c r="C186" s="108" t="s">
        <v>63</v>
      </c>
      <c r="D186" s="109" t="s">
        <v>54</v>
      </c>
      <c r="E186" s="62">
        <v>175</v>
      </c>
      <c r="F186" s="110"/>
      <c r="G186" s="111"/>
      <c r="H186" s="110"/>
      <c r="I186" s="65">
        <v>12.74</v>
      </c>
      <c r="J186" s="112">
        <v>160</v>
      </c>
      <c r="K186" s="67">
        <v>307.5</v>
      </c>
    </row>
    <row r="187" spans="1:11" s="6" customFormat="1" ht="15" outlineLevel="1">
      <c r="A187" s="59" t="s">
        <v>43</v>
      </c>
      <c r="B187" s="108"/>
      <c r="C187" s="108" t="s">
        <v>64</v>
      </c>
      <c r="D187" s="109"/>
      <c r="E187" s="62" t="s">
        <v>43</v>
      </c>
      <c r="F187" s="110"/>
      <c r="G187" s="111"/>
      <c r="H187" s="110"/>
      <c r="I187" s="65">
        <v>20.02</v>
      </c>
      <c r="J187" s="112"/>
      <c r="K187" s="67">
        <v>499.69</v>
      </c>
    </row>
    <row r="188" spans="1:11" s="6" customFormat="1" ht="15.75">
      <c r="A188" s="70" t="s">
        <v>43</v>
      </c>
      <c r="B188" s="113"/>
      <c r="C188" s="113" t="s">
        <v>65</v>
      </c>
      <c r="D188" s="114"/>
      <c r="E188" s="73" t="s">
        <v>43</v>
      </c>
      <c r="F188" s="115"/>
      <c r="G188" s="116"/>
      <c r="H188" s="115"/>
      <c r="I188" s="76">
        <v>784.83</v>
      </c>
      <c r="J188" s="117"/>
      <c r="K188" s="78">
        <v>13717.31</v>
      </c>
    </row>
    <row r="189" spans="1:11" s="6" customFormat="1" ht="180">
      <c r="A189" s="59">
        <v>10</v>
      </c>
      <c r="B189" s="108" t="s">
        <v>2165</v>
      </c>
      <c r="C189" s="108" t="s">
        <v>2166</v>
      </c>
      <c r="D189" s="109" t="s">
        <v>1794</v>
      </c>
      <c r="E189" s="62" t="s">
        <v>1795</v>
      </c>
      <c r="F189" s="110">
        <v>4897.46</v>
      </c>
      <c r="G189" s="111"/>
      <c r="H189" s="110"/>
      <c r="I189" s="65"/>
      <c r="J189" s="112"/>
      <c r="K189" s="67"/>
    </row>
    <row r="190" spans="1:11" s="6" customFormat="1" ht="15" outlineLevel="1">
      <c r="A190" s="59" t="s">
        <v>43</v>
      </c>
      <c r="B190" s="108"/>
      <c r="C190" s="108" t="s">
        <v>44</v>
      </c>
      <c r="D190" s="109"/>
      <c r="E190" s="62" t="s">
        <v>43</v>
      </c>
      <c r="F190" s="110">
        <v>1041.01</v>
      </c>
      <c r="G190" s="111" t="s">
        <v>2160</v>
      </c>
      <c r="H190" s="110"/>
      <c r="I190" s="65">
        <v>99.93</v>
      </c>
      <c r="J190" s="112">
        <v>26.39</v>
      </c>
      <c r="K190" s="67">
        <v>2637.07</v>
      </c>
    </row>
    <row r="191" spans="1:11" s="6" customFormat="1" ht="15" outlineLevel="1">
      <c r="A191" s="59" t="s">
        <v>43</v>
      </c>
      <c r="B191" s="108"/>
      <c r="C191" s="108" t="s">
        <v>46</v>
      </c>
      <c r="D191" s="109"/>
      <c r="E191" s="62" t="s">
        <v>43</v>
      </c>
      <c r="F191" s="110">
        <v>3856.45</v>
      </c>
      <c r="G191" s="111" t="s">
        <v>2161</v>
      </c>
      <c r="H191" s="110"/>
      <c r="I191" s="65">
        <v>336.53</v>
      </c>
      <c r="J191" s="112">
        <v>11.24</v>
      </c>
      <c r="K191" s="67">
        <v>3782.59</v>
      </c>
    </row>
    <row r="192" spans="1:11" s="6" customFormat="1" ht="30" outlineLevel="1">
      <c r="A192" s="59" t="s">
        <v>43</v>
      </c>
      <c r="B192" s="108"/>
      <c r="C192" s="108" t="s">
        <v>48</v>
      </c>
      <c r="D192" s="109"/>
      <c r="E192" s="62" t="s">
        <v>43</v>
      </c>
      <c r="F192" s="110" t="s">
        <v>1796</v>
      </c>
      <c r="G192" s="111"/>
      <c r="H192" s="110"/>
      <c r="I192" s="68" t="s">
        <v>2167</v>
      </c>
      <c r="J192" s="112">
        <v>26.39</v>
      </c>
      <c r="K192" s="69" t="s">
        <v>2168</v>
      </c>
    </row>
    <row r="193" spans="1:11" s="6" customFormat="1" ht="15" outlineLevel="1">
      <c r="A193" s="59" t="s">
        <v>43</v>
      </c>
      <c r="B193" s="108"/>
      <c r="C193" s="108" t="s">
        <v>52</v>
      </c>
      <c r="D193" s="109"/>
      <c r="E193" s="62" t="s">
        <v>43</v>
      </c>
      <c r="F193" s="110"/>
      <c r="G193" s="111">
        <v>0</v>
      </c>
      <c r="H193" s="110"/>
      <c r="I193" s="65"/>
      <c r="J193" s="112"/>
      <c r="K193" s="67"/>
    </row>
    <row r="194" spans="1:11" s="6" customFormat="1" ht="15" outlineLevel="1">
      <c r="A194" s="59" t="s">
        <v>43</v>
      </c>
      <c r="B194" s="108"/>
      <c r="C194" s="108" t="s">
        <v>53</v>
      </c>
      <c r="D194" s="109" t="s">
        <v>54</v>
      </c>
      <c r="E194" s="62">
        <v>112</v>
      </c>
      <c r="F194" s="110"/>
      <c r="G194" s="111"/>
      <c r="H194" s="110"/>
      <c r="I194" s="65">
        <v>111.92</v>
      </c>
      <c r="J194" s="112">
        <v>92</v>
      </c>
      <c r="K194" s="67">
        <v>2426.1</v>
      </c>
    </row>
    <row r="195" spans="1:11" s="6" customFormat="1" ht="15" outlineLevel="1">
      <c r="A195" s="59" t="s">
        <v>43</v>
      </c>
      <c r="B195" s="108"/>
      <c r="C195" s="108" t="s">
        <v>55</v>
      </c>
      <c r="D195" s="109" t="s">
        <v>54</v>
      </c>
      <c r="E195" s="62">
        <v>70</v>
      </c>
      <c r="F195" s="110"/>
      <c r="G195" s="111"/>
      <c r="H195" s="110"/>
      <c r="I195" s="65">
        <v>69.95</v>
      </c>
      <c r="J195" s="112">
        <v>43</v>
      </c>
      <c r="K195" s="67">
        <v>1133.94</v>
      </c>
    </row>
    <row r="196" spans="1:11" s="6" customFormat="1" ht="15" outlineLevel="1">
      <c r="A196" s="59" t="s">
        <v>43</v>
      </c>
      <c r="B196" s="108"/>
      <c r="C196" s="108" t="s">
        <v>56</v>
      </c>
      <c r="D196" s="109" t="s">
        <v>54</v>
      </c>
      <c r="E196" s="62">
        <v>98</v>
      </c>
      <c r="F196" s="110"/>
      <c r="G196" s="111"/>
      <c r="H196" s="110"/>
      <c r="I196" s="65">
        <v>71.239999999999995</v>
      </c>
      <c r="J196" s="112">
        <v>95</v>
      </c>
      <c r="K196" s="67">
        <v>1822.33</v>
      </c>
    </row>
    <row r="197" spans="1:11" s="6" customFormat="1" ht="15" outlineLevel="1">
      <c r="A197" s="59" t="s">
        <v>43</v>
      </c>
      <c r="B197" s="108"/>
      <c r="C197" s="108" t="s">
        <v>57</v>
      </c>
      <c r="D197" s="109" t="s">
        <v>54</v>
      </c>
      <c r="E197" s="62">
        <v>77</v>
      </c>
      <c r="F197" s="110"/>
      <c r="G197" s="111"/>
      <c r="H197" s="110"/>
      <c r="I197" s="65">
        <v>55.97</v>
      </c>
      <c r="J197" s="112">
        <v>65</v>
      </c>
      <c r="K197" s="67">
        <v>1246.8599999999999</v>
      </c>
    </row>
    <row r="198" spans="1:11" s="6" customFormat="1" ht="30" outlineLevel="1">
      <c r="A198" s="59" t="s">
        <v>43</v>
      </c>
      <c r="B198" s="108"/>
      <c r="C198" s="108" t="s">
        <v>58</v>
      </c>
      <c r="D198" s="109" t="s">
        <v>59</v>
      </c>
      <c r="E198" s="62">
        <v>87.48</v>
      </c>
      <c r="F198" s="110"/>
      <c r="G198" s="111" t="s">
        <v>2160</v>
      </c>
      <c r="H198" s="110"/>
      <c r="I198" s="65">
        <v>8.4</v>
      </c>
      <c r="J198" s="112"/>
      <c r="K198" s="67"/>
    </row>
    <row r="199" spans="1:11" s="6" customFormat="1" ht="15.75">
      <c r="A199" s="70" t="s">
        <v>43</v>
      </c>
      <c r="B199" s="113"/>
      <c r="C199" s="113" t="s">
        <v>60</v>
      </c>
      <c r="D199" s="114"/>
      <c r="E199" s="73" t="s">
        <v>43</v>
      </c>
      <c r="F199" s="115"/>
      <c r="G199" s="116"/>
      <c r="H199" s="115"/>
      <c r="I199" s="76">
        <v>745.54</v>
      </c>
      <c r="J199" s="117"/>
      <c r="K199" s="78">
        <v>13048.89</v>
      </c>
    </row>
    <row r="200" spans="1:11" s="6" customFormat="1" ht="15" outlineLevel="1">
      <c r="A200" s="59" t="s">
        <v>43</v>
      </c>
      <c r="B200" s="108"/>
      <c r="C200" s="108" t="s">
        <v>61</v>
      </c>
      <c r="D200" s="109"/>
      <c r="E200" s="62" t="s">
        <v>43</v>
      </c>
      <c r="F200" s="110"/>
      <c r="G200" s="111"/>
      <c r="H200" s="110"/>
      <c r="I200" s="65"/>
      <c r="J200" s="112"/>
      <c r="K200" s="67"/>
    </row>
    <row r="201" spans="1:11" s="6" customFormat="1" ht="15" outlineLevel="1">
      <c r="A201" s="59" t="s">
        <v>43</v>
      </c>
      <c r="B201" s="108"/>
      <c r="C201" s="108" t="s">
        <v>46</v>
      </c>
      <c r="D201" s="109"/>
      <c r="E201" s="62" t="s">
        <v>43</v>
      </c>
      <c r="F201" s="110">
        <v>832.97</v>
      </c>
      <c r="G201" s="111" t="s">
        <v>2164</v>
      </c>
      <c r="H201" s="110"/>
      <c r="I201" s="65">
        <v>7.27</v>
      </c>
      <c r="J201" s="112">
        <v>26.39</v>
      </c>
      <c r="K201" s="67">
        <v>191.82</v>
      </c>
    </row>
    <row r="202" spans="1:11" s="6" customFormat="1" ht="15" outlineLevel="1">
      <c r="A202" s="59" t="s">
        <v>43</v>
      </c>
      <c r="B202" s="108"/>
      <c r="C202" s="108" t="s">
        <v>48</v>
      </c>
      <c r="D202" s="109"/>
      <c r="E202" s="62" t="s">
        <v>43</v>
      </c>
      <c r="F202" s="110">
        <v>832.97</v>
      </c>
      <c r="G202" s="111" t="s">
        <v>2164</v>
      </c>
      <c r="H202" s="110"/>
      <c r="I202" s="65">
        <v>7.27</v>
      </c>
      <c r="J202" s="112">
        <v>26.39</v>
      </c>
      <c r="K202" s="67">
        <v>191.82</v>
      </c>
    </row>
    <row r="203" spans="1:11" s="6" customFormat="1" ht="15" outlineLevel="1">
      <c r="A203" s="59" t="s">
        <v>43</v>
      </c>
      <c r="B203" s="108"/>
      <c r="C203" s="108" t="s">
        <v>63</v>
      </c>
      <c r="D203" s="109" t="s">
        <v>54</v>
      </c>
      <c r="E203" s="62">
        <v>175</v>
      </c>
      <c r="F203" s="110"/>
      <c r="G203" s="111"/>
      <c r="H203" s="110"/>
      <c r="I203" s="65">
        <v>12.72</v>
      </c>
      <c r="J203" s="112">
        <v>160</v>
      </c>
      <c r="K203" s="67">
        <v>306.91000000000003</v>
      </c>
    </row>
    <row r="204" spans="1:11" s="6" customFormat="1" ht="15" outlineLevel="1">
      <c r="A204" s="59" t="s">
        <v>43</v>
      </c>
      <c r="B204" s="108"/>
      <c r="C204" s="108" t="s">
        <v>64</v>
      </c>
      <c r="D204" s="109"/>
      <c r="E204" s="62" t="s">
        <v>43</v>
      </c>
      <c r="F204" s="110"/>
      <c r="G204" s="111"/>
      <c r="H204" s="110"/>
      <c r="I204" s="65">
        <v>19.989999999999998</v>
      </c>
      <c r="J204" s="112"/>
      <c r="K204" s="67">
        <v>498.73</v>
      </c>
    </row>
    <row r="205" spans="1:11" s="6" customFormat="1" ht="15.75">
      <c r="A205" s="70" t="s">
        <v>43</v>
      </c>
      <c r="B205" s="113"/>
      <c r="C205" s="126" t="s">
        <v>65</v>
      </c>
      <c r="D205" s="127"/>
      <c r="E205" s="91" t="s">
        <v>43</v>
      </c>
      <c r="F205" s="128"/>
      <c r="G205" s="129"/>
      <c r="H205" s="128"/>
      <c r="I205" s="87">
        <v>765.53</v>
      </c>
      <c r="J205" s="125"/>
      <c r="K205" s="86">
        <v>13547.62</v>
      </c>
    </row>
    <row r="206" spans="1:11" s="6" customFormat="1" ht="15">
      <c r="A206" s="123"/>
      <c r="B206" s="124"/>
      <c r="C206" s="168" t="s">
        <v>127</v>
      </c>
      <c r="D206" s="169"/>
      <c r="E206" s="169"/>
      <c r="F206" s="169"/>
      <c r="G206" s="169"/>
      <c r="H206" s="169"/>
      <c r="I206" s="65">
        <v>4581.3100000000004</v>
      </c>
      <c r="J206" s="112"/>
      <c r="K206" s="67">
        <v>67516.800000000003</v>
      </c>
    </row>
    <row r="207" spans="1:11" s="6" customFormat="1" ht="15">
      <c r="A207" s="123"/>
      <c r="B207" s="124"/>
      <c r="C207" s="168" t="s">
        <v>128</v>
      </c>
      <c r="D207" s="169"/>
      <c r="E207" s="169"/>
      <c r="F207" s="169"/>
      <c r="G207" s="169"/>
      <c r="H207" s="169"/>
      <c r="I207" s="65"/>
      <c r="J207" s="112"/>
      <c r="K207" s="67"/>
    </row>
    <row r="208" spans="1:11" s="6" customFormat="1" ht="15">
      <c r="A208" s="123"/>
      <c r="B208" s="124"/>
      <c r="C208" s="168" t="s">
        <v>129</v>
      </c>
      <c r="D208" s="169"/>
      <c r="E208" s="169"/>
      <c r="F208" s="169"/>
      <c r="G208" s="169"/>
      <c r="H208" s="169"/>
      <c r="I208" s="65">
        <v>1805.04</v>
      </c>
      <c r="J208" s="112"/>
      <c r="K208" s="67">
        <v>47634.78</v>
      </c>
    </row>
    <row r="209" spans="1:11" s="6" customFormat="1" ht="15">
      <c r="A209" s="123"/>
      <c r="B209" s="124"/>
      <c r="C209" s="168" t="s">
        <v>131</v>
      </c>
      <c r="D209" s="169"/>
      <c r="E209" s="169"/>
      <c r="F209" s="169"/>
      <c r="G209" s="169"/>
      <c r="H209" s="169"/>
      <c r="I209" s="65">
        <v>3592.9</v>
      </c>
      <c r="J209" s="112"/>
      <c r="K209" s="67">
        <v>41432.71</v>
      </c>
    </row>
    <row r="210" spans="1:11" s="6" customFormat="1" ht="15.75">
      <c r="A210" s="123"/>
      <c r="B210" s="124"/>
      <c r="C210" s="173" t="s">
        <v>132</v>
      </c>
      <c r="D210" s="174"/>
      <c r="E210" s="174"/>
      <c r="F210" s="174"/>
      <c r="G210" s="174"/>
      <c r="H210" s="174"/>
      <c r="I210" s="76">
        <v>1925.08</v>
      </c>
      <c r="J210" s="117"/>
      <c r="K210" s="78">
        <v>41801.19</v>
      </c>
    </row>
    <row r="211" spans="1:11" s="6" customFormat="1" ht="15.75">
      <c r="A211" s="123"/>
      <c r="B211" s="124"/>
      <c r="C211" s="173" t="s">
        <v>133</v>
      </c>
      <c r="D211" s="174"/>
      <c r="E211" s="174"/>
      <c r="F211" s="174"/>
      <c r="G211" s="174"/>
      <c r="H211" s="174"/>
      <c r="I211" s="76">
        <v>1306.48</v>
      </c>
      <c r="J211" s="117"/>
      <c r="K211" s="78">
        <v>24755.16</v>
      </c>
    </row>
    <row r="212" spans="1:11" s="6" customFormat="1" ht="32.1" customHeight="1">
      <c r="A212" s="123"/>
      <c r="B212" s="124"/>
      <c r="C212" s="173" t="s">
        <v>2169</v>
      </c>
      <c r="D212" s="174"/>
      <c r="E212" s="174"/>
      <c r="F212" s="174"/>
      <c r="G212" s="174"/>
      <c r="H212" s="174"/>
      <c r="I212" s="76"/>
      <c r="J212" s="117"/>
      <c r="K212" s="78"/>
    </row>
    <row r="213" spans="1:11" s="6" customFormat="1" ht="15">
      <c r="A213" s="123"/>
      <c r="B213" s="124"/>
      <c r="C213" s="168" t="s">
        <v>135</v>
      </c>
      <c r="D213" s="169"/>
      <c r="E213" s="169"/>
      <c r="F213" s="169"/>
      <c r="G213" s="169"/>
      <c r="H213" s="169"/>
      <c r="I213" s="65">
        <v>1550.36</v>
      </c>
      <c r="J213" s="112"/>
      <c r="K213" s="67">
        <v>27264.93</v>
      </c>
    </row>
    <row r="214" spans="1:11" s="6" customFormat="1" ht="15">
      <c r="A214" s="123"/>
      <c r="B214" s="124"/>
      <c r="C214" s="168" t="s">
        <v>136</v>
      </c>
      <c r="D214" s="169"/>
      <c r="E214" s="169"/>
      <c r="F214" s="169"/>
      <c r="G214" s="169"/>
      <c r="H214" s="169"/>
      <c r="I214" s="65">
        <v>6262.51</v>
      </c>
      <c r="J214" s="112"/>
      <c r="K214" s="67">
        <v>106808.22</v>
      </c>
    </row>
    <row r="215" spans="1:11" s="6" customFormat="1" ht="15">
      <c r="A215" s="123"/>
      <c r="B215" s="124"/>
      <c r="C215" s="168" t="s">
        <v>137</v>
      </c>
      <c r="D215" s="169"/>
      <c r="E215" s="169"/>
      <c r="F215" s="169"/>
      <c r="G215" s="169"/>
      <c r="H215" s="169"/>
      <c r="I215" s="65">
        <v>7812.87</v>
      </c>
      <c r="J215" s="112"/>
      <c r="K215" s="67">
        <v>134073.15</v>
      </c>
    </row>
    <row r="216" spans="1:11" s="6" customFormat="1" ht="32.1" customHeight="1">
      <c r="A216" s="123"/>
      <c r="B216" s="124"/>
      <c r="C216" s="175" t="s">
        <v>2170</v>
      </c>
      <c r="D216" s="176"/>
      <c r="E216" s="176"/>
      <c r="F216" s="176"/>
      <c r="G216" s="176"/>
      <c r="H216" s="176"/>
      <c r="I216" s="87">
        <v>7812.87</v>
      </c>
      <c r="J216" s="125"/>
      <c r="K216" s="86">
        <v>134073.15</v>
      </c>
    </row>
    <row r="217" spans="1:11" s="6" customFormat="1" ht="22.15" customHeight="1">
      <c r="A217" s="166" t="s">
        <v>2171</v>
      </c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</row>
    <row r="218" spans="1:11" s="6" customFormat="1" ht="195">
      <c r="A218" s="59">
        <v>11</v>
      </c>
      <c r="B218" s="108" t="s">
        <v>2172</v>
      </c>
      <c r="C218" s="108" t="s">
        <v>2173</v>
      </c>
      <c r="D218" s="109" t="s">
        <v>211</v>
      </c>
      <c r="E218" s="62" t="s">
        <v>2174</v>
      </c>
      <c r="F218" s="110">
        <v>451.44</v>
      </c>
      <c r="G218" s="111"/>
      <c r="H218" s="110"/>
      <c r="I218" s="65"/>
      <c r="J218" s="112"/>
      <c r="K218" s="67"/>
    </row>
    <row r="219" spans="1:11" s="6" customFormat="1" ht="15" outlineLevel="1">
      <c r="A219" s="59" t="s">
        <v>43</v>
      </c>
      <c r="B219" s="108"/>
      <c r="C219" s="108" t="s">
        <v>44</v>
      </c>
      <c r="D219" s="109"/>
      <c r="E219" s="62" t="s">
        <v>43</v>
      </c>
      <c r="F219" s="110">
        <v>405.09</v>
      </c>
      <c r="G219" s="111" t="s">
        <v>45</v>
      </c>
      <c r="H219" s="110"/>
      <c r="I219" s="65">
        <v>267.36</v>
      </c>
      <c r="J219" s="112">
        <v>26.39</v>
      </c>
      <c r="K219" s="67">
        <v>7055.61</v>
      </c>
    </row>
    <row r="220" spans="1:11" s="6" customFormat="1" ht="15" outlineLevel="1">
      <c r="A220" s="59" t="s">
        <v>43</v>
      </c>
      <c r="B220" s="108"/>
      <c r="C220" s="108" t="s">
        <v>46</v>
      </c>
      <c r="D220" s="109"/>
      <c r="E220" s="62" t="s">
        <v>43</v>
      </c>
      <c r="F220" s="110">
        <v>3.84</v>
      </c>
      <c r="G220" s="111" t="s">
        <v>47</v>
      </c>
      <c r="H220" s="110"/>
      <c r="I220" s="65">
        <v>2.2999999999999998</v>
      </c>
      <c r="J220" s="112">
        <v>8.82</v>
      </c>
      <c r="K220" s="67">
        <v>20.32</v>
      </c>
    </row>
    <row r="221" spans="1:11" s="6" customFormat="1" ht="15" outlineLevel="1">
      <c r="A221" s="59" t="s">
        <v>43</v>
      </c>
      <c r="B221" s="108"/>
      <c r="C221" s="108" t="s">
        <v>48</v>
      </c>
      <c r="D221" s="109"/>
      <c r="E221" s="62" t="s">
        <v>43</v>
      </c>
      <c r="F221" s="110" t="s">
        <v>1160</v>
      </c>
      <c r="G221" s="111"/>
      <c r="H221" s="110"/>
      <c r="I221" s="68" t="s">
        <v>893</v>
      </c>
      <c r="J221" s="112">
        <v>26.39</v>
      </c>
      <c r="K221" s="69" t="s">
        <v>2175</v>
      </c>
    </row>
    <row r="222" spans="1:11" s="6" customFormat="1" ht="15" outlineLevel="1">
      <c r="A222" s="59" t="s">
        <v>43</v>
      </c>
      <c r="B222" s="108"/>
      <c r="C222" s="108" t="s">
        <v>52</v>
      </c>
      <c r="D222" s="109"/>
      <c r="E222" s="62" t="s">
        <v>43</v>
      </c>
      <c r="F222" s="110">
        <v>42.51</v>
      </c>
      <c r="G222" s="111">
        <v>0</v>
      </c>
      <c r="H222" s="110"/>
      <c r="I222" s="65"/>
      <c r="J222" s="112">
        <v>8.23</v>
      </c>
      <c r="K222" s="67"/>
    </row>
    <row r="223" spans="1:11" s="6" customFormat="1" ht="15" outlineLevel="1">
      <c r="A223" s="59" t="s">
        <v>43</v>
      </c>
      <c r="B223" s="108"/>
      <c r="C223" s="108" t="s">
        <v>53</v>
      </c>
      <c r="D223" s="109" t="s">
        <v>54</v>
      </c>
      <c r="E223" s="62">
        <v>114</v>
      </c>
      <c r="F223" s="110"/>
      <c r="G223" s="111"/>
      <c r="H223" s="110"/>
      <c r="I223" s="65">
        <v>304.79000000000002</v>
      </c>
      <c r="J223" s="112">
        <v>79</v>
      </c>
      <c r="K223" s="67">
        <v>5573.93</v>
      </c>
    </row>
    <row r="224" spans="1:11" s="6" customFormat="1" ht="15" outlineLevel="1">
      <c r="A224" s="59" t="s">
        <v>43</v>
      </c>
      <c r="B224" s="108"/>
      <c r="C224" s="108" t="s">
        <v>55</v>
      </c>
      <c r="D224" s="109" t="s">
        <v>54</v>
      </c>
      <c r="E224" s="62">
        <v>67</v>
      </c>
      <c r="F224" s="110"/>
      <c r="G224" s="111"/>
      <c r="H224" s="110"/>
      <c r="I224" s="65">
        <v>179.13</v>
      </c>
      <c r="J224" s="112">
        <v>41</v>
      </c>
      <c r="K224" s="67">
        <v>2892.8</v>
      </c>
    </row>
    <row r="225" spans="1:11" s="6" customFormat="1" ht="15" outlineLevel="1">
      <c r="A225" s="59" t="s">
        <v>43</v>
      </c>
      <c r="B225" s="108"/>
      <c r="C225" s="108" t="s">
        <v>56</v>
      </c>
      <c r="D225" s="109" t="s">
        <v>54</v>
      </c>
      <c r="E225" s="62">
        <v>98</v>
      </c>
      <c r="F225" s="110"/>
      <c r="G225" s="111"/>
      <c r="H225" s="110"/>
      <c r="I225" s="65">
        <v>0.21</v>
      </c>
      <c r="J225" s="112">
        <v>95</v>
      </c>
      <c r="K225" s="67">
        <v>5.26</v>
      </c>
    </row>
    <row r="226" spans="1:11" s="6" customFormat="1" ht="15" outlineLevel="1">
      <c r="A226" s="59" t="s">
        <v>43</v>
      </c>
      <c r="B226" s="108"/>
      <c r="C226" s="108" t="s">
        <v>57</v>
      </c>
      <c r="D226" s="109" t="s">
        <v>54</v>
      </c>
      <c r="E226" s="62">
        <v>77</v>
      </c>
      <c r="F226" s="110"/>
      <c r="G226" s="111"/>
      <c r="H226" s="110"/>
      <c r="I226" s="65">
        <v>0.16</v>
      </c>
      <c r="J226" s="112">
        <v>65</v>
      </c>
      <c r="K226" s="67">
        <v>3.6</v>
      </c>
    </row>
    <row r="227" spans="1:11" s="6" customFormat="1" ht="30" outlineLevel="1">
      <c r="A227" s="59" t="s">
        <v>43</v>
      </c>
      <c r="B227" s="108"/>
      <c r="C227" s="108" t="s">
        <v>58</v>
      </c>
      <c r="D227" s="109" t="s">
        <v>59</v>
      </c>
      <c r="E227" s="62">
        <v>25.56</v>
      </c>
      <c r="F227" s="110"/>
      <c r="G227" s="111" t="s">
        <v>45</v>
      </c>
      <c r="H227" s="110"/>
      <c r="I227" s="65">
        <v>16.87</v>
      </c>
      <c r="J227" s="112"/>
      <c r="K227" s="67"/>
    </row>
    <row r="228" spans="1:11" s="6" customFormat="1" ht="15.75">
      <c r="A228" s="70" t="s">
        <v>43</v>
      </c>
      <c r="B228" s="113"/>
      <c r="C228" s="113" t="s">
        <v>60</v>
      </c>
      <c r="D228" s="114"/>
      <c r="E228" s="73" t="s">
        <v>43</v>
      </c>
      <c r="F228" s="115"/>
      <c r="G228" s="116"/>
      <c r="H228" s="115"/>
      <c r="I228" s="76">
        <v>753.95</v>
      </c>
      <c r="J228" s="117"/>
      <c r="K228" s="78">
        <v>15551.52</v>
      </c>
    </row>
    <row r="229" spans="1:11" s="6" customFormat="1" ht="15" outlineLevel="1">
      <c r="A229" s="59" t="s">
        <v>43</v>
      </c>
      <c r="B229" s="108"/>
      <c r="C229" s="108" t="s">
        <v>61</v>
      </c>
      <c r="D229" s="109"/>
      <c r="E229" s="62" t="s">
        <v>43</v>
      </c>
      <c r="F229" s="110"/>
      <c r="G229" s="111"/>
      <c r="H229" s="110"/>
      <c r="I229" s="65"/>
      <c r="J229" s="112"/>
      <c r="K229" s="67"/>
    </row>
    <row r="230" spans="1:11" s="6" customFormat="1" ht="15" outlineLevel="1">
      <c r="A230" s="59" t="s">
        <v>43</v>
      </c>
      <c r="B230" s="108"/>
      <c r="C230" s="108" t="s">
        <v>46</v>
      </c>
      <c r="D230" s="109"/>
      <c r="E230" s="62" t="s">
        <v>43</v>
      </c>
      <c r="F230" s="110">
        <v>0.35</v>
      </c>
      <c r="G230" s="111" t="s">
        <v>62</v>
      </c>
      <c r="H230" s="110"/>
      <c r="I230" s="65">
        <v>0.02</v>
      </c>
      <c r="J230" s="112">
        <v>26.39</v>
      </c>
      <c r="K230" s="67">
        <v>0.55000000000000004</v>
      </c>
    </row>
    <row r="231" spans="1:11" s="6" customFormat="1" ht="15" outlineLevel="1">
      <c r="A231" s="59" t="s">
        <v>43</v>
      </c>
      <c r="B231" s="108"/>
      <c r="C231" s="108" t="s">
        <v>48</v>
      </c>
      <c r="D231" s="109"/>
      <c r="E231" s="62" t="s">
        <v>43</v>
      </c>
      <c r="F231" s="110">
        <v>0.35</v>
      </c>
      <c r="G231" s="111" t="s">
        <v>62</v>
      </c>
      <c r="H231" s="110"/>
      <c r="I231" s="65">
        <v>0.02</v>
      </c>
      <c r="J231" s="112">
        <v>26.39</v>
      </c>
      <c r="K231" s="67">
        <v>0.55000000000000004</v>
      </c>
    </row>
    <row r="232" spans="1:11" s="6" customFormat="1" ht="15" outlineLevel="1">
      <c r="A232" s="59" t="s">
        <v>43</v>
      </c>
      <c r="B232" s="108"/>
      <c r="C232" s="108" t="s">
        <v>63</v>
      </c>
      <c r="D232" s="109" t="s">
        <v>54</v>
      </c>
      <c r="E232" s="62">
        <v>175</v>
      </c>
      <c r="F232" s="110"/>
      <c r="G232" s="111"/>
      <c r="H232" s="110"/>
      <c r="I232" s="65">
        <v>0.04</v>
      </c>
      <c r="J232" s="112">
        <v>160</v>
      </c>
      <c r="K232" s="67">
        <v>0.88</v>
      </c>
    </row>
    <row r="233" spans="1:11" s="6" customFormat="1" ht="15" outlineLevel="1">
      <c r="A233" s="59" t="s">
        <v>43</v>
      </c>
      <c r="B233" s="108"/>
      <c r="C233" s="108" t="s">
        <v>64</v>
      </c>
      <c r="D233" s="109"/>
      <c r="E233" s="62" t="s">
        <v>43</v>
      </c>
      <c r="F233" s="110"/>
      <c r="G233" s="111"/>
      <c r="H233" s="110"/>
      <c r="I233" s="65">
        <v>0.06</v>
      </c>
      <c r="J233" s="112"/>
      <c r="K233" s="67">
        <v>1.43</v>
      </c>
    </row>
    <row r="234" spans="1:11" s="6" customFormat="1" ht="15.75">
      <c r="A234" s="70" t="s">
        <v>43</v>
      </c>
      <c r="B234" s="113"/>
      <c r="C234" s="113" t="s">
        <v>65</v>
      </c>
      <c r="D234" s="114"/>
      <c r="E234" s="73" t="s">
        <v>43</v>
      </c>
      <c r="F234" s="115"/>
      <c r="G234" s="116"/>
      <c r="H234" s="115"/>
      <c r="I234" s="76">
        <v>754.01</v>
      </c>
      <c r="J234" s="117"/>
      <c r="K234" s="78">
        <v>15552.95</v>
      </c>
    </row>
    <row r="235" spans="1:11" s="6" customFormat="1" ht="180">
      <c r="A235" s="59">
        <v>12</v>
      </c>
      <c r="B235" s="108" t="s">
        <v>2176</v>
      </c>
      <c r="C235" s="108" t="s">
        <v>2177</v>
      </c>
      <c r="D235" s="109" t="s">
        <v>41</v>
      </c>
      <c r="E235" s="62">
        <v>7</v>
      </c>
      <c r="F235" s="110">
        <v>145.84</v>
      </c>
      <c r="G235" s="111"/>
      <c r="H235" s="110"/>
      <c r="I235" s="65"/>
      <c r="J235" s="112"/>
      <c r="K235" s="67"/>
    </row>
    <row r="236" spans="1:11" s="6" customFormat="1" ht="15" outlineLevel="1">
      <c r="A236" s="59" t="s">
        <v>43</v>
      </c>
      <c r="B236" s="108"/>
      <c r="C236" s="108" t="s">
        <v>44</v>
      </c>
      <c r="D236" s="109"/>
      <c r="E236" s="62" t="s">
        <v>43</v>
      </c>
      <c r="F236" s="110">
        <v>26.78</v>
      </c>
      <c r="G236" s="111" t="s">
        <v>45</v>
      </c>
      <c r="H236" s="110"/>
      <c r="I236" s="65">
        <v>123.72</v>
      </c>
      <c r="J236" s="112">
        <v>26.39</v>
      </c>
      <c r="K236" s="67">
        <v>3265.07</v>
      </c>
    </row>
    <row r="237" spans="1:11" s="6" customFormat="1" ht="15" outlineLevel="1">
      <c r="A237" s="59" t="s">
        <v>43</v>
      </c>
      <c r="B237" s="108"/>
      <c r="C237" s="108" t="s">
        <v>46</v>
      </c>
      <c r="D237" s="109"/>
      <c r="E237" s="62" t="s">
        <v>43</v>
      </c>
      <c r="F237" s="110">
        <v>42.76</v>
      </c>
      <c r="G237" s="111" t="s">
        <v>47</v>
      </c>
      <c r="H237" s="110"/>
      <c r="I237" s="65">
        <v>179.59</v>
      </c>
      <c r="J237" s="112">
        <v>11.84</v>
      </c>
      <c r="K237" s="67">
        <v>2126.37</v>
      </c>
    </row>
    <row r="238" spans="1:11" s="6" customFormat="1" ht="15" outlineLevel="1">
      <c r="A238" s="59" t="s">
        <v>43</v>
      </c>
      <c r="B238" s="108"/>
      <c r="C238" s="108" t="s">
        <v>48</v>
      </c>
      <c r="D238" s="109"/>
      <c r="E238" s="62" t="s">
        <v>43</v>
      </c>
      <c r="F238" s="110" t="s">
        <v>1709</v>
      </c>
      <c r="G238" s="111"/>
      <c r="H238" s="110"/>
      <c r="I238" s="68" t="s">
        <v>2178</v>
      </c>
      <c r="J238" s="112">
        <v>26.39</v>
      </c>
      <c r="K238" s="69" t="s">
        <v>2179</v>
      </c>
    </row>
    <row r="239" spans="1:11" s="6" customFormat="1" ht="15" outlineLevel="1">
      <c r="A239" s="59" t="s">
        <v>43</v>
      </c>
      <c r="B239" s="108"/>
      <c r="C239" s="108" t="s">
        <v>52</v>
      </c>
      <c r="D239" s="109"/>
      <c r="E239" s="62" t="s">
        <v>43</v>
      </c>
      <c r="F239" s="110">
        <v>76.3</v>
      </c>
      <c r="G239" s="111">
        <v>0</v>
      </c>
      <c r="H239" s="110"/>
      <c r="I239" s="65"/>
      <c r="J239" s="112">
        <v>8.23</v>
      </c>
      <c r="K239" s="67"/>
    </row>
    <row r="240" spans="1:11" s="6" customFormat="1" ht="15" outlineLevel="1">
      <c r="A240" s="59" t="s">
        <v>43</v>
      </c>
      <c r="B240" s="108"/>
      <c r="C240" s="108" t="s">
        <v>53</v>
      </c>
      <c r="D240" s="109" t="s">
        <v>54</v>
      </c>
      <c r="E240" s="62">
        <v>114</v>
      </c>
      <c r="F240" s="110"/>
      <c r="G240" s="111"/>
      <c r="H240" s="110"/>
      <c r="I240" s="65">
        <v>141.04</v>
      </c>
      <c r="J240" s="112">
        <v>79</v>
      </c>
      <c r="K240" s="67">
        <v>2579.41</v>
      </c>
    </row>
    <row r="241" spans="1:11" s="6" customFormat="1" ht="15" outlineLevel="1">
      <c r="A241" s="59" t="s">
        <v>43</v>
      </c>
      <c r="B241" s="108"/>
      <c r="C241" s="108" t="s">
        <v>55</v>
      </c>
      <c r="D241" s="109" t="s">
        <v>54</v>
      </c>
      <c r="E241" s="62">
        <v>67</v>
      </c>
      <c r="F241" s="110"/>
      <c r="G241" s="111"/>
      <c r="H241" s="110"/>
      <c r="I241" s="65">
        <v>82.89</v>
      </c>
      <c r="J241" s="112">
        <v>41</v>
      </c>
      <c r="K241" s="67">
        <v>1338.68</v>
      </c>
    </row>
    <row r="242" spans="1:11" s="6" customFormat="1" ht="15" outlineLevel="1">
      <c r="A242" s="59" t="s">
        <v>43</v>
      </c>
      <c r="B242" s="108"/>
      <c r="C242" s="108" t="s">
        <v>56</v>
      </c>
      <c r="D242" s="109" t="s">
        <v>54</v>
      </c>
      <c r="E242" s="62">
        <v>98</v>
      </c>
      <c r="F242" s="110"/>
      <c r="G242" s="111"/>
      <c r="H242" s="110"/>
      <c r="I242" s="65">
        <v>43.55</v>
      </c>
      <c r="J242" s="112">
        <v>95</v>
      </c>
      <c r="K242" s="67">
        <v>1114.04</v>
      </c>
    </row>
    <row r="243" spans="1:11" s="6" customFormat="1" ht="15" outlineLevel="1">
      <c r="A243" s="59" t="s">
        <v>43</v>
      </c>
      <c r="B243" s="108"/>
      <c r="C243" s="108" t="s">
        <v>57</v>
      </c>
      <c r="D243" s="109" t="s">
        <v>54</v>
      </c>
      <c r="E243" s="62">
        <v>77</v>
      </c>
      <c r="F243" s="110"/>
      <c r="G243" s="111"/>
      <c r="H243" s="110"/>
      <c r="I243" s="65">
        <v>34.22</v>
      </c>
      <c r="J243" s="112">
        <v>65</v>
      </c>
      <c r="K243" s="67">
        <v>762.24</v>
      </c>
    </row>
    <row r="244" spans="1:11" s="6" customFormat="1" ht="30" outlineLevel="1">
      <c r="A244" s="59" t="s">
        <v>43</v>
      </c>
      <c r="B244" s="108"/>
      <c r="C244" s="108" t="s">
        <v>58</v>
      </c>
      <c r="D244" s="109" t="s">
        <v>59</v>
      </c>
      <c r="E244" s="62">
        <v>2.06</v>
      </c>
      <c r="F244" s="110"/>
      <c r="G244" s="111" t="s">
        <v>45</v>
      </c>
      <c r="H244" s="110"/>
      <c r="I244" s="65">
        <v>9.52</v>
      </c>
      <c r="J244" s="112"/>
      <c r="K244" s="67"/>
    </row>
    <row r="245" spans="1:11" s="6" customFormat="1" ht="15.75">
      <c r="A245" s="70" t="s">
        <v>43</v>
      </c>
      <c r="B245" s="113"/>
      <c r="C245" s="113" t="s">
        <v>60</v>
      </c>
      <c r="D245" s="114"/>
      <c r="E245" s="73" t="s">
        <v>43</v>
      </c>
      <c r="F245" s="115"/>
      <c r="G245" s="116"/>
      <c r="H245" s="115"/>
      <c r="I245" s="76">
        <v>605.01</v>
      </c>
      <c r="J245" s="117"/>
      <c r="K245" s="78">
        <v>11185.81</v>
      </c>
    </row>
    <row r="246" spans="1:11" s="6" customFormat="1" ht="15" outlineLevel="1">
      <c r="A246" s="59" t="s">
        <v>43</v>
      </c>
      <c r="B246" s="108"/>
      <c r="C246" s="108" t="s">
        <v>61</v>
      </c>
      <c r="D246" s="109"/>
      <c r="E246" s="62" t="s">
        <v>43</v>
      </c>
      <c r="F246" s="110"/>
      <c r="G246" s="111"/>
      <c r="H246" s="110"/>
      <c r="I246" s="65"/>
      <c r="J246" s="112"/>
      <c r="K246" s="67"/>
    </row>
    <row r="247" spans="1:11" s="6" customFormat="1" ht="15" outlineLevel="1">
      <c r="A247" s="59" t="s">
        <v>43</v>
      </c>
      <c r="B247" s="108"/>
      <c r="C247" s="108" t="s">
        <v>46</v>
      </c>
      <c r="D247" s="109"/>
      <c r="E247" s="62" t="s">
        <v>43</v>
      </c>
      <c r="F247" s="110">
        <v>10.58</v>
      </c>
      <c r="G247" s="111" t="s">
        <v>62</v>
      </c>
      <c r="H247" s="110"/>
      <c r="I247" s="65">
        <v>4.4400000000000004</v>
      </c>
      <c r="J247" s="112">
        <v>26.39</v>
      </c>
      <c r="K247" s="67">
        <v>117.27</v>
      </c>
    </row>
    <row r="248" spans="1:11" s="6" customFormat="1" ht="15" outlineLevel="1">
      <c r="A248" s="59" t="s">
        <v>43</v>
      </c>
      <c r="B248" s="108"/>
      <c r="C248" s="108" t="s">
        <v>48</v>
      </c>
      <c r="D248" s="109"/>
      <c r="E248" s="62" t="s">
        <v>43</v>
      </c>
      <c r="F248" s="110">
        <v>10.58</v>
      </c>
      <c r="G248" s="111" t="s">
        <v>62</v>
      </c>
      <c r="H248" s="110"/>
      <c r="I248" s="65">
        <v>4.4400000000000004</v>
      </c>
      <c r="J248" s="112">
        <v>26.39</v>
      </c>
      <c r="K248" s="67">
        <v>117.27</v>
      </c>
    </row>
    <row r="249" spans="1:11" s="6" customFormat="1" ht="15" outlineLevel="1">
      <c r="A249" s="59" t="s">
        <v>43</v>
      </c>
      <c r="B249" s="108"/>
      <c r="C249" s="108" t="s">
        <v>63</v>
      </c>
      <c r="D249" s="109" t="s">
        <v>54</v>
      </c>
      <c r="E249" s="62">
        <v>175</v>
      </c>
      <c r="F249" s="110"/>
      <c r="G249" s="111"/>
      <c r="H249" s="110"/>
      <c r="I249" s="65">
        <v>7.77</v>
      </c>
      <c r="J249" s="112">
        <v>160</v>
      </c>
      <c r="K249" s="67">
        <v>187.64</v>
      </c>
    </row>
    <row r="250" spans="1:11" s="6" customFormat="1" ht="15" outlineLevel="1">
      <c r="A250" s="59" t="s">
        <v>43</v>
      </c>
      <c r="B250" s="108"/>
      <c r="C250" s="108" t="s">
        <v>64</v>
      </c>
      <c r="D250" s="109"/>
      <c r="E250" s="62" t="s">
        <v>43</v>
      </c>
      <c r="F250" s="110"/>
      <c r="G250" s="111"/>
      <c r="H250" s="110"/>
      <c r="I250" s="65">
        <v>12.21</v>
      </c>
      <c r="J250" s="112"/>
      <c r="K250" s="67">
        <v>304.91000000000003</v>
      </c>
    </row>
    <row r="251" spans="1:11" s="6" customFormat="1" ht="15.75">
      <c r="A251" s="70" t="s">
        <v>43</v>
      </c>
      <c r="B251" s="113"/>
      <c r="C251" s="113" t="s">
        <v>65</v>
      </c>
      <c r="D251" s="114"/>
      <c r="E251" s="73" t="s">
        <v>43</v>
      </c>
      <c r="F251" s="115"/>
      <c r="G251" s="116"/>
      <c r="H251" s="115"/>
      <c r="I251" s="76">
        <v>617.22</v>
      </c>
      <c r="J251" s="117"/>
      <c r="K251" s="78">
        <v>11490.72</v>
      </c>
    </row>
    <row r="252" spans="1:11" s="6" customFormat="1" ht="180">
      <c r="A252" s="59">
        <v>13</v>
      </c>
      <c r="B252" s="108" t="s">
        <v>2180</v>
      </c>
      <c r="C252" s="108" t="s">
        <v>2181</v>
      </c>
      <c r="D252" s="109" t="s">
        <v>122</v>
      </c>
      <c r="E252" s="62">
        <v>0.13700000000000001</v>
      </c>
      <c r="F252" s="110">
        <v>6832.12</v>
      </c>
      <c r="G252" s="111"/>
      <c r="H252" s="110"/>
      <c r="I252" s="65"/>
      <c r="J252" s="112"/>
      <c r="K252" s="67"/>
    </row>
    <row r="253" spans="1:11" s="6" customFormat="1" ht="15" outlineLevel="1">
      <c r="A253" s="59" t="s">
        <v>43</v>
      </c>
      <c r="B253" s="108"/>
      <c r="C253" s="108" t="s">
        <v>44</v>
      </c>
      <c r="D253" s="109"/>
      <c r="E253" s="62" t="s">
        <v>43</v>
      </c>
      <c r="F253" s="110">
        <v>676.43</v>
      </c>
      <c r="G253" s="111" t="s">
        <v>45</v>
      </c>
      <c r="H253" s="110"/>
      <c r="I253" s="65">
        <v>61.16</v>
      </c>
      <c r="J253" s="112">
        <v>26.39</v>
      </c>
      <c r="K253" s="67">
        <v>1614.09</v>
      </c>
    </row>
    <row r="254" spans="1:11" s="6" customFormat="1" ht="15" outlineLevel="1">
      <c r="A254" s="59" t="s">
        <v>43</v>
      </c>
      <c r="B254" s="108"/>
      <c r="C254" s="108" t="s">
        <v>46</v>
      </c>
      <c r="D254" s="109"/>
      <c r="E254" s="62" t="s">
        <v>43</v>
      </c>
      <c r="F254" s="110">
        <v>702.69</v>
      </c>
      <c r="G254" s="111" t="s">
        <v>47</v>
      </c>
      <c r="H254" s="110"/>
      <c r="I254" s="65">
        <v>57.76</v>
      </c>
      <c r="J254" s="112">
        <v>8.89</v>
      </c>
      <c r="K254" s="67">
        <v>513.5</v>
      </c>
    </row>
    <row r="255" spans="1:11" s="6" customFormat="1" ht="15" outlineLevel="1">
      <c r="A255" s="59" t="s">
        <v>43</v>
      </c>
      <c r="B255" s="108"/>
      <c r="C255" s="108" t="s">
        <v>48</v>
      </c>
      <c r="D255" s="109"/>
      <c r="E255" s="62" t="s">
        <v>43</v>
      </c>
      <c r="F255" s="110" t="s">
        <v>1714</v>
      </c>
      <c r="G255" s="111"/>
      <c r="H255" s="110"/>
      <c r="I255" s="68" t="s">
        <v>2182</v>
      </c>
      <c r="J255" s="112">
        <v>26.39</v>
      </c>
      <c r="K255" s="69" t="s">
        <v>2183</v>
      </c>
    </row>
    <row r="256" spans="1:11" s="6" customFormat="1" ht="15" outlineLevel="1">
      <c r="A256" s="59" t="s">
        <v>43</v>
      </c>
      <c r="B256" s="108"/>
      <c r="C256" s="108" t="s">
        <v>52</v>
      </c>
      <c r="D256" s="109"/>
      <c r="E256" s="62" t="s">
        <v>43</v>
      </c>
      <c r="F256" s="110">
        <v>5453</v>
      </c>
      <c r="G256" s="111">
        <v>0</v>
      </c>
      <c r="H256" s="110"/>
      <c r="I256" s="65"/>
      <c r="J256" s="112">
        <v>8.23</v>
      </c>
      <c r="K256" s="67"/>
    </row>
    <row r="257" spans="1:11" s="6" customFormat="1" ht="15" outlineLevel="1">
      <c r="A257" s="59" t="s">
        <v>43</v>
      </c>
      <c r="B257" s="108"/>
      <c r="C257" s="108" t="s">
        <v>53</v>
      </c>
      <c r="D257" s="109" t="s">
        <v>54</v>
      </c>
      <c r="E257" s="62">
        <v>114</v>
      </c>
      <c r="F257" s="110"/>
      <c r="G257" s="111"/>
      <c r="H257" s="110"/>
      <c r="I257" s="65">
        <v>69.72</v>
      </c>
      <c r="J257" s="112">
        <v>79</v>
      </c>
      <c r="K257" s="67">
        <v>1275.1300000000001</v>
      </c>
    </row>
    <row r="258" spans="1:11" s="6" customFormat="1" ht="15" outlineLevel="1">
      <c r="A258" s="59" t="s">
        <v>43</v>
      </c>
      <c r="B258" s="108"/>
      <c r="C258" s="108" t="s">
        <v>55</v>
      </c>
      <c r="D258" s="109" t="s">
        <v>54</v>
      </c>
      <c r="E258" s="62">
        <v>67</v>
      </c>
      <c r="F258" s="110"/>
      <c r="G258" s="111"/>
      <c r="H258" s="110"/>
      <c r="I258" s="65">
        <v>40.98</v>
      </c>
      <c r="J258" s="112">
        <v>41</v>
      </c>
      <c r="K258" s="67">
        <v>661.78</v>
      </c>
    </row>
    <row r="259" spans="1:11" s="6" customFormat="1" ht="15" outlineLevel="1">
      <c r="A259" s="59" t="s">
        <v>43</v>
      </c>
      <c r="B259" s="108"/>
      <c r="C259" s="108" t="s">
        <v>56</v>
      </c>
      <c r="D259" s="109" t="s">
        <v>54</v>
      </c>
      <c r="E259" s="62">
        <v>98</v>
      </c>
      <c r="F259" s="110"/>
      <c r="G259" s="111"/>
      <c r="H259" s="110"/>
      <c r="I259" s="65">
        <v>5.35</v>
      </c>
      <c r="J259" s="112">
        <v>95</v>
      </c>
      <c r="K259" s="67">
        <v>137</v>
      </c>
    </row>
    <row r="260" spans="1:11" s="6" customFormat="1" ht="15" outlineLevel="1">
      <c r="A260" s="59" t="s">
        <v>43</v>
      </c>
      <c r="B260" s="108"/>
      <c r="C260" s="108" t="s">
        <v>57</v>
      </c>
      <c r="D260" s="109" t="s">
        <v>54</v>
      </c>
      <c r="E260" s="62">
        <v>77</v>
      </c>
      <c r="F260" s="110"/>
      <c r="G260" s="111"/>
      <c r="H260" s="110"/>
      <c r="I260" s="65">
        <v>4.2</v>
      </c>
      <c r="J260" s="112">
        <v>65</v>
      </c>
      <c r="K260" s="67">
        <v>93.74</v>
      </c>
    </row>
    <row r="261" spans="1:11" s="6" customFormat="1" ht="30" outlineLevel="1">
      <c r="A261" s="59" t="s">
        <v>43</v>
      </c>
      <c r="B261" s="108"/>
      <c r="C261" s="108" t="s">
        <v>58</v>
      </c>
      <c r="D261" s="109" t="s">
        <v>59</v>
      </c>
      <c r="E261" s="62">
        <v>53.6</v>
      </c>
      <c r="F261" s="110"/>
      <c r="G261" s="111" t="s">
        <v>45</v>
      </c>
      <c r="H261" s="110"/>
      <c r="I261" s="65">
        <v>4.8499999999999996</v>
      </c>
      <c r="J261" s="112"/>
      <c r="K261" s="67"/>
    </row>
    <row r="262" spans="1:11" s="6" customFormat="1" ht="15.75">
      <c r="A262" s="70" t="s">
        <v>43</v>
      </c>
      <c r="B262" s="113"/>
      <c r="C262" s="113" t="s">
        <v>60</v>
      </c>
      <c r="D262" s="114"/>
      <c r="E262" s="73" t="s">
        <v>43</v>
      </c>
      <c r="F262" s="115"/>
      <c r="G262" s="116"/>
      <c r="H262" s="115"/>
      <c r="I262" s="76">
        <v>239.17</v>
      </c>
      <c r="J262" s="117"/>
      <c r="K262" s="78">
        <v>4295.24</v>
      </c>
    </row>
    <row r="263" spans="1:11" s="6" customFormat="1" ht="15" outlineLevel="1">
      <c r="A263" s="59" t="s">
        <v>43</v>
      </c>
      <c r="B263" s="108"/>
      <c r="C263" s="108" t="s">
        <v>61</v>
      </c>
      <c r="D263" s="109"/>
      <c r="E263" s="62" t="s">
        <v>43</v>
      </c>
      <c r="F263" s="110"/>
      <c r="G263" s="111"/>
      <c r="H263" s="110"/>
      <c r="I263" s="65"/>
      <c r="J263" s="112"/>
      <c r="K263" s="67"/>
    </row>
    <row r="264" spans="1:11" s="6" customFormat="1" ht="15" outlineLevel="1">
      <c r="A264" s="59" t="s">
        <v>43</v>
      </c>
      <c r="B264" s="108"/>
      <c r="C264" s="108" t="s">
        <v>46</v>
      </c>
      <c r="D264" s="109"/>
      <c r="E264" s="62" t="s">
        <v>43</v>
      </c>
      <c r="F264" s="110">
        <v>66.48</v>
      </c>
      <c r="G264" s="111" t="s">
        <v>62</v>
      </c>
      <c r="H264" s="110"/>
      <c r="I264" s="65">
        <v>0.55000000000000004</v>
      </c>
      <c r="J264" s="112">
        <v>26.39</v>
      </c>
      <c r="K264" s="67">
        <v>14.42</v>
      </c>
    </row>
    <row r="265" spans="1:11" s="6" customFormat="1" ht="15" outlineLevel="1">
      <c r="A265" s="59" t="s">
        <v>43</v>
      </c>
      <c r="B265" s="108"/>
      <c r="C265" s="108" t="s">
        <v>48</v>
      </c>
      <c r="D265" s="109"/>
      <c r="E265" s="62" t="s">
        <v>43</v>
      </c>
      <c r="F265" s="110">
        <v>66.48</v>
      </c>
      <c r="G265" s="111" t="s">
        <v>62</v>
      </c>
      <c r="H265" s="110"/>
      <c r="I265" s="65">
        <v>0.55000000000000004</v>
      </c>
      <c r="J265" s="112">
        <v>26.39</v>
      </c>
      <c r="K265" s="67">
        <v>14.42</v>
      </c>
    </row>
    <row r="266" spans="1:11" s="6" customFormat="1" ht="15" outlineLevel="1">
      <c r="A266" s="59" t="s">
        <v>43</v>
      </c>
      <c r="B266" s="108"/>
      <c r="C266" s="108" t="s">
        <v>63</v>
      </c>
      <c r="D266" s="109" t="s">
        <v>54</v>
      </c>
      <c r="E266" s="62">
        <v>175</v>
      </c>
      <c r="F266" s="110"/>
      <c r="G266" s="111"/>
      <c r="H266" s="110"/>
      <c r="I266" s="65">
        <v>0.96</v>
      </c>
      <c r="J266" s="112">
        <v>160</v>
      </c>
      <c r="K266" s="67">
        <v>23.07</v>
      </c>
    </row>
    <row r="267" spans="1:11" s="6" customFormat="1" ht="15" outlineLevel="1">
      <c r="A267" s="59" t="s">
        <v>43</v>
      </c>
      <c r="B267" s="108"/>
      <c r="C267" s="108" t="s">
        <v>64</v>
      </c>
      <c r="D267" s="109"/>
      <c r="E267" s="62" t="s">
        <v>43</v>
      </c>
      <c r="F267" s="110"/>
      <c r="G267" s="111"/>
      <c r="H267" s="110"/>
      <c r="I267" s="65">
        <v>1.51</v>
      </c>
      <c r="J267" s="112"/>
      <c r="K267" s="67">
        <v>37.49</v>
      </c>
    </row>
    <row r="268" spans="1:11" s="6" customFormat="1" ht="15.75">
      <c r="A268" s="70" t="s">
        <v>43</v>
      </c>
      <c r="B268" s="113"/>
      <c r="C268" s="113" t="s">
        <v>65</v>
      </c>
      <c r="D268" s="114"/>
      <c r="E268" s="73" t="s">
        <v>43</v>
      </c>
      <c r="F268" s="115"/>
      <c r="G268" s="116"/>
      <c r="H268" s="115"/>
      <c r="I268" s="76">
        <v>240.68</v>
      </c>
      <c r="J268" s="117"/>
      <c r="K268" s="78">
        <v>4332.7299999999996</v>
      </c>
    </row>
    <row r="269" spans="1:11" s="6" customFormat="1" ht="180">
      <c r="A269" s="59">
        <v>14</v>
      </c>
      <c r="B269" s="108" t="s">
        <v>2184</v>
      </c>
      <c r="C269" s="108" t="s">
        <v>2185</v>
      </c>
      <c r="D269" s="109" t="s">
        <v>41</v>
      </c>
      <c r="E269" s="62">
        <v>7</v>
      </c>
      <c r="F269" s="110">
        <v>48.72</v>
      </c>
      <c r="G269" s="111"/>
      <c r="H269" s="110"/>
      <c r="I269" s="65"/>
      <c r="J269" s="112"/>
      <c r="K269" s="67"/>
    </row>
    <row r="270" spans="1:11" s="6" customFormat="1" ht="15" outlineLevel="1">
      <c r="A270" s="59" t="s">
        <v>43</v>
      </c>
      <c r="B270" s="108"/>
      <c r="C270" s="108" t="s">
        <v>44</v>
      </c>
      <c r="D270" s="109"/>
      <c r="E270" s="62" t="s">
        <v>43</v>
      </c>
      <c r="F270" s="110">
        <v>47.6</v>
      </c>
      <c r="G270" s="111" t="s">
        <v>45</v>
      </c>
      <c r="H270" s="110"/>
      <c r="I270" s="65">
        <v>219.91</v>
      </c>
      <c r="J270" s="112">
        <v>26.39</v>
      </c>
      <c r="K270" s="67">
        <v>5803.48</v>
      </c>
    </row>
    <row r="271" spans="1:11" s="6" customFormat="1" ht="15" outlineLevel="1">
      <c r="A271" s="59" t="s">
        <v>43</v>
      </c>
      <c r="B271" s="108"/>
      <c r="C271" s="108" t="s">
        <v>46</v>
      </c>
      <c r="D271" s="109"/>
      <c r="E271" s="62" t="s">
        <v>43</v>
      </c>
      <c r="F271" s="110"/>
      <c r="G271" s="111" t="s">
        <v>47</v>
      </c>
      <c r="H271" s="110"/>
      <c r="I271" s="65"/>
      <c r="J271" s="112"/>
      <c r="K271" s="67"/>
    </row>
    <row r="272" spans="1:11" s="6" customFormat="1" ht="15" outlineLevel="1">
      <c r="A272" s="59" t="s">
        <v>43</v>
      </c>
      <c r="B272" s="108"/>
      <c r="C272" s="108" t="s">
        <v>48</v>
      </c>
      <c r="D272" s="109"/>
      <c r="E272" s="62" t="s">
        <v>43</v>
      </c>
      <c r="F272" s="110"/>
      <c r="G272" s="111"/>
      <c r="H272" s="110"/>
      <c r="I272" s="65"/>
      <c r="J272" s="112">
        <v>26.39</v>
      </c>
      <c r="K272" s="67"/>
    </row>
    <row r="273" spans="1:11" s="6" customFormat="1" ht="15" outlineLevel="1">
      <c r="A273" s="59" t="s">
        <v>43</v>
      </c>
      <c r="B273" s="108"/>
      <c r="C273" s="108" t="s">
        <v>52</v>
      </c>
      <c r="D273" s="109"/>
      <c r="E273" s="62" t="s">
        <v>43</v>
      </c>
      <c r="F273" s="110">
        <v>1.1200000000000001</v>
      </c>
      <c r="G273" s="111">
        <v>0</v>
      </c>
      <c r="H273" s="110"/>
      <c r="I273" s="65"/>
      <c r="J273" s="112">
        <v>8.23</v>
      </c>
      <c r="K273" s="67"/>
    </row>
    <row r="274" spans="1:11" s="6" customFormat="1" ht="15" outlineLevel="1">
      <c r="A274" s="59" t="s">
        <v>43</v>
      </c>
      <c r="B274" s="108"/>
      <c r="C274" s="108" t="s">
        <v>53</v>
      </c>
      <c r="D274" s="109" t="s">
        <v>54</v>
      </c>
      <c r="E274" s="62">
        <v>114</v>
      </c>
      <c r="F274" s="110"/>
      <c r="G274" s="111"/>
      <c r="H274" s="110"/>
      <c r="I274" s="65">
        <v>250.7</v>
      </c>
      <c r="J274" s="112">
        <v>79</v>
      </c>
      <c r="K274" s="67">
        <v>4584.75</v>
      </c>
    </row>
    <row r="275" spans="1:11" s="6" customFormat="1" ht="15" outlineLevel="1">
      <c r="A275" s="59" t="s">
        <v>43</v>
      </c>
      <c r="B275" s="108"/>
      <c r="C275" s="108" t="s">
        <v>55</v>
      </c>
      <c r="D275" s="109" t="s">
        <v>54</v>
      </c>
      <c r="E275" s="62">
        <v>67</v>
      </c>
      <c r="F275" s="110"/>
      <c r="G275" s="111"/>
      <c r="H275" s="110"/>
      <c r="I275" s="65">
        <v>147.34</v>
      </c>
      <c r="J275" s="112">
        <v>41</v>
      </c>
      <c r="K275" s="67">
        <v>2379.4299999999998</v>
      </c>
    </row>
    <row r="276" spans="1:11" s="6" customFormat="1" ht="15" outlineLevel="1">
      <c r="A276" s="59" t="s">
        <v>43</v>
      </c>
      <c r="B276" s="108"/>
      <c r="C276" s="108" t="s">
        <v>56</v>
      </c>
      <c r="D276" s="109" t="s">
        <v>54</v>
      </c>
      <c r="E276" s="62">
        <v>98</v>
      </c>
      <c r="F276" s="110"/>
      <c r="G276" s="111"/>
      <c r="H276" s="110"/>
      <c r="I276" s="65">
        <v>0</v>
      </c>
      <c r="J276" s="112">
        <v>95</v>
      </c>
      <c r="K276" s="67">
        <v>0</v>
      </c>
    </row>
    <row r="277" spans="1:11" s="6" customFormat="1" ht="15" outlineLevel="1">
      <c r="A277" s="59" t="s">
        <v>43</v>
      </c>
      <c r="B277" s="108"/>
      <c r="C277" s="108" t="s">
        <v>57</v>
      </c>
      <c r="D277" s="109" t="s">
        <v>54</v>
      </c>
      <c r="E277" s="62">
        <v>77</v>
      </c>
      <c r="F277" s="110"/>
      <c r="G277" s="111"/>
      <c r="H277" s="110"/>
      <c r="I277" s="65">
        <v>0</v>
      </c>
      <c r="J277" s="112">
        <v>65</v>
      </c>
      <c r="K277" s="67">
        <v>0</v>
      </c>
    </row>
    <row r="278" spans="1:11" s="6" customFormat="1" ht="30" outlineLevel="1">
      <c r="A278" s="59" t="s">
        <v>43</v>
      </c>
      <c r="B278" s="108"/>
      <c r="C278" s="108" t="s">
        <v>58</v>
      </c>
      <c r="D278" s="109" t="s">
        <v>59</v>
      </c>
      <c r="E278" s="62">
        <v>4</v>
      </c>
      <c r="F278" s="110"/>
      <c r="G278" s="111" t="s">
        <v>45</v>
      </c>
      <c r="H278" s="110"/>
      <c r="I278" s="65">
        <v>18.48</v>
      </c>
      <c r="J278" s="112"/>
      <c r="K278" s="67"/>
    </row>
    <row r="279" spans="1:11" s="6" customFormat="1" ht="15.75">
      <c r="A279" s="70" t="s">
        <v>43</v>
      </c>
      <c r="B279" s="113"/>
      <c r="C279" s="113" t="s">
        <v>60</v>
      </c>
      <c r="D279" s="114"/>
      <c r="E279" s="73" t="s">
        <v>43</v>
      </c>
      <c r="F279" s="115"/>
      <c r="G279" s="116"/>
      <c r="H279" s="115"/>
      <c r="I279" s="76">
        <v>617.95000000000005</v>
      </c>
      <c r="J279" s="117"/>
      <c r="K279" s="78">
        <v>12767.66</v>
      </c>
    </row>
    <row r="280" spans="1:11" s="6" customFormat="1" ht="180">
      <c r="A280" s="59">
        <v>15</v>
      </c>
      <c r="B280" s="108" t="s">
        <v>2186</v>
      </c>
      <c r="C280" s="108" t="s">
        <v>2187</v>
      </c>
      <c r="D280" s="109" t="s">
        <v>74</v>
      </c>
      <c r="E280" s="62" t="s">
        <v>1725</v>
      </c>
      <c r="F280" s="110">
        <v>1459.82</v>
      </c>
      <c r="G280" s="111"/>
      <c r="H280" s="110"/>
      <c r="I280" s="65"/>
      <c r="J280" s="112"/>
      <c r="K280" s="67"/>
    </row>
    <row r="281" spans="1:11" s="6" customFormat="1" ht="15" outlineLevel="1">
      <c r="A281" s="59" t="s">
        <v>43</v>
      </c>
      <c r="B281" s="108"/>
      <c r="C281" s="108" t="s">
        <v>44</v>
      </c>
      <c r="D281" s="109"/>
      <c r="E281" s="62" t="s">
        <v>43</v>
      </c>
      <c r="F281" s="110">
        <v>381</v>
      </c>
      <c r="G281" s="111" t="s">
        <v>2160</v>
      </c>
      <c r="H281" s="110"/>
      <c r="I281" s="65">
        <v>1095.3599999999999</v>
      </c>
      <c r="J281" s="112">
        <v>26.39</v>
      </c>
      <c r="K281" s="67">
        <v>28906.54</v>
      </c>
    </row>
    <row r="282" spans="1:11" s="6" customFormat="1" ht="15" outlineLevel="1">
      <c r="A282" s="59" t="s">
        <v>43</v>
      </c>
      <c r="B282" s="108"/>
      <c r="C282" s="108" t="s">
        <v>46</v>
      </c>
      <c r="D282" s="109"/>
      <c r="E282" s="62" t="s">
        <v>43</v>
      </c>
      <c r="F282" s="110">
        <v>700.12</v>
      </c>
      <c r="G282" s="111" t="s">
        <v>2161</v>
      </c>
      <c r="H282" s="110"/>
      <c r="I282" s="65">
        <v>1829.83</v>
      </c>
      <c r="J282" s="112">
        <v>8.3699999999999992</v>
      </c>
      <c r="K282" s="67">
        <v>15315.71</v>
      </c>
    </row>
    <row r="283" spans="1:11" s="6" customFormat="1" ht="15" outlineLevel="1">
      <c r="A283" s="59" t="s">
        <v>43</v>
      </c>
      <c r="B283" s="108"/>
      <c r="C283" s="108" t="s">
        <v>48</v>
      </c>
      <c r="D283" s="109"/>
      <c r="E283" s="62" t="s">
        <v>43</v>
      </c>
      <c r="F283" s="110" t="s">
        <v>1726</v>
      </c>
      <c r="G283" s="111"/>
      <c r="H283" s="110"/>
      <c r="I283" s="68" t="s">
        <v>2188</v>
      </c>
      <c r="J283" s="112">
        <v>26.39</v>
      </c>
      <c r="K283" s="69" t="s">
        <v>2189</v>
      </c>
    </row>
    <row r="284" spans="1:11" s="6" customFormat="1" ht="15" outlineLevel="1">
      <c r="A284" s="59" t="s">
        <v>43</v>
      </c>
      <c r="B284" s="108"/>
      <c r="C284" s="108" t="s">
        <v>52</v>
      </c>
      <c r="D284" s="109"/>
      <c r="E284" s="62" t="s">
        <v>43</v>
      </c>
      <c r="F284" s="110">
        <v>378.7</v>
      </c>
      <c r="G284" s="111">
        <v>0</v>
      </c>
      <c r="H284" s="110"/>
      <c r="I284" s="65"/>
      <c r="J284" s="112">
        <v>8.23</v>
      </c>
      <c r="K284" s="67"/>
    </row>
    <row r="285" spans="1:11" s="6" customFormat="1" ht="15" outlineLevel="1">
      <c r="A285" s="59" t="s">
        <v>43</v>
      </c>
      <c r="B285" s="108"/>
      <c r="C285" s="108" t="s">
        <v>53</v>
      </c>
      <c r="D285" s="109" t="s">
        <v>54</v>
      </c>
      <c r="E285" s="62">
        <v>114</v>
      </c>
      <c r="F285" s="110"/>
      <c r="G285" s="111"/>
      <c r="H285" s="110"/>
      <c r="I285" s="65">
        <v>1248.71</v>
      </c>
      <c r="J285" s="112">
        <v>79</v>
      </c>
      <c r="K285" s="67">
        <v>22836.17</v>
      </c>
    </row>
    <row r="286" spans="1:11" s="6" customFormat="1" ht="15" outlineLevel="1">
      <c r="A286" s="59" t="s">
        <v>43</v>
      </c>
      <c r="B286" s="108"/>
      <c r="C286" s="108" t="s">
        <v>55</v>
      </c>
      <c r="D286" s="109" t="s">
        <v>54</v>
      </c>
      <c r="E286" s="62">
        <v>67</v>
      </c>
      <c r="F286" s="110"/>
      <c r="G286" s="111"/>
      <c r="H286" s="110"/>
      <c r="I286" s="65">
        <v>733.89</v>
      </c>
      <c r="J286" s="112">
        <v>41</v>
      </c>
      <c r="K286" s="67">
        <v>11851.68</v>
      </c>
    </row>
    <row r="287" spans="1:11" s="6" customFormat="1" ht="15" outlineLevel="1">
      <c r="A287" s="59" t="s">
        <v>43</v>
      </c>
      <c r="B287" s="108"/>
      <c r="C287" s="108" t="s">
        <v>56</v>
      </c>
      <c r="D287" s="109" t="s">
        <v>54</v>
      </c>
      <c r="E287" s="62">
        <v>98</v>
      </c>
      <c r="F287" s="110"/>
      <c r="G287" s="111"/>
      <c r="H287" s="110"/>
      <c r="I287" s="65">
        <v>121.74</v>
      </c>
      <c r="J287" s="112">
        <v>95</v>
      </c>
      <c r="K287" s="67">
        <v>3114.37</v>
      </c>
    </row>
    <row r="288" spans="1:11" s="6" customFormat="1" ht="15" outlineLevel="1">
      <c r="A288" s="59" t="s">
        <v>43</v>
      </c>
      <c r="B288" s="108"/>
      <c r="C288" s="108" t="s">
        <v>57</v>
      </c>
      <c r="D288" s="109" t="s">
        <v>54</v>
      </c>
      <c r="E288" s="62">
        <v>77</v>
      </c>
      <c r="F288" s="110"/>
      <c r="G288" s="111"/>
      <c r="H288" s="110"/>
      <c r="I288" s="65">
        <v>95.65</v>
      </c>
      <c r="J288" s="112">
        <v>65</v>
      </c>
      <c r="K288" s="67">
        <v>2130.88</v>
      </c>
    </row>
    <row r="289" spans="1:11" s="6" customFormat="1" ht="30" outlineLevel="1">
      <c r="A289" s="59" t="s">
        <v>43</v>
      </c>
      <c r="B289" s="108"/>
      <c r="C289" s="108" t="s">
        <v>58</v>
      </c>
      <c r="D289" s="109" t="s">
        <v>59</v>
      </c>
      <c r="E289" s="62">
        <v>30.9</v>
      </c>
      <c r="F289" s="110"/>
      <c r="G289" s="111" t="s">
        <v>2160</v>
      </c>
      <c r="H289" s="110"/>
      <c r="I289" s="65">
        <v>88.84</v>
      </c>
      <c r="J289" s="112"/>
      <c r="K289" s="67"/>
    </row>
    <row r="290" spans="1:11" s="6" customFormat="1" ht="15.75">
      <c r="A290" s="70" t="s">
        <v>43</v>
      </c>
      <c r="B290" s="113"/>
      <c r="C290" s="113" t="s">
        <v>60</v>
      </c>
      <c r="D290" s="114"/>
      <c r="E290" s="73" t="s">
        <v>43</v>
      </c>
      <c r="F290" s="115"/>
      <c r="G290" s="116"/>
      <c r="H290" s="115"/>
      <c r="I290" s="76">
        <v>5125.18</v>
      </c>
      <c r="J290" s="117"/>
      <c r="K290" s="78">
        <v>84155.35</v>
      </c>
    </row>
    <row r="291" spans="1:11" s="6" customFormat="1" ht="15" outlineLevel="1">
      <c r="A291" s="59" t="s">
        <v>43</v>
      </c>
      <c r="B291" s="108"/>
      <c r="C291" s="108" t="s">
        <v>61</v>
      </c>
      <c r="D291" s="109"/>
      <c r="E291" s="62" t="s">
        <v>43</v>
      </c>
      <c r="F291" s="110"/>
      <c r="G291" s="111"/>
      <c r="H291" s="110"/>
      <c r="I291" s="65"/>
      <c r="J291" s="112"/>
      <c r="K291" s="67"/>
    </row>
    <row r="292" spans="1:11" s="6" customFormat="1" ht="15" outlineLevel="1">
      <c r="A292" s="59" t="s">
        <v>43</v>
      </c>
      <c r="B292" s="108"/>
      <c r="C292" s="108" t="s">
        <v>46</v>
      </c>
      <c r="D292" s="109"/>
      <c r="E292" s="62" t="s">
        <v>43</v>
      </c>
      <c r="F292" s="110">
        <v>47.53</v>
      </c>
      <c r="G292" s="111" t="s">
        <v>2164</v>
      </c>
      <c r="H292" s="110"/>
      <c r="I292" s="65">
        <v>12.42</v>
      </c>
      <c r="J292" s="112">
        <v>26.39</v>
      </c>
      <c r="K292" s="67">
        <v>327.83</v>
      </c>
    </row>
    <row r="293" spans="1:11" s="6" customFormat="1" ht="15" outlineLevel="1">
      <c r="A293" s="59" t="s">
        <v>43</v>
      </c>
      <c r="B293" s="108"/>
      <c r="C293" s="108" t="s">
        <v>48</v>
      </c>
      <c r="D293" s="109"/>
      <c r="E293" s="62" t="s">
        <v>43</v>
      </c>
      <c r="F293" s="110">
        <v>47.53</v>
      </c>
      <c r="G293" s="111" t="s">
        <v>2164</v>
      </c>
      <c r="H293" s="110"/>
      <c r="I293" s="65">
        <v>12.42</v>
      </c>
      <c r="J293" s="112">
        <v>26.39</v>
      </c>
      <c r="K293" s="67">
        <v>327.83</v>
      </c>
    </row>
    <row r="294" spans="1:11" s="6" customFormat="1" ht="15" outlineLevel="1">
      <c r="A294" s="59" t="s">
        <v>43</v>
      </c>
      <c r="B294" s="108"/>
      <c r="C294" s="108" t="s">
        <v>63</v>
      </c>
      <c r="D294" s="109" t="s">
        <v>54</v>
      </c>
      <c r="E294" s="62">
        <v>175</v>
      </c>
      <c r="F294" s="110"/>
      <c r="G294" s="111"/>
      <c r="H294" s="110"/>
      <c r="I294" s="65">
        <v>21.73</v>
      </c>
      <c r="J294" s="112">
        <v>160</v>
      </c>
      <c r="K294" s="67">
        <v>524.53</v>
      </c>
    </row>
    <row r="295" spans="1:11" s="6" customFormat="1" ht="15" outlineLevel="1">
      <c r="A295" s="59" t="s">
        <v>43</v>
      </c>
      <c r="B295" s="108"/>
      <c r="C295" s="108" t="s">
        <v>64</v>
      </c>
      <c r="D295" s="109"/>
      <c r="E295" s="62" t="s">
        <v>43</v>
      </c>
      <c r="F295" s="110"/>
      <c r="G295" s="111"/>
      <c r="H295" s="110"/>
      <c r="I295" s="65">
        <v>34.15</v>
      </c>
      <c r="J295" s="112"/>
      <c r="K295" s="67">
        <v>852.36</v>
      </c>
    </row>
    <row r="296" spans="1:11" s="6" customFormat="1" ht="15.75">
      <c r="A296" s="70" t="s">
        <v>43</v>
      </c>
      <c r="B296" s="113"/>
      <c r="C296" s="113" t="s">
        <v>65</v>
      </c>
      <c r="D296" s="114"/>
      <c r="E296" s="73" t="s">
        <v>43</v>
      </c>
      <c r="F296" s="115"/>
      <c r="G296" s="116"/>
      <c r="H296" s="115"/>
      <c r="I296" s="76">
        <v>5159.33</v>
      </c>
      <c r="J296" s="117"/>
      <c r="K296" s="78">
        <v>85007.71</v>
      </c>
    </row>
    <row r="297" spans="1:11" s="6" customFormat="1" ht="195">
      <c r="A297" s="59">
        <v>16</v>
      </c>
      <c r="B297" s="108" t="s">
        <v>2190</v>
      </c>
      <c r="C297" s="108" t="s">
        <v>1730</v>
      </c>
      <c r="D297" s="109" t="s">
        <v>580</v>
      </c>
      <c r="E297" s="62">
        <v>7</v>
      </c>
      <c r="F297" s="110">
        <v>65.13</v>
      </c>
      <c r="G297" s="111"/>
      <c r="H297" s="110"/>
      <c r="I297" s="65"/>
      <c r="J297" s="112"/>
      <c r="K297" s="67"/>
    </row>
    <row r="298" spans="1:11" s="6" customFormat="1" ht="15" outlineLevel="1">
      <c r="A298" s="59" t="s">
        <v>43</v>
      </c>
      <c r="B298" s="108"/>
      <c r="C298" s="108" t="s">
        <v>44</v>
      </c>
      <c r="D298" s="109"/>
      <c r="E298" s="62" t="s">
        <v>43</v>
      </c>
      <c r="F298" s="110">
        <v>25.24</v>
      </c>
      <c r="G298" s="111" t="s">
        <v>45</v>
      </c>
      <c r="H298" s="110"/>
      <c r="I298" s="65">
        <v>116.61</v>
      </c>
      <c r="J298" s="112">
        <v>26.39</v>
      </c>
      <c r="K298" s="67">
        <v>3077.31</v>
      </c>
    </row>
    <row r="299" spans="1:11" s="6" customFormat="1" ht="15" outlineLevel="1">
      <c r="A299" s="59" t="s">
        <v>43</v>
      </c>
      <c r="B299" s="108"/>
      <c r="C299" s="108" t="s">
        <v>46</v>
      </c>
      <c r="D299" s="109"/>
      <c r="E299" s="62" t="s">
        <v>43</v>
      </c>
      <c r="F299" s="110">
        <v>37.58</v>
      </c>
      <c r="G299" s="111" t="s">
        <v>47</v>
      </c>
      <c r="H299" s="110"/>
      <c r="I299" s="65">
        <v>157.84</v>
      </c>
      <c r="J299" s="112">
        <v>10.86</v>
      </c>
      <c r="K299" s="67">
        <v>1714.1</v>
      </c>
    </row>
    <row r="300" spans="1:11" s="6" customFormat="1" ht="15" outlineLevel="1">
      <c r="A300" s="59" t="s">
        <v>43</v>
      </c>
      <c r="B300" s="108"/>
      <c r="C300" s="108" t="s">
        <v>48</v>
      </c>
      <c r="D300" s="109"/>
      <c r="E300" s="62" t="s">
        <v>43</v>
      </c>
      <c r="F300" s="110" t="s">
        <v>581</v>
      </c>
      <c r="G300" s="111"/>
      <c r="H300" s="110"/>
      <c r="I300" s="68" t="s">
        <v>2191</v>
      </c>
      <c r="J300" s="112">
        <v>26.39</v>
      </c>
      <c r="K300" s="69" t="s">
        <v>2192</v>
      </c>
    </row>
    <row r="301" spans="1:11" s="6" customFormat="1" ht="15" outlineLevel="1">
      <c r="A301" s="59" t="s">
        <v>43</v>
      </c>
      <c r="B301" s="108"/>
      <c r="C301" s="108" t="s">
        <v>52</v>
      </c>
      <c r="D301" s="109"/>
      <c r="E301" s="62" t="s">
        <v>43</v>
      </c>
      <c r="F301" s="110">
        <v>2.31</v>
      </c>
      <c r="G301" s="111">
        <v>0</v>
      </c>
      <c r="H301" s="110"/>
      <c r="I301" s="65"/>
      <c r="J301" s="112">
        <v>8.23</v>
      </c>
      <c r="K301" s="67"/>
    </row>
    <row r="302" spans="1:11" s="6" customFormat="1" ht="15" outlineLevel="1">
      <c r="A302" s="59" t="s">
        <v>43</v>
      </c>
      <c r="B302" s="108"/>
      <c r="C302" s="108" t="s">
        <v>53</v>
      </c>
      <c r="D302" s="109" t="s">
        <v>54</v>
      </c>
      <c r="E302" s="62">
        <v>114</v>
      </c>
      <c r="F302" s="110"/>
      <c r="G302" s="111"/>
      <c r="H302" s="110"/>
      <c r="I302" s="65">
        <v>132.94</v>
      </c>
      <c r="J302" s="112">
        <v>79</v>
      </c>
      <c r="K302" s="67">
        <v>2431.0700000000002</v>
      </c>
    </row>
    <row r="303" spans="1:11" s="6" customFormat="1" ht="15" outlineLevel="1">
      <c r="A303" s="59" t="s">
        <v>43</v>
      </c>
      <c r="B303" s="108"/>
      <c r="C303" s="108" t="s">
        <v>55</v>
      </c>
      <c r="D303" s="109" t="s">
        <v>54</v>
      </c>
      <c r="E303" s="62">
        <v>67</v>
      </c>
      <c r="F303" s="110"/>
      <c r="G303" s="111"/>
      <c r="H303" s="110"/>
      <c r="I303" s="65">
        <v>78.13</v>
      </c>
      <c r="J303" s="112">
        <v>41</v>
      </c>
      <c r="K303" s="67">
        <v>1261.7</v>
      </c>
    </row>
    <row r="304" spans="1:11" s="6" customFormat="1" ht="15" outlineLevel="1">
      <c r="A304" s="59" t="s">
        <v>43</v>
      </c>
      <c r="B304" s="108"/>
      <c r="C304" s="108" t="s">
        <v>56</v>
      </c>
      <c r="D304" s="109" t="s">
        <v>54</v>
      </c>
      <c r="E304" s="62">
        <v>98</v>
      </c>
      <c r="F304" s="110"/>
      <c r="G304" s="111"/>
      <c r="H304" s="110"/>
      <c r="I304" s="65">
        <v>30.42</v>
      </c>
      <c r="J304" s="112">
        <v>95</v>
      </c>
      <c r="K304" s="67">
        <v>778.14</v>
      </c>
    </row>
    <row r="305" spans="1:11" s="6" customFormat="1" ht="15" outlineLevel="1">
      <c r="A305" s="59" t="s">
        <v>43</v>
      </c>
      <c r="B305" s="108"/>
      <c r="C305" s="108" t="s">
        <v>57</v>
      </c>
      <c r="D305" s="109" t="s">
        <v>54</v>
      </c>
      <c r="E305" s="62">
        <v>77</v>
      </c>
      <c r="F305" s="110"/>
      <c r="G305" s="111"/>
      <c r="H305" s="110"/>
      <c r="I305" s="65">
        <v>23.9</v>
      </c>
      <c r="J305" s="112">
        <v>65</v>
      </c>
      <c r="K305" s="67">
        <v>532.41</v>
      </c>
    </row>
    <row r="306" spans="1:11" s="6" customFormat="1" ht="30" outlineLevel="1">
      <c r="A306" s="59" t="s">
        <v>43</v>
      </c>
      <c r="B306" s="108"/>
      <c r="C306" s="108" t="s">
        <v>58</v>
      </c>
      <c r="D306" s="109" t="s">
        <v>59</v>
      </c>
      <c r="E306" s="62">
        <v>2</v>
      </c>
      <c r="F306" s="110"/>
      <c r="G306" s="111" t="s">
        <v>45</v>
      </c>
      <c r="H306" s="110"/>
      <c r="I306" s="65">
        <v>9.24</v>
      </c>
      <c r="J306" s="112"/>
      <c r="K306" s="67"/>
    </row>
    <row r="307" spans="1:11" s="6" customFormat="1" ht="15.75">
      <c r="A307" s="70" t="s">
        <v>43</v>
      </c>
      <c r="B307" s="113"/>
      <c r="C307" s="113" t="s">
        <v>60</v>
      </c>
      <c r="D307" s="114"/>
      <c r="E307" s="73" t="s">
        <v>43</v>
      </c>
      <c r="F307" s="115"/>
      <c r="G307" s="116"/>
      <c r="H307" s="115"/>
      <c r="I307" s="76">
        <v>539.84</v>
      </c>
      <c r="J307" s="117"/>
      <c r="K307" s="78">
        <v>9794.73</v>
      </c>
    </row>
    <row r="308" spans="1:11" s="6" customFormat="1" ht="15" outlineLevel="1">
      <c r="A308" s="59" t="s">
        <v>43</v>
      </c>
      <c r="B308" s="108"/>
      <c r="C308" s="108" t="s">
        <v>61</v>
      </c>
      <c r="D308" s="109"/>
      <c r="E308" s="62" t="s">
        <v>43</v>
      </c>
      <c r="F308" s="110"/>
      <c r="G308" s="111"/>
      <c r="H308" s="110"/>
      <c r="I308" s="65"/>
      <c r="J308" s="112"/>
      <c r="K308" s="67"/>
    </row>
    <row r="309" spans="1:11" s="6" customFormat="1" ht="15" outlineLevel="1">
      <c r="A309" s="59" t="s">
        <v>43</v>
      </c>
      <c r="B309" s="108"/>
      <c r="C309" s="108" t="s">
        <v>46</v>
      </c>
      <c r="D309" s="109"/>
      <c r="E309" s="62" t="s">
        <v>43</v>
      </c>
      <c r="F309" s="110">
        <v>7.39</v>
      </c>
      <c r="G309" s="111" t="s">
        <v>62</v>
      </c>
      <c r="H309" s="110"/>
      <c r="I309" s="65">
        <v>3.1</v>
      </c>
      <c r="J309" s="112">
        <v>26.39</v>
      </c>
      <c r="K309" s="67">
        <v>81.91</v>
      </c>
    </row>
    <row r="310" spans="1:11" s="6" customFormat="1" ht="15" outlineLevel="1">
      <c r="A310" s="59" t="s">
        <v>43</v>
      </c>
      <c r="B310" s="108"/>
      <c r="C310" s="108" t="s">
        <v>48</v>
      </c>
      <c r="D310" s="109"/>
      <c r="E310" s="62" t="s">
        <v>43</v>
      </c>
      <c r="F310" s="110">
        <v>7.39</v>
      </c>
      <c r="G310" s="111" t="s">
        <v>62</v>
      </c>
      <c r="H310" s="110"/>
      <c r="I310" s="65">
        <v>3.1</v>
      </c>
      <c r="J310" s="112">
        <v>26.39</v>
      </c>
      <c r="K310" s="67">
        <v>81.91</v>
      </c>
    </row>
    <row r="311" spans="1:11" s="6" customFormat="1" ht="15" outlineLevel="1">
      <c r="A311" s="59" t="s">
        <v>43</v>
      </c>
      <c r="B311" s="108"/>
      <c r="C311" s="108" t="s">
        <v>63</v>
      </c>
      <c r="D311" s="109" t="s">
        <v>54</v>
      </c>
      <c r="E311" s="62">
        <v>175</v>
      </c>
      <c r="F311" s="110"/>
      <c r="G311" s="111"/>
      <c r="H311" s="110"/>
      <c r="I311" s="65">
        <v>5.43</v>
      </c>
      <c r="J311" s="112">
        <v>160</v>
      </c>
      <c r="K311" s="67">
        <v>131.05000000000001</v>
      </c>
    </row>
    <row r="312" spans="1:11" s="6" customFormat="1" ht="15" outlineLevel="1">
      <c r="A312" s="59" t="s">
        <v>43</v>
      </c>
      <c r="B312" s="108"/>
      <c r="C312" s="108" t="s">
        <v>64</v>
      </c>
      <c r="D312" s="109"/>
      <c r="E312" s="62" t="s">
        <v>43</v>
      </c>
      <c r="F312" s="110"/>
      <c r="G312" s="111"/>
      <c r="H312" s="110"/>
      <c r="I312" s="65">
        <v>8.5299999999999994</v>
      </c>
      <c r="J312" s="112"/>
      <c r="K312" s="67">
        <v>212.96</v>
      </c>
    </row>
    <row r="313" spans="1:11" s="6" customFormat="1" ht="15.75">
      <c r="A313" s="70" t="s">
        <v>43</v>
      </c>
      <c r="B313" s="113"/>
      <c r="C313" s="113" t="s">
        <v>65</v>
      </c>
      <c r="D313" s="114"/>
      <c r="E313" s="73" t="s">
        <v>43</v>
      </c>
      <c r="F313" s="115"/>
      <c r="G313" s="116"/>
      <c r="H313" s="115"/>
      <c r="I313" s="76">
        <v>548.37</v>
      </c>
      <c r="J313" s="117"/>
      <c r="K313" s="78">
        <v>10007.69</v>
      </c>
    </row>
    <row r="314" spans="1:11" s="6" customFormat="1" ht="195">
      <c r="A314" s="59">
        <v>17</v>
      </c>
      <c r="B314" s="108" t="s">
        <v>2193</v>
      </c>
      <c r="C314" s="108" t="s">
        <v>2194</v>
      </c>
      <c r="D314" s="109" t="s">
        <v>641</v>
      </c>
      <c r="E314" s="62" t="s">
        <v>1735</v>
      </c>
      <c r="F314" s="110">
        <v>431.61</v>
      </c>
      <c r="G314" s="111"/>
      <c r="H314" s="110"/>
      <c r="I314" s="65"/>
      <c r="J314" s="112"/>
      <c r="K314" s="67"/>
    </row>
    <row r="315" spans="1:11" s="6" customFormat="1" ht="15" outlineLevel="1">
      <c r="A315" s="59" t="s">
        <v>43</v>
      </c>
      <c r="B315" s="108"/>
      <c r="C315" s="108" t="s">
        <v>44</v>
      </c>
      <c r="D315" s="109"/>
      <c r="E315" s="62" t="s">
        <v>43</v>
      </c>
      <c r="F315" s="110">
        <v>165.24</v>
      </c>
      <c r="G315" s="111" t="s">
        <v>2160</v>
      </c>
      <c r="H315" s="110"/>
      <c r="I315" s="65">
        <v>477.68</v>
      </c>
      <c r="J315" s="112">
        <v>26.39</v>
      </c>
      <c r="K315" s="67">
        <v>12605.86</v>
      </c>
    </row>
    <row r="316" spans="1:11" s="6" customFormat="1" ht="15" outlineLevel="1">
      <c r="A316" s="59" t="s">
        <v>43</v>
      </c>
      <c r="B316" s="108"/>
      <c r="C316" s="108" t="s">
        <v>46</v>
      </c>
      <c r="D316" s="109"/>
      <c r="E316" s="62" t="s">
        <v>43</v>
      </c>
      <c r="F316" s="110">
        <v>261.75</v>
      </c>
      <c r="G316" s="111" t="s">
        <v>2161</v>
      </c>
      <c r="H316" s="110"/>
      <c r="I316" s="65">
        <v>687.88</v>
      </c>
      <c r="J316" s="112">
        <v>10.86</v>
      </c>
      <c r="K316" s="67">
        <v>7470.37</v>
      </c>
    </row>
    <row r="317" spans="1:11" s="6" customFormat="1" ht="15" outlineLevel="1">
      <c r="A317" s="59" t="s">
        <v>43</v>
      </c>
      <c r="B317" s="108"/>
      <c r="C317" s="108" t="s">
        <v>48</v>
      </c>
      <c r="D317" s="109"/>
      <c r="E317" s="62" t="s">
        <v>43</v>
      </c>
      <c r="F317" s="110" t="s">
        <v>1736</v>
      </c>
      <c r="G317" s="111"/>
      <c r="H317" s="110"/>
      <c r="I317" s="68" t="s">
        <v>2195</v>
      </c>
      <c r="J317" s="112">
        <v>26.39</v>
      </c>
      <c r="K317" s="69" t="s">
        <v>2196</v>
      </c>
    </row>
    <row r="318" spans="1:11" s="6" customFormat="1" ht="15" outlineLevel="1">
      <c r="A318" s="59" t="s">
        <v>43</v>
      </c>
      <c r="B318" s="108"/>
      <c r="C318" s="108" t="s">
        <v>52</v>
      </c>
      <c r="D318" s="109"/>
      <c r="E318" s="62" t="s">
        <v>43</v>
      </c>
      <c r="F318" s="110">
        <v>4.62</v>
      </c>
      <c r="G318" s="111">
        <v>0</v>
      </c>
      <c r="H318" s="110"/>
      <c r="I318" s="65"/>
      <c r="J318" s="112">
        <v>8.23</v>
      </c>
      <c r="K318" s="67"/>
    </row>
    <row r="319" spans="1:11" s="6" customFormat="1" ht="15" outlineLevel="1">
      <c r="A319" s="59" t="s">
        <v>43</v>
      </c>
      <c r="B319" s="108"/>
      <c r="C319" s="108" t="s">
        <v>53</v>
      </c>
      <c r="D319" s="109" t="s">
        <v>54</v>
      </c>
      <c r="E319" s="62">
        <v>114</v>
      </c>
      <c r="F319" s="110"/>
      <c r="G319" s="111"/>
      <c r="H319" s="110"/>
      <c r="I319" s="65">
        <v>544.55999999999995</v>
      </c>
      <c r="J319" s="112">
        <v>79</v>
      </c>
      <c r="K319" s="67">
        <v>9958.6299999999992</v>
      </c>
    </row>
    <row r="320" spans="1:11" s="6" customFormat="1" ht="15" outlineLevel="1">
      <c r="A320" s="59" t="s">
        <v>43</v>
      </c>
      <c r="B320" s="108"/>
      <c r="C320" s="108" t="s">
        <v>55</v>
      </c>
      <c r="D320" s="109" t="s">
        <v>54</v>
      </c>
      <c r="E320" s="62">
        <v>67</v>
      </c>
      <c r="F320" s="110"/>
      <c r="G320" s="111"/>
      <c r="H320" s="110"/>
      <c r="I320" s="65">
        <v>320.05</v>
      </c>
      <c r="J320" s="112">
        <v>41</v>
      </c>
      <c r="K320" s="67">
        <v>5168.3999999999996</v>
      </c>
    </row>
    <row r="321" spans="1:11" s="6" customFormat="1" ht="15" outlineLevel="1">
      <c r="A321" s="59" t="s">
        <v>43</v>
      </c>
      <c r="B321" s="108"/>
      <c r="C321" s="108" t="s">
        <v>56</v>
      </c>
      <c r="D321" s="109" t="s">
        <v>54</v>
      </c>
      <c r="E321" s="62">
        <v>98</v>
      </c>
      <c r="F321" s="110"/>
      <c r="G321" s="111"/>
      <c r="H321" s="110"/>
      <c r="I321" s="65">
        <v>132.51</v>
      </c>
      <c r="J321" s="112">
        <v>95</v>
      </c>
      <c r="K321" s="67">
        <v>3389.8</v>
      </c>
    </row>
    <row r="322" spans="1:11" s="6" customFormat="1" ht="15" outlineLevel="1">
      <c r="A322" s="59" t="s">
        <v>43</v>
      </c>
      <c r="B322" s="108"/>
      <c r="C322" s="108" t="s">
        <v>57</v>
      </c>
      <c r="D322" s="109" t="s">
        <v>54</v>
      </c>
      <c r="E322" s="62">
        <v>77</v>
      </c>
      <c r="F322" s="110"/>
      <c r="G322" s="111"/>
      <c r="H322" s="110"/>
      <c r="I322" s="65">
        <v>104.11</v>
      </c>
      <c r="J322" s="112">
        <v>65</v>
      </c>
      <c r="K322" s="67">
        <v>2319.34</v>
      </c>
    </row>
    <row r="323" spans="1:11" s="6" customFormat="1" ht="30" outlineLevel="1">
      <c r="A323" s="59" t="s">
        <v>43</v>
      </c>
      <c r="B323" s="108"/>
      <c r="C323" s="108" t="s">
        <v>58</v>
      </c>
      <c r="D323" s="109" t="s">
        <v>59</v>
      </c>
      <c r="E323" s="62">
        <v>12</v>
      </c>
      <c r="F323" s="110"/>
      <c r="G323" s="111" t="s">
        <v>2160</v>
      </c>
      <c r="H323" s="110"/>
      <c r="I323" s="65">
        <v>34.69</v>
      </c>
      <c r="J323" s="112"/>
      <c r="K323" s="67"/>
    </row>
    <row r="324" spans="1:11" s="6" customFormat="1" ht="15.75">
      <c r="A324" s="70" t="s">
        <v>43</v>
      </c>
      <c r="B324" s="113"/>
      <c r="C324" s="113" t="s">
        <v>60</v>
      </c>
      <c r="D324" s="114"/>
      <c r="E324" s="73" t="s">
        <v>43</v>
      </c>
      <c r="F324" s="115"/>
      <c r="G324" s="116"/>
      <c r="H324" s="115"/>
      <c r="I324" s="76">
        <v>2266.79</v>
      </c>
      <c r="J324" s="117"/>
      <c r="K324" s="78">
        <v>40912.400000000001</v>
      </c>
    </row>
    <row r="325" spans="1:11" s="6" customFormat="1" ht="15" outlineLevel="1">
      <c r="A325" s="59" t="s">
        <v>43</v>
      </c>
      <c r="B325" s="108"/>
      <c r="C325" s="108" t="s">
        <v>61</v>
      </c>
      <c r="D325" s="109"/>
      <c r="E325" s="62" t="s">
        <v>43</v>
      </c>
      <c r="F325" s="110"/>
      <c r="G325" s="111"/>
      <c r="H325" s="110"/>
      <c r="I325" s="65"/>
      <c r="J325" s="112"/>
      <c r="K325" s="67"/>
    </row>
    <row r="326" spans="1:11" s="6" customFormat="1" ht="15" outlineLevel="1">
      <c r="A326" s="59" t="s">
        <v>43</v>
      </c>
      <c r="B326" s="108"/>
      <c r="C326" s="108" t="s">
        <v>46</v>
      </c>
      <c r="D326" s="109"/>
      <c r="E326" s="62" t="s">
        <v>43</v>
      </c>
      <c r="F326" s="110">
        <v>51.45</v>
      </c>
      <c r="G326" s="111" t="s">
        <v>2164</v>
      </c>
      <c r="H326" s="110"/>
      <c r="I326" s="65">
        <v>13.52</v>
      </c>
      <c r="J326" s="112">
        <v>26.39</v>
      </c>
      <c r="K326" s="67">
        <v>356.82</v>
      </c>
    </row>
    <row r="327" spans="1:11" s="6" customFormat="1" ht="15" outlineLevel="1">
      <c r="A327" s="59" t="s">
        <v>43</v>
      </c>
      <c r="B327" s="108"/>
      <c r="C327" s="108" t="s">
        <v>48</v>
      </c>
      <c r="D327" s="109"/>
      <c r="E327" s="62" t="s">
        <v>43</v>
      </c>
      <c r="F327" s="110">
        <v>51.45</v>
      </c>
      <c r="G327" s="111" t="s">
        <v>2164</v>
      </c>
      <c r="H327" s="110"/>
      <c r="I327" s="65">
        <v>13.52</v>
      </c>
      <c r="J327" s="112">
        <v>26.39</v>
      </c>
      <c r="K327" s="67">
        <v>356.82</v>
      </c>
    </row>
    <row r="328" spans="1:11" s="6" customFormat="1" ht="15" outlineLevel="1">
      <c r="A328" s="59" t="s">
        <v>43</v>
      </c>
      <c r="B328" s="108"/>
      <c r="C328" s="108" t="s">
        <v>63</v>
      </c>
      <c r="D328" s="109" t="s">
        <v>54</v>
      </c>
      <c r="E328" s="62">
        <v>175</v>
      </c>
      <c r="F328" s="110"/>
      <c r="G328" s="111"/>
      <c r="H328" s="110"/>
      <c r="I328" s="65">
        <v>23.66</v>
      </c>
      <c r="J328" s="112">
        <v>160</v>
      </c>
      <c r="K328" s="67">
        <v>570.91</v>
      </c>
    </row>
    <row r="329" spans="1:11" s="6" customFormat="1" ht="15" outlineLevel="1">
      <c r="A329" s="59" t="s">
        <v>43</v>
      </c>
      <c r="B329" s="108"/>
      <c r="C329" s="108" t="s">
        <v>64</v>
      </c>
      <c r="D329" s="109"/>
      <c r="E329" s="62" t="s">
        <v>43</v>
      </c>
      <c r="F329" s="110"/>
      <c r="G329" s="111"/>
      <c r="H329" s="110"/>
      <c r="I329" s="65">
        <v>37.18</v>
      </c>
      <c r="J329" s="112"/>
      <c r="K329" s="67">
        <v>927.73</v>
      </c>
    </row>
    <row r="330" spans="1:11" s="6" customFormat="1" ht="15.75">
      <c r="A330" s="70" t="s">
        <v>43</v>
      </c>
      <c r="B330" s="113"/>
      <c r="C330" s="113" t="s">
        <v>65</v>
      </c>
      <c r="D330" s="114"/>
      <c r="E330" s="73" t="s">
        <v>43</v>
      </c>
      <c r="F330" s="115"/>
      <c r="G330" s="116"/>
      <c r="H330" s="115"/>
      <c r="I330" s="76">
        <v>2303.9699999999998</v>
      </c>
      <c r="J330" s="117"/>
      <c r="K330" s="78">
        <v>41840.129999999997</v>
      </c>
    </row>
    <row r="331" spans="1:11" s="6" customFormat="1" ht="180">
      <c r="A331" s="59">
        <v>18</v>
      </c>
      <c r="B331" s="108" t="s">
        <v>2197</v>
      </c>
      <c r="C331" s="108" t="s">
        <v>2198</v>
      </c>
      <c r="D331" s="109" t="s">
        <v>641</v>
      </c>
      <c r="E331" s="62" t="s">
        <v>1756</v>
      </c>
      <c r="F331" s="110">
        <v>198.7</v>
      </c>
      <c r="G331" s="111"/>
      <c r="H331" s="110"/>
      <c r="I331" s="65"/>
      <c r="J331" s="112"/>
      <c r="K331" s="67"/>
    </row>
    <row r="332" spans="1:11" s="6" customFormat="1" ht="15" outlineLevel="1">
      <c r="A332" s="59" t="s">
        <v>43</v>
      </c>
      <c r="B332" s="108"/>
      <c r="C332" s="108" t="s">
        <v>44</v>
      </c>
      <c r="D332" s="109"/>
      <c r="E332" s="62" t="s">
        <v>43</v>
      </c>
      <c r="F332" s="110">
        <v>131.93</v>
      </c>
      <c r="G332" s="111" t="s">
        <v>2160</v>
      </c>
      <c r="H332" s="110"/>
      <c r="I332" s="65">
        <v>641.55999999999995</v>
      </c>
      <c r="J332" s="112">
        <v>26.39</v>
      </c>
      <c r="K332" s="67">
        <v>16930.759999999998</v>
      </c>
    </row>
    <row r="333" spans="1:11" s="6" customFormat="1" ht="15" outlineLevel="1">
      <c r="A333" s="59" t="s">
        <v>43</v>
      </c>
      <c r="B333" s="108"/>
      <c r="C333" s="108" t="s">
        <v>46</v>
      </c>
      <c r="D333" s="109"/>
      <c r="E333" s="62" t="s">
        <v>43</v>
      </c>
      <c r="F333" s="110">
        <v>31.63</v>
      </c>
      <c r="G333" s="111" t="s">
        <v>2161</v>
      </c>
      <c r="H333" s="110"/>
      <c r="I333" s="65">
        <v>139.83000000000001</v>
      </c>
      <c r="J333" s="112">
        <v>11.4</v>
      </c>
      <c r="K333" s="67">
        <v>1594.06</v>
      </c>
    </row>
    <row r="334" spans="1:11" s="6" customFormat="1" ht="15" outlineLevel="1">
      <c r="A334" s="59" t="s">
        <v>43</v>
      </c>
      <c r="B334" s="108"/>
      <c r="C334" s="108" t="s">
        <v>48</v>
      </c>
      <c r="D334" s="109"/>
      <c r="E334" s="62" t="s">
        <v>43</v>
      </c>
      <c r="F334" s="110" t="s">
        <v>642</v>
      </c>
      <c r="G334" s="111"/>
      <c r="H334" s="110"/>
      <c r="I334" s="68" t="s">
        <v>2199</v>
      </c>
      <c r="J334" s="112">
        <v>26.39</v>
      </c>
      <c r="K334" s="69" t="s">
        <v>2200</v>
      </c>
    </row>
    <row r="335" spans="1:11" s="6" customFormat="1" ht="15" outlineLevel="1">
      <c r="A335" s="59" t="s">
        <v>43</v>
      </c>
      <c r="B335" s="108"/>
      <c r="C335" s="108" t="s">
        <v>52</v>
      </c>
      <c r="D335" s="109"/>
      <c r="E335" s="62" t="s">
        <v>43</v>
      </c>
      <c r="F335" s="110">
        <v>35.14</v>
      </c>
      <c r="G335" s="111">
        <v>0</v>
      </c>
      <c r="H335" s="110"/>
      <c r="I335" s="65"/>
      <c r="J335" s="112">
        <v>8.23</v>
      </c>
      <c r="K335" s="67"/>
    </row>
    <row r="336" spans="1:11" s="6" customFormat="1" ht="15" outlineLevel="1">
      <c r="A336" s="59" t="s">
        <v>43</v>
      </c>
      <c r="B336" s="108"/>
      <c r="C336" s="108" t="s">
        <v>53</v>
      </c>
      <c r="D336" s="109" t="s">
        <v>54</v>
      </c>
      <c r="E336" s="62">
        <v>114</v>
      </c>
      <c r="F336" s="110"/>
      <c r="G336" s="111"/>
      <c r="H336" s="110"/>
      <c r="I336" s="65">
        <v>731.38</v>
      </c>
      <c r="J336" s="112">
        <v>79</v>
      </c>
      <c r="K336" s="67">
        <v>13375.3</v>
      </c>
    </row>
    <row r="337" spans="1:11" s="6" customFormat="1" ht="15" outlineLevel="1">
      <c r="A337" s="59" t="s">
        <v>43</v>
      </c>
      <c r="B337" s="108"/>
      <c r="C337" s="108" t="s">
        <v>55</v>
      </c>
      <c r="D337" s="109" t="s">
        <v>54</v>
      </c>
      <c r="E337" s="62">
        <v>67</v>
      </c>
      <c r="F337" s="110"/>
      <c r="G337" s="111"/>
      <c r="H337" s="110"/>
      <c r="I337" s="65">
        <v>429.85</v>
      </c>
      <c r="J337" s="112">
        <v>41</v>
      </c>
      <c r="K337" s="67">
        <v>6941.61</v>
      </c>
    </row>
    <row r="338" spans="1:11" s="6" customFormat="1" ht="15" outlineLevel="1">
      <c r="A338" s="59" t="s">
        <v>43</v>
      </c>
      <c r="B338" s="108"/>
      <c r="C338" s="108" t="s">
        <v>56</v>
      </c>
      <c r="D338" s="109" t="s">
        <v>54</v>
      </c>
      <c r="E338" s="62">
        <v>98</v>
      </c>
      <c r="F338" s="110"/>
      <c r="G338" s="111"/>
      <c r="H338" s="110"/>
      <c r="I338" s="65">
        <v>30.8</v>
      </c>
      <c r="J338" s="112">
        <v>95</v>
      </c>
      <c r="K338" s="67">
        <v>788.02</v>
      </c>
    </row>
    <row r="339" spans="1:11" s="6" customFormat="1" ht="15" outlineLevel="1">
      <c r="A339" s="59" t="s">
        <v>43</v>
      </c>
      <c r="B339" s="108"/>
      <c r="C339" s="108" t="s">
        <v>57</v>
      </c>
      <c r="D339" s="109" t="s">
        <v>54</v>
      </c>
      <c r="E339" s="62">
        <v>77</v>
      </c>
      <c r="F339" s="110"/>
      <c r="G339" s="111"/>
      <c r="H339" s="110"/>
      <c r="I339" s="65">
        <v>24.2</v>
      </c>
      <c r="J339" s="112">
        <v>65</v>
      </c>
      <c r="K339" s="67">
        <v>539.16999999999996</v>
      </c>
    </row>
    <row r="340" spans="1:11" s="6" customFormat="1" ht="30" outlineLevel="1">
      <c r="A340" s="59" t="s">
        <v>43</v>
      </c>
      <c r="B340" s="108"/>
      <c r="C340" s="108" t="s">
        <v>58</v>
      </c>
      <c r="D340" s="109" t="s">
        <v>59</v>
      </c>
      <c r="E340" s="62">
        <v>10.7</v>
      </c>
      <c r="F340" s="110"/>
      <c r="G340" s="111" t="s">
        <v>2160</v>
      </c>
      <c r="H340" s="110"/>
      <c r="I340" s="65">
        <v>52.03</v>
      </c>
      <c r="J340" s="112"/>
      <c r="K340" s="67"/>
    </row>
    <row r="341" spans="1:11" s="6" customFormat="1" ht="15.75">
      <c r="A341" s="70" t="s">
        <v>43</v>
      </c>
      <c r="B341" s="113"/>
      <c r="C341" s="113" t="s">
        <v>60</v>
      </c>
      <c r="D341" s="114"/>
      <c r="E341" s="73" t="s">
        <v>43</v>
      </c>
      <c r="F341" s="115"/>
      <c r="G341" s="116"/>
      <c r="H341" s="115"/>
      <c r="I341" s="76">
        <v>1997.62</v>
      </c>
      <c r="J341" s="117"/>
      <c r="K341" s="78">
        <v>40168.92</v>
      </c>
    </row>
    <row r="342" spans="1:11" s="6" customFormat="1" ht="15" outlineLevel="1">
      <c r="A342" s="59" t="s">
        <v>43</v>
      </c>
      <c r="B342" s="108"/>
      <c r="C342" s="108" t="s">
        <v>61</v>
      </c>
      <c r="D342" s="109"/>
      <c r="E342" s="62" t="s">
        <v>43</v>
      </c>
      <c r="F342" s="110"/>
      <c r="G342" s="111"/>
      <c r="H342" s="110"/>
      <c r="I342" s="65"/>
      <c r="J342" s="112"/>
      <c r="K342" s="67"/>
    </row>
    <row r="343" spans="1:11" s="6" customFormat="1" ht="15" outlineLevel="1">
      <c r="A343" s="59" t="s">
        <v>43</v>
      </c>
      <c r="B343" s="108"/>
      <c r="C343" s="108" t="s">
        <v>46</v>
      </c>
      <c r="D343" s="109"/>
      <c r="E343" s="62" t="s">
        <v>43</v>
      </c>
      <c r="F343" s="110">
        <v>7.11</v>
      </c>
      <c r="G343" s="111" t="s">
        <v>2164</v>
      </c>
      <c r="H343" s="110"/>
      <c r="I343" s="65">
        <v>3.14</v>
      </c>
      <c r="J343" s="112">
        <v>26.39</v>
      </c>
      <c r="K343" s="67">
        <v>82.95</v>
      </c>
    </row>
    <row r="344" spans="1:11" s="6" customFormat="1" ht="15" outlineLevel="1">
      <c r="A344" s="59" t="s">
        <v>43</v>
      </c>
      <c r="B344" s="108"/>
      <c r="C344" s="108" t="s">
        <v>48</v>
      </c>
      <c r="D344" s="109"/>
      <c r="E344" s="62" t="s">
        <v>43</v>
      </c>
      <c r="F344" s="110">
        <v>7.11</v>
      </c>
      <c r="G344" s="111" t="s">
        <v>2164</v>
      </c>
      <c r="H344" s="110"/>
      <c r="I344" s="65">
        <v>3.14</v>
      </c>
      <c r="J344" s="112">
        <v>26.39</v>
      </c>
      <c r="K344" s="67">
        <v>82.95</v>
      </c>
    </row>
    <row r="345" spans="1:11" s="6" customFormat="1" ht="15" outlineLevel="1">
      <c r="A345" s="59" t="s">
        <v>43</v>
      </c>
      <c r="B345" s="108"/>
      <c r="C345" s="108" t="s">
        <v>63</v>
      </c>
      <c r="D345" s="109" t="s">
        <v>54</v>
      </c>
      <c r="E345" s="62">
        <v>175</v>
      </c>
      <c r="F345" s="110"/>
      <c r="G345" s="111"/>
      <c r="H345" s="110"/>
      <c r="I345" s="65">
        <v>5.5</v>
      </c>
      <c r="J345" s="112">
        <v>160</v>
      </c>
      <c r="K345" s="67">
        <v>132.72</v>
      </c>
    </row>
    <row r="346" spans="1:11" s="6" customFormat="1" ht="15" outlineLevel="1">
      <c r="A346" s="59" t="s">
        <v>43</v>
      </c>
      <c r="B346" s="108"/>
      <c r="C346" s="108" t="s">
        <v>64</v>
      </c>
      <c r="D346" s="109"/>
      <c r="E346" s="62" t="s">
        <v>43</v>
      </c>
      <c r="F346" s="110"/>
      <c r="G346" s="111"/>
      <c r="H346" s="110"/>
      <c r="I346" s="65">
        <v>8.64</v>
      </c>
      <c r="J346" s="112"/>
      <c r="K346" s="67">
        <v>215.67</v>
      </c>
    </row>
    <row r="347" spans="1:11" s="6" customFormat="1" ht="15.75">
      <c r="A347" s="70" t="s">
        <v>43</v>
      </c>
      <c r="B347" s="113"/>
      <c r="C347" s="113" t="s">
        <v>65</v>
      </c>
      <c r="D347" s="114"/>
      <c r="E347" s="73" t="s">
        <v>43</v>
      </c>
      <c r="F347" s="115"/>
      <c r="G347" s="116"/>
      <c r="H347" s="115"/>
      <c r="I347" s="76">
        <v>2006.26</v>
      </c>
      <c r="J347" s="117"/>
      <c r="K347" s="78">
        <v>40384.589999999997</v>
      </c>
    </row>
    <row r="348" spans="1:11" s="6" customFormat="1" ht="180">
      <c r="A348" s="59">
        <v>19</v>
      </c>
      <c r="B348" s="108" t="s">
        <v>2201</v>
      </c>
      <c r="C348" s="108" t="s">
        <v>2202</v>
      </c>
      <c r="D348" s="109" t="s">
        <v>156</v>
      </c>
      <c r="E348" s="62" t="s">
        <v>1761</v>
      </c>
      <c r="F348" s="110">
        <v>777.42</v>
      </c>
      <c r="G348" s="111"/>
      <c r="H348" s="110"/>
      <c r="I348" s="65"/>
      <c r="J348" s="112"/>
      <c r="K348" s="67"/>
    </row>
    <row r="349" spans="1:11" s="6" customFormat="1" ht="15" outlineLevel="1">
      <c r="A349" s="59" t="s">
        <v>43</v>
      </c>
      <c r="B349" s="108"/>
      <c r="C349" s="108" t="s">
        <v>44</v>
      </c>
      <c r="D349" s="109"/>
      <c r="E349" s="62" t="s">
        <v>43</v>
      </c>
      <c r="F349" s="110">
        <v>191.11</v>
      </c>
      <c r="G349" s="111" t="s">
        <v>2160</v>
      </c>
      <c r="H349" s="110"/>
      <c r="I349" s="65">
        <v>28</v>
      </c>
      <c r="J349" s="112">
        <v>26.39</v>
      </c>
      <c r="K349" s="67">
        <v>738.96</v>
      </c>
    </row>
    <row r="350" spans="1:11" s="6" customFormat="1" ht="15" outlineLevel="1">
      <c r="A350" s="59" t="s">
        <v>43</v>
      </c>
      <c r="B350" s="108"/>
      <c r="C350" s="108" t="s">
        <v>46</v>
      </c>
      <c r="D350" s="109"/>
      <c r="E350" s="62" t="s">
        <v>43</v>
      </c>
      <c r="F350" s="110">
        <v>286.01</v>
      </c>
      <c r="G350" s="111" t="s">
        <v>2161</v>
      </c>
      <c r="H350" s="110"/>
      <c r="I350" s="65">
        <v>38.1</v>
      </c>
      <c r="J350" s="112">
        <v>8.4499999999999993</v>
      </c>
      <c r="K350" s="67">
        <v>321.92</v>
      </c>
    </row>
    <row r="351" spans="1:11" s="6" customFormat="1" ht="15" outlineLevel="1">
      <c r="A351" s="59" t="s">
        <v>43</v>
      </c>
      <c r="B351" s="108"/>
      <c r="C351" s="108" t="s">
        <v>48</v>
      </c>
      <c r="D351" s="109"/>
      <c r="E351" s="62" t="s">
        <v>43</v>
      </c>
      <c r="F351" s="110" t="s">
        <v>1762</v>
      </c>
      <c r="G351" s="111"/>
      <c r="H351" s="110"/>
      <c r="I351" s="68" t="s">
        <v>2203</v>
      </c>
      <c r="J351" s="112">
        <v>26.39</v>
      </c>
      <c r="K351" s="69" t="s">
        <v>2204</v>
      </c>
    </row>
    <row r="352" spans="1:11" s="6" customFormat="1" ht="15" outlineLevel="1">
      <c r="A352" s="59" t="s">
        <v>43</v>
      </c>
      <c r="B352" s="108"/>
      <c r="C352" s="108" t="s">
        <v>52</v>
      </c>
      <c r="D352" s="109"/>
      <c r="E352" s="62" t="s">
        <v>43</v>
      </c>
      <c r="F352" s="110">
        <v>300.3</v>
      </c>
      <c r="G352" s="111">
        <v>0</v>
      </c>
      <c r="H352" s="110"/>
      <c r="I352" s="65"/>
      <c r="J352" s="112">
        <v>8.23</v>
      </c>
      <c r="K352" s="67"/>
    </row>
    <row r="353" spans="1:11" s="6" customFormat="1" ht="15" outlineLevel="1">
      <c r="A353" s="59" t="s">
        <v>43</v>
      </c>
      <c r="B353" s="108"/>
      <c r="C353" s="108" t="s">
        <v>53</v>
      </c>
      <c r="D353" s="109" t="s">
        <v>54</v>
      </c>
      <c r="E353" s="62">
        <v>114</v>
      </c>
      <c r="F353" s="110"/>
      <c r="G353" s="111"/>
      <c r="H353" s="110"/>
      <c r="I353" s="65">
        <v>31.92</v>
      </c>
      <c r="J353" s="112">
        <v>79</v>
      </c>
      <c r="K353" s="67">
        <v>583.78</v>
      </c>
    </row>
    <row r="354" spans="1:11" s="6" customFormat="1" ht="15" outlineLevel="1">
      <c r="A354" s="59" t="s">
        <v>43</v>
      </c>
      <c r="B354" s="108"/>
      <c r="C354" s="108" t="s">
        <v>55</v>
      </c>
      <c r="D354" s="109" t="s">
        <v>54</v>
      </c>
      <c r="E354" s="62">
        <v>67</v>
      </c>
      <c r="F354" s="110"/>
      <c r="G354" s="111"/>
      <c r="H354" s="110"/>
      <c r="I354" s="65">
        <v>18.760000000000002</v>
      </c>
      <c r="J354" s="112">
        <v>41</v>
      </c>
      <c r="K354" s="67">
        <v>302.97000000000003</v>
      </c>
    </row>
    <row r="355" spans="1:11" s="6" customFormat="1" ht="15" outlineLevel="1">
      <c r="A355" s="59" t="s">
        <v>43</v>
      </c>
      <c r="B355" s="108"/>
      <c r="C355" s="108" t="s">
        <v>56</v>
      </c>
      <c r="D355" s="109" t="s">
        <v>54</v>
      </c>
      <c r="E355" s="62">
        <v>98</v>
      </c>
      <c r="F355" s="110"/>
      <c r="G355" s="111"/>
      <c r="H355" s="110"/>
      <c r="I355" s="65">
        <v>2.69</v>
      </c>
      <c r="J355" s="112">
        <v>95</v>
      </c>
      <c r="K355" s="67">
        <v>68.63</v>
      </c>
    </row>
    <row r="356" spans="1:11" s="6" customFormat="1" ht="15" outlineLevel="1">
      <c r="A356" s="59" t="s">
        <v>43</v>
      </c>
      <c r="B356" s="108"/>
      <c r="C356" s="108" t="s">
        <v>57</v>
      </c>
      <c r="D356" s="109" t="s">
        <v>54</v>
      </c>
      <c r="E356" s="62">
        <v>77</v>
      </c>
      <c r="F356" s="110"/>
      <c r="G356" s="111"/>
      <c r="H356" s="110"/>
      <c r="I356" s="65">
        <v>2.11</v>
      </c>
      <c r="J356" s="112">
        <v>65</v>
      </c>
      <c r="K356" s="67">
        <v>46.96</v>
      </c>
    </row>
    <row r="357" spans="1:11" s="6" customFormat="1" ht="30" outlineLevel="1">
      <c r="A357" s="59" t="s">
        <v>43</v>
      </c>
      <c r="B357" s="108"/>
      <c r="C357" s="108" t="s">
        <v>58</v>
      </c>
      <c r="D357" s="109" t="s">
        <v>59</v>
      </c>
      <c r="E357" s="62">
        <v>15.5</v>
      </c>
      <c r="F357" s="110"/>
      <c r="G357" s="111" t="s">
        <v>2160</v>
      </c>
      <c r="H357" s="110"/>
      <c r="I357" s="65">
        <v>2.27</v>
      </c>
      <c r="J357" s="112"/>
      <c r="K357" s="67"/>
    </row>
    <row r="358" spans="1:11" s="6" customFormat="1" ht="15.75">
      <c r="A358" s="70" t="s">
        <v>43</v>
      </c>
      <c r="B358" s="113"/>
      <c r="C358" s="113" t="s">
        <v>60</v>
      </c>
      <c r="D358" s="114"/>
      <c r="E358" s="73" t="s">
        <v>43</v>
      </c>
      <c r="F358" s="115"/>
      <c r="G358" s="116"/>
      <c r="H358" s="115"/>
      <c r="I358" s="76">
        <v>121.58</v>
      </c>
      <c r="J358" s="117"/>
      <c r="K358" s="78">
        <v>2063.2199999999998</v>
      </c>
    </row>
    <row r="359" spans="1:11" s="6" customFormat="1" ht="15" outlineLevel="1">
      <c r="A359" s="59" t="s">
        <v>43</v>
      </c>
      <c r="B359" s="108"/>
      <c r="C359" s="108" t="s">
        <v>61</v>
      </c>
      <c r="D359" s="109"/>
      <c r="E359" s="62" t="s">
        <v>43</v>
      </c>
      <c r="F359" s="110"/>
      <c r="G359" s="111"/>
      <c r="H359" s="110"/>
      <c r="I359" s="65"/>
      <c r="J359" s="112"/>
      <c r="K359" s="67"/>
    </row>
    <row r="360" spans="1:11" s="6" customFormat="1" ht="15" outlineLevel="1">
      <c r="A360" s="59" t="s">
        <v>43</v>
      </c>
      <c r="B360" s="108"/>
      <c r="C360" s="108" t="s">
        <v>46</v>
      </c>
      <c r="D360" s="109"/>
      <c r="E360" s="62" t="s">
        <v>43</v>
      </c>
      <c r="F360" s="110">
        <v>20.55</v>
      </c>
      <c r="G360" s="111" t="s">
        <v>2164</v>
      </c>
      <c r="H360" s="110"/>
      <c r="I360" s="65">
        <v>0.27</v>
      </c>
      <c r="J360" s="112">
        <v>26.39</v>
      </c>
      <c r="K360" s="67">
        <v>7.22</v>
      </c>
    </row>
    <row r="361" spans="1:11" s="6" customFormat="1" ht="15" outlineLevel="1">
      <c r="A361" s="59" t="s">
        <v>43</v>
      </c>
      <c r="B361" s="108"/>
      <c r="C361" s="108" t="s">
        <v>48</v>
      </c>
      <c r="D361" s="109"/>
      <c r="E361" s="62" t="s">
        <v>43</v>
      </c>
      <c r="F361" s="110">
        <v>20.55</v>
      </c>
      <c r="G361" s="111" t="s">
        <v>2164</v>
      </c>
      <c r="H361" s="110"/>
      <c r="I361" s="65">
        <v>0.27</v>
      </c>
      <c r="J361" s="112">
        <v>26.39</v>
      </c>
      <c r="K361" s="67">
        <v>7.22</v>
      </c>
    </row>
    <row r="362" spans="1:11" s="6" customFormat="1" ht="15" outlineLevel="1">
      <c r="A362" s="59" t="s">
        <v>43</v>
      </c>
      <c r="B362" s="108"/>
      <c r="C362" s="108" t="s">
        <v>63</v>
      </c>
      <c r="D362" s="109" t="s">
        <v>54</v>
      </c>
      <c r="E362" s="62">
        <v>175</v>
      </c>
      <c r="F362" s="110"/>
      <c r="G362" s="111"/>
      <c r="H362" s="110"/>
      <c r="I362" s="65">
        <v>0.47</v>
      </c>
      <c r="J362" s="112">
        <v>160</v>
      </c>
      <c r="K362" s="67">
        <v>11.55</v>
      </c>
    </row>
    <row r="363" spans="1:11" s="6" customFormat="1" ht="15" outlineLevel="1">
      <c r="A363" s="59" t="s">
        <v>43</v>
      </c>
      <c r="B363" s="108"/>
      <c r="C363" s="108" t="s">
        <v>64</v>
      </c>
      <c r="D363" s="109"/>
      <c r="E363" s="62" t="s">
        <v>43</v>
      </c>
      <c r="F363" s="110"/>
      <c r="G363" s="111"/>
      <c r="H363" s="110"/>
      <c r="I363" s="65">
        <v>0.74</v>
      </c>
      <c r="J363" s="112"/>
      <c r="K363" s="67">
        <v>18.77</v>
      </c>
    </row>
    <row r="364" spans="1:11" s="6" customFormat="1" ht="15.75">
      <c r="A364" s="70" t="s">
        <v>43</v>
      </c>
      <c r="B364" s="113"/>
      <c r="C364" s="126" t="s">
        <v>65</v>
      </c>
      <c r="D364" s="127"/>
      <c r="E364" s="91" t="s">
        <v>43</v>
      </c>
      <c r="F364" s="128"/>
      <c r="G364" s="129"/>
      <c r="H364" s="128"/>
      <c r="I364" s="87">
        <v>122.32</v>
      </c>
      <c r="J364" s="125"/>
      <c r="K364" s="86">
        <v>2081.9899999999998</v>
      </c>
    </row>
    <row r="365" spans="1:11" s="6" customFormat="1" ht="15">
      <c r="A365" s="123"/>
      <c r="B365" s="124"/>
      <c r="C365" s="168" t="s">
        <v>127</v>
      </c>
      <c r="D365" s="169"/>
      <c r="E365" s="169"/>
      <c r="F365" s="169"/>
      <c r="G365" s="169"/>
      <c r="H365" s="169"/>
      <c r="I365" s="65">
        <v>6161.95</v>
      </c>
      <c r="J365" s="112"/>
      <c r="K365" s="67">
        <v>110063</v>
      </c>
    </row>
    <row r="366" spans="1:11" s="6" customFormat="1" ht="15">
      <c r="A366" s="123"/>
      <c r="B366" s="124"/>
      <c r="C366" s="168" t="s">
        <v>128</v>
      </c>
      <c r="D366" s="169"/>
      <c r="E366" s="169"/>
      <c r="F366" s="169"/>
      <c r="G366" s="169"/>
      <c r="H366" s="169"/>
      <c r="I366" s="65"/>
      <c r="J366" s="112"/>
      <c r="K366" s="67"/>
    </row>
    <row r="367" spans="1:11" s="6" customFormat="1" ht="15">
      <c r="A367" s="123"/>
      <c r="B367" s="124"/>
      <c r="C367" s="168" t="s">
        <v>129</v>
      </c>
      <c r="D367" s="169"/>
      <c r="E367" s="169"/>
      <c r="F367" s="169"/>
      <c r="G367" s="169"/>
      <c r="H367" s="169"/>
      <c r="I367" s="65">
        <v>3443.57</v>
      </c>
      <c r="J367" s="112"/>
      <c r="K367" s="67">
        <v>90876.38</v>
      </c>
    </row>
    <row r="368" spans="1:11" s="6" customFormat="1" ht="15">
      <c r="A368" s="123"/>
      <c r="B368" s="124"/>
      <c r="C368" s="168" t="s">
        <v>131</v>
      </c>
      <c r="D368" s="169"/>
      <c r="E368" s="169"/>
      <c r="F368" s="169"/>
      <c r="G368" s="169"/>
      <c r="H368" s="169"/>
      <c r="I368" s="65">
        <v>3130.59</v>
      </c>
      <c r="J368" s="112"/>
      <c r="K368" s="67">
        <v>30065.32</v>
      </c>
    </row>
    <row r="369" spans="1:11" s="6" customFormat="1" ht="15.75">
      <c r="A369" s="123"/>
      <c r="B369" s="124"/>
      <c r="C369" s="173" t="s">
        <v>132</v>
      </c>
      <c r="D369" s="174"/>
      <c r="E369" s="174"/>
      <c r="F369" s="174"/>
      <c r="G369" s="174"/>
      <c r="H369" s="174"/>
      <c r="I369" s="76">
        <v>3859.74</v>
      </c>
      <c r="J369" s="117"/>
      <c r="K369" s="78">
        <v>73532.95</v>
      </c>
    </row>
    <row r="370" spans="1:11" s="6" customFormat="1" ht="15.75">
      <c r="A370" s="123"/>
      <c r="B370" s="124"/>
      <c r="C370" s="173" t="s">
        <v>133</v>
      </c>
      <c r="D370" s="174"/>
      <c r="E370" s="174"/>
      <c r="F370" s="174"/>
      <c r="G370" s="174"/>
      <c r="H370" s="174"/>
      <c r="I370" s="76">
        <v>2348.42</v>
      </c>
      <c r="J370" s="117"/>
      <c r="K370" s="78">
        <v>39870.22</v>
      </c>
    </row>
    <row r="371" spans="1:11" s="6" customFormat="1" ht="32.1" customHeight="1">
      <c r="A371" s="123"/>
      <c r="B371" s="124"/>
      <c r="C371" s="173" t="s">
        <v>2205</v>
      </c>
      <c r="D371" s="174"/>
      <c r="E371" s="174"/>
      <c r="F371" s="174"/>
      <c r="G371" s="174"/>
      <c r="H371" s="174"/>
      <c r="I371" s="76"/>
      <c r="J371" s="117"/>
      <c r="K371" s="78"/>
    </row>
    <row r="372" spans="1:11" s="6" customFormat="1" ht="15">
      <c r="A372" s="123"/>
      <c r="B372" s="124"/>
      <c r="C372" s="168" t="s">
        <v>2206</v>
      </c>
      <c r="D372" s="169"/>
      <c r="E372" s="169"/>
      <c r="F372" s="169"/>
      <c r="G372" s="169"/>
      <c r="H372" s="169"/>
      <c r="I372" s="65">
        <v>12370.11</v>
      </c>
      <c r="J372" s="112"/>
      <c r="K372" s="67">
        <v>223466.17</v>
      </c>
    </row>
    <row r="373" spans="1:11" s="6" customFormat="1" ht="32.1" customHeight="1">
      <c r="A373" s="123"/>
      <c r="B373" s="124"/>
      <c r="C373" s="175" t="s">
        <v>2207</v>
      </c>
      <c r="D373" s="176"/>
      <c r="E373" s="176"/>
      <c r="F373" s="176"/>
      <c r="G373" s="176"/>
      <c r="H373" s="176"/>
      <c r="I373" s="87">
        <v>12370.11</v>
      </c>
      <c r="J373" s="125"/>
      <c r="K373" s="86">
        <v>223466.17</v>
      </c>
    </row>
    <row r="374" spans="1:11" s="6" customFormat="1" ht="22.15" customHeight="1">
      <c r="A374" s="166" t="s">
        <v>2208</v>
      </c>
      <c r="B374" s="167"/>
      <c r="C374" s="167"/>
      <c r="D374" s="167"/>
      <c r="E374" s="167"/>
      <c r="F374" s="167"/>
      <c r="G374" s="167"/>
      <c r="H374" s="167"/>
      <c r="I374" s="167"/>
      <c r="J374" s="167"/>
      <c r="K374" s="167"/>
    </row>
    <row r="375" spans="1:11" s="6" customFormat="1" ht="180">
      <c r="A375" s="59">
        <v>20</v>
      </c>
      <c r="B375" s="108" t="s">
        <v>2209</v>
      </c>
      <c r="C375" s="108" t="s">
        <v>2210</v>
      </c>
      <c r="D375" s="109" t="s">
        <v>41</v>
      </c>
      <c r="E375" s="62">
        <v>2</v>
      </c>
      <c r="F375" s="110">
        <v>576.01</v>
      </c>
      <c r="G375" s="111"/>
      <c r="H375" s="110"/>
      <c r="I375" s="65"/>
      <c r="J375" s="112"/>
      <c r="K375" s="67"/>
    </row>
    <row r="376" spans="1:11" s="6" customFormat="1" ht="15" outlineLevel="1">
      <c r="A376" s="59" t="s">
        <v>43</v>
      </c>
      <c r="B376" s="108"/>
      <c r="C376" s="108" t="s">
        <v>44</v>
      </c>
      <c r="D376" s="109"/>
      <c r="E376" s="62" t="s">
        <v>43</v>
      </c>
      <c r="F376" s="110">
        <v>195</v>
      </c>
      <c r="G376" s="111" t="s">
        <v>45</v>
      </c>
      <c r="H376" s="110"/>
      <c r="I376" s="65">
        <v>257.39999999999998</v>
      </c>
      <c r="J376" s="112">
        <v>26.39</v>
      </c>
      <c r="K376" s="67">
        <v>6792.79</v>
      </c>
    </row>
    <row r="377" spans="1:11" s="6" customFormat="1" ht="15" outlineLevel="1">
      <c r="A377" s="59" t="s">
        <v>43</v>
      </c>
      <c r="B377" s="108"/>
      <c r="C377" s="108" t="s">
        <v>46</v>
      </c>
      <c r="D377" s="109"/>
      <c r="E377" s="62" t="s">
        <v>43</v>
      </c>
      <c r="F377" s="110">
        <v>379.61</v>
      </c>
      <c r="G377" s="111" t="s">
        <v>47</v>
      </c>
      <c r="H377" s="110"/>
      <c r="I377" s="65">
        <v>455.53</v>
      </c>
      <c r="J377" s="112">
        <v>11.2</v>
      </c>
      <c r="K377" s="67">
        <v>5101.96</v>
      </c>
    </row>
    <row r="378" spans="1:11" s="6" customFormat="1" ht="15" outlineLevel="1">
      <c r="A378" s="59" t="s">
        <v>43</v>
      </c>
      <c r="B378" s="108"/>
      <c r="C378" s="108" t="s">
        <v>48</v>
      </c>
      <c r="D378" s="109"/>
      <c r="E378" s="62" t="s">
        <v>43</v>
      </c>
      <c r="F378" s="110" t="s">
        <v>1807</v>
      </c>
      <c r="G378" s="111"/>
      <c r="H378" s="110"/>
      <c r="I378" s="68" t="s">
        <v>2211</v>
      </c>
      <c r="J378" s="112">
        <v>26.39</v>
      </c>
      <c r="K378" s="69" t="s">
        <v>2212</v>
      </c>
    </row>
    <row r="379" spans="1:11" s="6" customFormat="1" ht="15" outlineLevel="1">
      <c r="A379" s="59" t="s">
        <v>43</v>
      </c>
      <c r="B379" s="108"/>
      <c r="C379" s="108" t="s">
        <v>52</v>
      </c>
      <c r="D379" s="109"/>
      <c r="E379" s="62" t="s">
        <v>43</v>
      </c>
      <c r="F379" s="110">
        <v>1.4</v>
      </c>
      <c r="G379" s="111">
        <v>0</v>
      </c>
      <c r="H379" s="110"/>
      <c r="I379" s="65"/>
      <c r="J379" s="112">
        <v>8.23</v>
      </c>
      <c r="K379" s="67"/>
    </row>
    <row r="380" spans="1:11" s="6" customFormat="1" ht="15" outlineLevel="1">
      <c r="A380" s="59" t="s">
        <v>43</v>
      </c>
      <c r="B380" s="108"/>
      <c r="C380" s="108" t="s">
        <v>53</v>
      </c>
      <c r="D380" s="109" t="s">
        <v>54</v>
      </c>
      <c r="E380" s="62">
        <v>114</v>
      </c>
      <c r="F380" s="110"/>
      <c r="G380" s="111"/>
      <c r="H380" s="110"/>
      <c r="I380" s="65">
        <v>293.44</v>
      </c>
      <c r="J380" s="112">
        <v>79</v>
      </c>
      <c r="K380" s="67">
        <v>5366.3</v>
      </c>
    </row>
    <row r="381" spans="1:11" s="6" customFormat="1" ht="15" outlineLevel="1">
      <c r="A381" s="59" t="s">
        <v>43</v>
      </c>
      <c r="B381" s="108"/>
      <c r="C381" s="108" t="s">
        <v>55</v>
      </c>
      <c r="D381" s="109" t="s">
        <v>54</v>
      </c>
      <c r="E381" s="62">
        <v>67</v>
      </c>
      <c r="F381" s="110"/>
      <c r="G381" s="111"/>
      <c r="H381" s="110"/>
      <c r="I381" s="65">
        <v>172.46</v>
      </c>
      <c r="J381" s="112">
        <v>41</v>
      </c>
      <c r="K381" s="67">
        <v>2785.04</v>
      </c>
    </row>
    <row r="382" spans="1:11" s="6" customFormat="1" ht="15" outlineLevel="1">
      <c r="A382" s="59" t="s">
        <v>43</v>
      </c>
      <c r="B382" s="108"/>
      <c r="C382" s="108" t="s">
        <v>56</v>
      </c>
      <c r="D382" s="109" t="s">
        <v>54</v>
      </c>
      <c r="E382" s="62">
        <v>98</v>
      </c>
      <c r="F382" s="110"/>
      <c r="G382" s="111"/>
      <c r="H382" s="110"/>
      <c r="I382" s="65">
        <v>95.73</v>
      </c>
      <c r="J382" s="112">
        <v>95</v>
      </c>
      <c r="K382" s="67">
        <v>2448.89</v>
      </c>
    </row>
    <row r="383" spans="1:11" s="6" customFormat="1" ht="15" outlineLevel="1">
      <c r="A383" s="59" t="s">
        <v>43</v>
      </c>
      <c r="B383" s="108"/>
      <c r="C383" s="108" t="s">
        <v>57</v>
      </c>
      <c r="D383" s="109" t="s">
        <v>54</v>
      </c>
      <c r="E383" s="62">
        <v>77</v>
      </c>
      <c r="F383" s="110"/>
      <c r="G383" s="111"/>
      <c r="H383" s="110"/>
      <c r="I383" s="65">
        <v>75.209999999999994</v>
      </c>
      <c r="J383" s="112">
        <v>65</v>
      </c>
      <c r="K383" s="67">
        <v>1675.56</v>
      </c>
    </row>
    <row r="384" spans="1:11" s="6" customFormat="1" ht="30" outlineLevel="1">
      <c r="A384" s="59" t="s">
        <v>43</v>
      </c>
      <c r="B384" s="108"/>
      <c r="C384" s="108" t="s">
        <v>58</v>
      </c>
      <c r="D384" s="109" t="s">
        <v>59</v>
      </c>
      <c r="E384" s="62">
        <v>15</v>
      </c>
      <c r="F384" s="110"/>
      <c r="G384" s="111" t="s">
        <v>45</v>
      </c>
      <c r="H384" s="110"/>
      <c r="I384" s="65">
        <v>19.8</v>
      </c>
      <c r="J384" s="112"/>
      <c r="K384" s="67"/>
    </row>
    <row r="385" spans="1:11" s="6" customFormat="1" ht="15.75">
      <c r="A385" s="70" t="s">
        <v>43</v>
      </c>
      <c r="B385" s="113"/>
      <c r="C385" s="113" t="s">
        <v>60</v>
      </c>
      <c r="D385" s="114"/>
      <c r="E385" s="73" t="s">
        <v>43</v>
      </c>
      <c r="F385" s="115"/>
      <c r="G385" s="116"/>
      <c r="H385" s="115"/>
      <c r="I385" s="76">
        <v>1349.77</v>
      </c>
      <c r="J385" s="117"/>
      <c r="K385" s="78">
        <v>24170.54</v>
      </c>
    </row>
    <row r="386" spans="1:11" s="6" customFormat="1" ht="15" outlineLevel="1">
      <c r="A386" s="59" t="s">
        <v>43</v>
      </c>
      <c r="B386" s="108"/>
      <c r="C386" s="108" t="s">
        <v>61</v>
      </c>
      <c r="D386" s="109"/>
      <c r="E386" s="62" t="s">
        <v>43</v>
      </c>
      <c r="F386" s="110"/>
      <c r="G386" s="111"/>
      <c r="H386" s="110"/>
      <c r="I386" s="65"/>
      <c r="J386" s="112"/>
      <c r="K386" s="67"/>
    </row>
    <row r="387" spans="1:11" s="6" customFormat="1" ht="15" outlineLevel="1">
      <c r="A387" s="59" t="s">
        <v>43</v>
      </c>
      <c r="B387" s="108"/>
      <c r="C387" s="108" t="s">
        <v>46</v>
      </c>
      <c r="D387" s="109"/>
      <c r="E387" s="62" t="s">
        <v>43</v>
      </c>
      <c r="F387" s="110">
        <v>81.400000000000006</v>
      </c>
      <c r="G387" s="111" t="s">
        <v>62</v>
      </c>
      <c r="H387" s="110"/>
      <c r="I387" s="65">
        <v>9.77</v>
      </c>
      <c r="J387" s="112">
        <v>26.39</v>
      </c>
      <c r="K387" s="67">
        <v>257.77999999999997</v>
      </c>
    </row>
    <row r="388" spans="1:11" s="6" customFormat="1" ht="15" outlineLevel="1">
      <c r="A388" s="59" t="s">
        <v>43</v>
      </c>
      <c r="B388" s="108"/>
      <c r="C388" s="108" t="s">
        <v>48</v>
      </c>
      <c r="D388" s="109"/>
      <c r="E388" s="62" t="s">
        <v>43</v>
      </c>
      <c r="F388" s="110">
        <v>81.400000000000006</v>
      </c>
      <c r="G388" s="111" t="s">
        <v>62</v>
      </c>
      <c r="H388" s="110"/>
      <c r="I388" s="65">
        <v>9.77</v>
      </c>
      <c r="J388" s="112">
        <v>26.39</v>
      </c>
      <c r="K388" s="67">
        <v>257.77999999999997</v>
      </c>
    </row>
    <row r="389" spans="1:11" s="6" customFormat="1" ht="15" outlineLevel="1">
      <c r="A389" s="59" t="s">
        <v>43</v>
      </c>
      <c r="B389" s="108"/>
      <c r="C389" s="108" t="s">
        <v>63</v>
      </c>
      <c r="D389" s="109" t="s">
        <v>54</v>
      </c>
      <c r="E389" s="62">
        <v>175</v>
      </c>
      <c r="F389" s="110"/>
      <c r="G389" s="111"/>
      <c r="H389" s="110"/>
      <c r="I389" s="65">
        <v>17.09</v>
      </c>
      <c r="J389" s="112">
        <v>160</v>
      </c>
      <c r="K389" s="67">
        <v>412.45</v>
      </c>
    </row>
    <row r="390" spans="1:11" s="6" customFormat="1" ht="15" outlineLevel="1">
      <c r="A390" s="59" t="s">
        <v>43</v>
      </c>
      <c r="B390" s="108"/>
      <c r="C390" s="108" t="s">
        <v>64</v>
      </c>
      <c r="D390" s="109"/>
      <c r="E390" s="62" t="s">
        <v>43</v>
      </c>
      <c r="F390" s="110"/>
      <c r="G390" s="111"/>
      <c r="H390" s="110"/>
      <c r="I390" s="65">
        <v>26.86</v>
      </c>
      <c r="J390" s="112"/>
      <c r="K390" s="67">
        <v>670.23</v>
      </c>
    </row>
    <row r="391" spans="1:11" s="6" customFormat="1" ht="15.75">
      <c r="A391" s="70" t="s">
        <v>43</v>
      </c>
      <c r="B391" s="113"/>
      <c r="C391" s="113" t="s">
        <v>65</v>
      </c>
      <c r="D391" s="114"/>
      <c r="E391" s="73" t="s">
        <v>43</v>
      </c>
      <c r="F391" s="115"/>
      <c r="G391" s="116"/>
      <c r="H391" s="115"/>
      <c r="I391" s="76">
        <v>1376.63</v>
      </c>
      <c r="J391" s="117"/>
      <c r="K391" s="78">
        <v>24840.77</v>
      </c>
    </row>
    <row r="392" spans="1:11" s="6" customFormat="1" ht="180">
      <c r="A392" s="59">
        <v>21</v>
      </c>
      <c r="B392" s="108" t="s">
        <v>2213</v>
      </c>
      <c r="C392" s="108" t="s">
        <v>2214</v>
      </c>
      <c r="D392" s="109" t="s">
        <v>1812</v>
      </c>
      <c r="E392" s="62">
        <v>1</v>
      </c>
      <c r="F392" s="110">
        <v>1428.98</v>
      </c>
      <c r="G392" s="111"/>
      <c r="H392" s="110"/>
      <c r="I392" s="65"/>
      <c r="J392" s="112"/>
      <c r="K392" s="67"/>
    </row>
    <row r="393" spans="1:11" s="6" customFormat="1" ht="15" outlineLevel="1">
      <c r="A393" s="59" t="s">
        <v>43</v>
      </c>
      <c r="B393" s="108"/>
      <c r="C393" s="108" t="s">
        <v>44</v>
      </c>
      <c r="D393" s="109"/>
      <c r="E393" s="62" t="s">
        <v>43</v>
      </c>
      <c r="F393" s="110">
        <v>559.07000000000005</v>
      </c>
      <c r="G393" s="111" t="s">
        <v>45</v>
      </c>
      <c r="H393" s="110"/>
      <c r="I393" s="65">
        <v>368.99</v>
      </c>
      <c r="J393" s="112">
        <v>26.39</v>
      </c>
      <c r="K393" s="67">
        <v>9737.5499999999993</v>
      </c>
    </row>
    <row r="394" spans="1:11" s="6" customFormat="1" ht="15" outlineLevel="1">
      <c r="A394" s="59" t="s">
        <v>43</v>
      </c>
      <c r="B394" s="108"/>
      <c r="C394" s="108" t="s">
        <v>46</v>
      </c>
      <c r="D394" s="109"/>
      <c r="E394" s="62" t="s">
        <v>43</v>
      </c>
      <c r="F394" s="110">
        <v>755.81</v>
      </c>
      <c r="G394" s="111" t="s">
        <v>47</v>
      </c>
      <c r="H394" s="110"/>
      <c r="I394" s="65">
        <v>453.49</v>
      </c>
      <c r="J394" s="112">
        <v>10.99</v>
      </c>
      <c r="K394" s="67">
        <v>4983.8100000000004</v>
      </c>
    </row>
    <row r="395" spans="1:11" s="6" customFormat="1" ht="30" outlineLevel="1">
      <c r="A395" s="59" t="s">
        <v>43</v>
      </c>
      <c r="B395" s="108"/>
      <c r="C395" s="108" t="s">
        <v>48</v>
      </c>
      <c r="D395" s="109"/>
      <c r="E395" s="62" t="s">
        <v>43</v>
      </c>
      <c r="F395" s="110" t="s">
        <v>1813</v>
      </c>
      <c r="G395" s="111"/>
      <c r="H395" s="110"/>
      <c r="I395" s="68" t="s">
        <v>2215</v>
      </c>
      <c r="J395" s="112">
        <v>26.39</v>
      </c>
      <c r="K395" s="69" t="s">
        <v>2216</v>
      </c>
    </row>
    <row r="396" spans="1:11" s="6" customFormat="1" ht="15" outlineLevel="1">
      <c r="A396" s="59" t="s">
        <v>43</v>
      </c>
      <c r="B396" s="108"/>
      <c r="C396" s="108" t="s">
        <v>52</v>
      </c>
      <c r="D396" s="109"/>
      <c r="E396" s="62" t="s">
        <v>43</v>
      </c>
      <c r="F396" s="110">
        <v>114.1</v>
      </c>
      <c r="G396" s="111">
        <v>0</v>
      </c>
      <c r="H396" s="110"/>
      <c r="I396" s="65"/>
      <c r="J396" s="112">
        <v>8.23</v>
      </c>
      <c r="K396" s="67"/>
    </row>
    <row r="397" spans="1:11" s="6" customFormat="1" ht="15" outlineLevel="1">
      <c r="A397" s="59" t="s">
        <v>43</v>
      </c>
      <c r="B397" s="108"/>
      <c r="C397" s="108" t="s">
        <v>53</v>
      </c>
      <c r="D397" s="109" t="s">
        <v>54</v>
      </c>
      <c r="E397" s="62">
        <v>114</v>
      </c>
      <c r="F397" s="110"/>
      <c r="G397" s="111"/>
      <c r="H397" s="110"/>
      <c r="I397" s="65">
        <v>420.65</v>
      </c>
      <c r="J397" s="112">
        <v>79</v>
      </c>
      <c r="K397" s="67">
        <v>7692.66</v>
      </c>
    </row>
    <row r="398" spans="1:11" s="6" customFormat="1" ht="15" outlineLevel="1">
      <c r="A398" s="59" t="s">
        <v>43</v>
      </c>
      <c r="B398" s="108"/>
      <c r="C398" s="108" t="s">
        <v>55</v>
      </c>
      <c r="D398" s="109" t="s">
        <v>54</v>
      </c>
      <c r="E398" s="62">
        <v>67</v>
      </c>
      <c r="F398" s="110"/>
      <c r="G398" s="111"/>
      <c r="H398" s="110"/>
      <c r="I398" s="65">
        <v>247.22</v>
      </c>
      <c r="J398" s="112">
        <v>41</v>
      </c>
      <c r="K398" s="67">
        <v>3992.4</v>
      </c>
    </row>
    <row r="399" spans="1:11" s="6" customFormat="1" ht="15" outlineLevel="1">
      <c r="A399" s="59" t="s">
        <v>43</v>
      </c>
      <c r="B399" s="108"/>
      <c r="C399" s="108" t="s">
        <v>56</v>
      </c>
      <c r="D399" s="109" t="s">
        <v>54</v>
      </c>
      <c r="E399" s="62">
        <v>98</v>
      </c>
      <c r="F399" s="110"/>
      <c r="G399" s="111"/>
      <c r="H399" s="110"/>
      <c r="I399" s="65">
        <v>90.42</v>
      </c>
      <c r="J399" s="112">
        <v>95</v>
      </c>
      <c r="K399" s="67">
        <v>2313.1999999999998</v>
      </c>
    </row>
    <row r="400" spans="1:11" s="6" customFormat="1" ht="15" outlineLevel="1">
      <c r="A400" s="59" t="s">
        <v>43</v>
      </c>
      <c r="B400" s="108"/>
      <c r="C400" s="108" t="s">
        <v>57</v>
      </c>
      <c r="D400" s="109" t="s">
        <v>54</v>
      </c>
      <c r="E400" s="62">
        <v>77</v>
      </c>
      <c r="F400" s="110"/>
      <c r="G400" s="111"/>
      <c r="H400" s="110"/>
      <c r="I400" s="65">
        <v>71.05</v>
      </c>
      <c r="J400" s="112">
        <v>65</v>
      </c>
      <c r="K400" s="67">
        <v>1582.72</v>
      </c>
    </row>
    <row r="401" spans="1:11" s="6" customFormat="1" ht="30" outlineLevel="1">
      <c r="A401" s="59" t="s">
        <v>43</v>
      </c>
      <c r="B401" s="108"/>
      <c r="C401" s="108" t="s">
        <v>58</v>
      </c>
      <c r="D401" s="109" t="s">
        <v>59</v>
      </c>
      <c r="E401" s="62">
        <v>44.3</v>
      </c>
      <c r="F401" s="110"/>
      <c r="G401" s="111" t="s">
        <v>45</v>
      </c>
      <c r="H401" s="110"/>
      <c r="I401" s="65">
        <v>29.24</v>
      </c>
      <c r="J401" s="112"/>
      <c r="K401" s="67"/>
    </row>
    <row r="402" spans="1:11" s="6" customFormat="1" ht="15.75">
      <c r="A402" s="70" t="s">
        <v>43</v>
      </c>
      <c r="B402" s="113"/>
      <c r="C402" s="113" t="s">
        <v>60</v>
      </c>
      <c r="D402" s="114"/>
      <c r="E402" s="73" t="s">
        <v>43</v>
      </c>
      <c r="F402" s="115"/>
      <c r="G402" s="116"/>
      <c r="H402" s="115"/>
      <c r="I402" s="76">
        <v>1651.82</v>
      </c>
      <c r="J402" s="117"/>
      <c r="K402" s="78">
        <v>30302.34</v>
      </c>
    </row>
    <row r="403" spans="1:11" s="6" customFormat="1" ht="15" outlineLevel="1">
      <c r="A403" s="59" t="s">
        <v>43</v>
      </c>
      <c r="B403" s="108"/>
      <c r="C403" s="108" t="s">
        <v>61</v>
      </c>
      <c r="D403" s="109"/>
      <c r="E403" s="62" t="s">
        <v>43</v>
      </c>
      <c r="F403" s="110"/>
      <c r="G403" s="111"/>
      <c r="H403" s="110"/>
      <c r="I403" s="65"/>
      <c r="J403" s="112"/>
      <c r="K403" s="67"/>
    </row>
    <row r="404" spans="1:11" s="6" customFormat="1" ht="15" outlineLevel="1">
      <c r="A404" s="59" t="s">
        <v>43</v>
      </c>
      <c r="B404" s="108"/>
      <c r="C404" s="108" t="s">
        <v>46</v>
      </c>
      <c r="D404" s="109"/>
      <c r="E404" s="62" t="s">
        <v>43</v>
      </c>
      <c r="F404" s="110">
        <v>153.78</v>
      </c>
      <c r="G404" s="111" t="s">
        <v>62</v>
      </c>
      <c r="H404" s="110"/>
      <c r="I404" s="65">
        <v>9.23</v>
      </c>
      <c r="J404" s="112">
        <v>26.39</v>
      </c>
      <c r="K404" s="67">
        <v>243.5</v>
      </c>
    </row>
    <row r="405" spans="1:11" s="6" customFormat="1" ht="15" outlineLevel="1">
      <c r="A405" s="59" t="s">
        <v>43</v>
      </c>
      <c r="B405" s="108"/>
      <c r="C405" s="108" t="s">
        <v>48</v>
      </c>
      <c r="D405" s="109"/>
      <c r="E405" s="62" t="s">
        <v>43</v>
      </c>
      <c r="F405" s="110">
        <v>153.78</v>
      </c>
      <c r="G405" s="111" t="s">
        <v>62</v>
      </c>
      <c r="H405" s="110"/>
      <c r="I405" s="65">
        <v>9.23</v>
      </c>
      <c r="J405" s="112">
        <v>26.39</v>
      </c>
      <c r="K405" s="67">
        <v>243.5</v>
      </c>
    </row>
    <row r="406" spans="1:11" s="6" customFormat="1" ht="15" outlineLevel="1">
      <c r="A406" s="59" t="s">
        <v>43</v>
      </c>
      <c r="B406" s="108"/>
      <c r="C406" s="108" t="s">
        <v>63</v>
      </c>
      <c r="D406" s="109" t="s">
        <v>54</v>
      </c>
      <c r="E406" s="62">
        <v>175</v>
      </c>
      <c r="F406" s="110"/>
      <c r="G406" s="111"/>
      <c r="H406" s="110"/>
      <c r="I406" s="65">
        <v>16.16</v>
      </c>
      <c r="J406" s="112">
        <v>160</v>
      </c>
      <c r="K406" s="67">
        <v>389.61</v>
      </c>
    </row>
    <row r="407" spans="1:11" s="6" customFormat="1" ht="15" outlineLevel="1">
      <c r="A407" s="59" t="s">
        <v>43</v>
      </c>
      <c r="B407" s="108"/>
      <c r="C407" s="108" t="s">
        <v>64</v>
      </c>
      <c r="D407" s="109"/>
      <c r="E407" s="62" t="s">
        <v>43</v>
      </c>
      <c r="F407" s="110"/>
      <c r="G407" s="111"/>
      <c r="H407" s="110"/>
      <c r="I407" s="65">
        <v>25.39</v>
      </c>
      <c r="J407" s="112"/>
      <c r="K407" s="67">
        <v>633.11</v>
      </c>
    </row>
    <row r="408" spans="1:11" s="6" customFormat="1" ht="15.75">
      <c r="A408" s="70" t="s">
        <v>43</v>
      </c>
      <c r="B408" s="113"/>
      <c r="C408" s="113" t="s">
        <v>65</v>
      </c>
      <c r="D408" s="114"/>
      <c r="E408" s="73" t="s">
        <v>43</v>
      </c>
      <c r="F408" s="115"/>
      <c r="G408" s="116"/>
      <c r="H408" s="115"/>
      <c r="I408" s="76">
        <v>1677.21</v>
      </c>
      <c r="J408" s="117"/>
      <c r="K408" s="78">
        <v>30935.45</v>
      </c>
    </row>
    <row r="409" spans="1:11" s="6" customFormat="1" ht="180">
      <c r="A409" s="59">
        <v>22</v>
      </c>
      <c r="B409" s="108" t="s">
        <v>2217</v>
      </c>
      <c r="C409" s="108" t="s">
        <v>2218</v>
      </c>
      <c r="D409" s="109" t="s">
        <v>156</v>
      </c>
      <c r="E409" s="62" t="s">
        <v>2219</v>
      </c>
      <c r="F409" s="110">
        <v>620.04999999999995</v>
      </c>
      <c r="G409" s="111"/>
      <c r="H409" s="110"/>
      <c r="I409" s="65"/>
      <c r="J409" s="112"/>
      <c r="K409" s="67"/>
    </row>
    <row r="410" spans="1:11" s="6" customFormat="1" ht="15" outlineLevel="1">
      <c r="A410" s="59" t="s">
        <v>43</v>
      </c>
      <c r="B410" s="108"/>
      <c r="C410" s="108" t="s">
        <v>44</v>
      </c>
      <c r="D410" s="109"/>
      <c r="E410" s="62" t="s">
        <v>43</v>
      </c>
      <c r="F410" s="110">
        <v>519.94000000000005</v>
      </c>
      <c r="G410" s="111" t="s">
        <v>45</v>
      </c>
      <c r="H410" s="110"/>
      <c r="I410" s="65">
        <v>24.02</v>
      </c>
      <c r="J410" s="112">
        <v>26.39</v>
      </c>
      <c r="K410" s="67">
        <v>633.91999999999996</v>
      </c>
    </row>
    <row r="411" spans="1:11" s="6" customFormat="1" ht="15" outlineLevel="1">
      <c r="A411" s="59" t="s">
        <v>43</v>
      </c>
      <c r="B411" s="108"/>
      <c r="C411" s="108" t="s">
        <v>46</v>
      </c>
      <c r="D411" s="109"/>
      <c r="E411" s="62" t="s">
        <v>43</v>
      </c>
      <c r="F411" s="110">
        <v>15.41</v>
      </c>
      <c r="G411" s="111" t="s">
        <v>47</v>
      </c>
      <c r="H411" s="110"/>
      <c r="I411" s="65">
        <v>0.65</v>
      </c>
      <c r="J411" s="112">
        <v>10.06</v>
      </c>
      <c r="K411" s="67">
        <v>6.51</v>
      </c>
    </row>
    <row r="412" spans="1:11" s="6" customFormat="1" ht="15" outlineLevel="1">
      <c r="A412" s="59" t="s">
        <v>43</v>
      </c>
      <c r="B412" s="108"/>
      <c r="C412" s="108" t="s">
        <v>48</v>
      </c>
      <c r="D412" s="109"/>
      <c r="E412" s="62" t="s">
        <v>43</v>
      </c>
      <c r="F412" s="110" t="s">
        <v>1819</v>
      </c>
      <c r="G412" s="111"/>
      <c r="H412" s="110"/>
      <c r="I412" s="68" t="s">
        <v>866</v>
      </c>
      <c r="J412" s="112">
        <v>26.39</v>
      </c>
      <c r="K412" s="69" t="s">
        <v>2220</v>
      </c>
    </row>
    <row r="413" spans="1:11" s="6" customFormat="1" ht="15" outlineLevel="1">
      <c r="A413" s="59" t="s">
        <v>43</v>
      </c>
      <c r="B413" s="108"/>
      <c r="C413" s="108" t="s">
        <v>52</v>
      </c>
      <c r="D413" s="109"/>
      <c r="E413" s="62" t="s">
        <v>43</v>
      </c>
      <c r="F413" s="110">
        <v>84.7</v>
      </c>
      <c r="G413" s="111">
        <v>0</v>
      </c>
      <c r="H413" s="110"/>
      <c r="I413" s="65"/>
      <c r="J413" s="112">
        <v>8.23</v>
      </c>
      <c r="K413" s="67"/>
    </row>
    <row r="414" spans="1:11" s="6" customFormat="1" ht="15" outlineLevel="1">
      <c r="A414" s="59" t="s">
        <v>43</v>
      </c>
      <c r="B414" s="108"/>
      <c r="C414" s="108" t="s">
        <v>53</v>
      </c>
      <c r="D414" s="109" t="s">
        <v>54</v>
      </c>
      <c r="E414" s="62">
        <v>114</v>
      </c>
      <c r="F414" s="110"/>
      <c r="G414" s="111"/>
      <c r="H414" s="110"/>
      <c r="I414" s="65">
        <v>27.38</v>
      </c>
      <c r="J414" s="112">
        <v>79</v>
      </c>
      <c r="K414" s="67">
        <v>500.8</v>
      </c>
    </row>
    <row r="415" spans="1:11" s="6" customFormat="1" ht="15" outlineLevel="1">
      <c r="A415" s="59" t="s">
        <v>43</v>
      </c>
      <c r="B415" s="108"/>
      <c r="C415" s="108" t="s">
        <v>55</v>
      </c>
      <c r="D415" s="109" t="s">
        <v>54</v>
      </c>
      <c r="E415" s="62">
        <v>67</v>
      </c>
      <c r="F415" s="110"/>
      <c r="G415" s="111"/>
      <c r="H415" s="110"/>
      <c r="I415" s="65">
        <v>16.09</v>
      </c>
      <c r="J415" s="112">
        <v>41</v>
      </c>
      <c r="K415" s="67">
        <v>259.91000000000003</v>
      </c>
    </row>
    <row r="416" spans="1:11" s="6" customFormat="1" ht="15" outlineLevel="1">
      <c r="A416" s="59" t="s">
        <v>43</v>
      </c>
      <c r="B416" s="108"/>
      <c r="C416" s="108" t="s">
        <v>56</v>
      </c>
      <c r="D416" s="109" t="s">
        <v>54</v>
      </c>
      <c r="E416" s="62">
        <v>98</v>
      </c>
      <c r="F416" s="110"/>
      <c r="G416" s="111"/>
      <c r="H416" s="110"/>
      <c r="I416" s="65">
        <v>0.1</v>
      </c>
      <c r="J416" s="112">
        <v>95</v>
      </c>
      <c r="K416" s="67">
        <v>2.52</v>
      </c>
    </row>
    <row r="417" spans="1:11" s="6" customFormat="1" ht="15" outlineLevel="1">
      <c r="A417" s="59" t="s">
        <v>43</v>
      </c>
      <c r="B417" s="108"/>
      <c r="C417" s="108" t="s">
        <v>57</v>
      </c>
      <c r="D417" s="109" t="s">
        <v>54</v>
      </c>
      <c r="E417" s="62">
        <v>77</v>
      </c>
      <c r="F417" s="110"/>
      <c r="G417" s="111"/>
      <c r="H417" s="110"/>
      <c r="I417" s="65">
        <v>0.08</v>
      </c>
      <c r="J417" s="112">
        <v>65</v>
      </c>
      <c r="K417" s="67">
        <v>1.72</v>
      </c>
    </row>
    <row r="418" spans="1:11" s="6" customFormat="1" ht="30" outlineLevel="1">
      <c r="A418" s="59" t="s">
        <v>43</v>
      </c>
      <c r="B418" s="108"/>
      <c r="C418" s="108" t="s">
        <v>58</v>
      </c>
      <c r="D418" s="109" t="s">
        <v>59</v>
      </c>
      <c r="E418" s="62">
        <v>41.2</v>
      </c>
      <c r="F418" s="110"/>
      <c r="G418" s="111" t="s">
        <v>45</v>
      </c>
      <c r="H418" s="110"/>
      <c r="I418" s="65">
        <v>1.9</v>
      </c>
      <c r="J418" s="112"/>
      <c r="K418" s="67"/>
    </row>
    <row r="419" spans="1:11" s="6" customFormat="1" ht="15.75">
      <c r="A419" s="70" t="s">
        <v>43</v>
      </c>
      <c r="B419" s="113"/>
      <c r="C419" s="113" t="s">
        <v>60</v>
      </c>
      <c r="D419" s="114"/>
      <c r="E419" s="73" t="s">
        <v>43</v>
      </c>
      <c r="F419" s="115"/>
      <c r="G419" s="116"/>
      <c r="H419" s="115"/>
      <c r="I419" s="76">
        <v>68.319999999999993</v>
      </c>
      <c r="J419" s="117"/>
      <c r="K419" s="78">
        <v>1405.38</v>
      </c>
    </row>
    <row r="420" spans="1:11" s="6" customFormat="1" ht="15" outlineLevel="1">
      <c r="A420" s="59" t="s">
        <v>43</v>
      </c>
      <c r="B420" s="108"/>
      <c r="C420" s="108" t="s">
        <v>61</v>
      </c>
      <c r="D420" s="109"/>
      <c r="E420" s="62" t="s">
        <v>43</v>
      </c>
      <c r="F420" s="110"/>
      <c r="G420" s="111"/>
      <c r="H420" s="110"/>
      <c r="I420" s="65"/>
      <c r="J420" s="112"/>
      <c r="K420" s="67"/>
    </row>
    <row r="421" spans="1:11" s="6" customFormat="1" ht="15" outlineLevel="1">
      <c r="A421" s="59" t="s">
        <v>43</v>
      </c>
      <c r="B421" s="108"/>
      <c r="C421" s="108" t="s">
        <v>46</v>
      </c>
      <c r="D421" s="109"/>
      <c r="E421" s="62" t="s">
        <v>43</v>
      </c>
      <c r="F421" s="110">
        <v>2.39</v>
      </c>
      <c r="G421" s="111" t="s">
        <v>62</v>
      </c>
      <c r="H421" s="110"/>
      <c r="I421" s="65">
        <v>0.01</v>
      </c>
      <c r="J421" s="112">
        <v>26.39</v>
      </c>
      <c r="K421" s="67">
        <v>0.26</v>
      </c>
    </row>
    <row r="422" spans="1:11" s="6" customFormat="1" ht="15" outlineLevel="1">
      <c r="A422" s="59" t="s">
        <v>43</v>
      </c>
      <c r="B422" s="108"/>
      <c r="C422" s="108" t="s">
        <v>48</v>
      </c>
      <c r="D422" s="109"/>
      <c r="E422" s="62" t="s">
        <v>43</v>
      </c>
      <c r="F422" s="110">
        <v>2.39</v>
      </c>
      <c r="G422" s="111" t="s">
        <v>62</v>
      </c>
      <c r="H422" s="110"/>
      <c r="I422" s="65">
        <v>0.01</v>
      </c>
      <c r="J422" s="112">
        <v>26.39</v>
      </c>
      <c r="K422" s="67">
        <v>0.26</v>
      </c>
    </row>
    <row r="423" spans="1:11" s="6" customFormat="1" ht="15" outlineLevel="1">
      <c r="A423" s="59" t="s">
        <v>43</v>
      </c>
      <c r="B423" s="108"/>
      <c r="C423" s="108" t="s">
        <v>63</v>
      </c>
      <c r="D423" s="109" t="s">
        <v>54</v>
      </c>
      <c r="E423" s="62">
        <v>175</v>
      </c>
      <c r="F423" s="110"/>
      <c r="G423" s="111"/>
      <c r="H423" s="110"/>
      <c r="I423" s="65">
        <v>0.02</v>
      </c>
      <c r="J423" s="112">
        <v>160</v>
      </c>
      <c r="K423" s="67">
        <v>0.42</v>
      </c>
    </row>
    <row r="424" spans="1:11" s="6" customFormat="1" ht="15" outlineLevel="1">
      <c r="A424" s="59" t="s">
        <v>43</v>
      </c>
      <c r="B424" s="108"/>
      <c r="C424" s="108" t="s">
        <v>64</v>
      </c>
      <c r="D424" s="109"/>
      <c r="E424" s="62" t="s">
        <v>43</v>
      </c>
      <c r="F424" s="110"/>
      <c r="G424" s="111"/>
      <c r="H424" s="110"/>
      <c r="I424" s="65">
        <v>0.03</v>
      </c>
      <c r="J424" s="112"/>
      <c r="K424" s="67">
        <v>0.68</v>
      </c>
    </row>
    <row r="425" spans="1:11" s="6" customFormat="1" ht="15.75">
      <c r="A425" s="70" t="s">
        <v>43</v>
      </c>
      <c r="B425" s="113"/>
      <c r="C425" s="113" t="s">
        <v>65</v>
      </c>
      <c r="D425" s="114"/>
      <c r="E425" s="73" t="s">
        <v>43</v>
      </c>
      <c r="F425" s="115"/>
      <c r="G425" s="116"/>
      <c r="H425" s="115"/>
      <c r="I425" s="76">
        <v>68.349999999999994</v>
      </c>
      <c r="J425" s="117"/>
      <c r="K425" s="78">
        <v>1406.06</v>
      </c>
    </row>
    <row r="426" spans="1:11" s="6" customFormat="1" ht="180">
      <c r="A426" s="59">
        <v>23</v>
      </c>
      <c r="B426" s="108" t="s">
        <v>2221</v>
      </c>
      <c r="C426" s="108" t="s">
        <v>2222</v>
      </c>
      <c r="D426" s="109" t="s">
        <v>74</v>
      </c>
      <c r="E426" s="62" t="s">
        <v>1823</v>
      </c>
      <c r="F426" s="110">
        <v>560.86</v>
      </c>
      <c r="G426" s="111"/>
      <c r="H426" s="110"/>
      <c r="I426" s="65"/>
      <c r="J426" s="112"/>
      <c r="K426" s="67"/>
    </row>
    <row r="427" spans="1:11" s="6" customFormat="1" ht="15" outlineLevel="1">
      <c r="A427" s="59" t="s">
        <v>43</v>
      </c>
      <c r="B427" s="108"/>
      <c r="C427" s="108" t="s">
        <v>44</v>
      </c>
      <c r="D427" s="109"/>
      <c r="E427" s="62" t="s">
        <v>43</v>
      </c>
      <c r="F427" s="110">
        <v>185.09</v>
      </c>
      <c r="G427" s="111" t="s">
        <v>2223</v>
      </c>
      <c r="H427" s="110"/>
      <c r="I427" s="65">
        <v>11.92</v>
      </c>
      <c r="J427" s="112">
        <v>26.39</v>
      </c>
      <c r="K427" s="67">
        <v>314.64</v>
      </c>
    </row>
    <row r="428" spans="1:11" s="6" customFormat="1" ht="15" outlineLevel="1">
      <c r="A428" s="59" t="s">
        <v>43</v>
      </c>
      <c r="B428" s="108"/>
      <c r="C428" s="108" t="s">
        <v>46</v>
      </c>
      <c r="D428" s="109"/>
      <c r="E428" s="62" t="s">
        <v>43</v>
      </c>
      <c r="F428" s="110">
        <v>32.74</v>
      </c>
      <c r="G428" s="111" t="s">
        <v>2224</v>
      </c>
      <c r="H428" s="110"/>
      <c r="I428" s="65">
        <v>1.92</v>
      </c>
      <c r="J428" s="112">
        <v>10.28</v>
      </c>
      <c r="K428" s="67">
        <v>19.71</v>
      </c>
    </row>
    <row r="429" spans="1:11" s="6" customFormat="1" ht="15" outlineLevel="1">
      <c r="A429" s="59" t="s">
        <v>43</v>
      </c>
      <c r="B429" s="108"/>
      <c r="C429" s="108" t="s">
        <v>48</v>
      </c>
      <c r="D429" s="109"/>
      <c r="E429" s="62" t="s">
        <v>43</v>
      </c>
      <c r="F429" s="110" t="s">
        <v>1824</v>
      </c>
      <c r="G429" s="111"/>
      <c r="H429" s="110"/>
      <c r="I429" s="68" t="s">
        <v>280</v>
      </c>
      <c r="J429" s="112">
        <v>26.39</v>
      </c>
      <c r="K429" s="69" t="s">
        <v>2225</v>
      </c>
    </row>
    <row r="430" spans="1:11" s="6" customFormat="1" ht="15" outlineLevel="1">
      <c r="A430" s="59" t="s">
        <v>43</v>
      </c>
      <c r="B430" s="108"/>
      <c r="C430" s="108" t="s">
        <v>52</v>
      </c>
      <c r="D430" s="109"/>
      <c r="E430" s="62" t="s">
        <v>43</v>
      </c>
      <c r="F430" s="110">
        <v>343.03</v>
      </c>
      <c r="G430" s="111">
        <v>0</v>
      </c>
      <c r="H430" s="110"/>
      <c r="I430" s="65"/>
      <c r="J430" s="112">
        <v>8.23</v>
      </c>
      <c r="K430" s="67"/>
    </row>
    <row r="431" spans="1:11" s="6" customFormat="1" ht="15" outlineLevel="1">
      <c r="A431" s="59" t="s">
        <v>43</v>
      </c>
      <c r="B431" s="108"/>
      <c r="C431" s="108" t="s">
        <v>53</v>
      </c>
      <c r="D431" s="109" t="s">
        <v>54</v>
      </c>
      <c r="E431" s="62">
        <v>114</v>
      </c>
      <c r="F431" s="110"/>
      <c r="G431" s="111"/>
      <c r="H431" s="110"/>
      <c r="I431" s="65">
        <v>13.59</v>
      </c>
      <c r="J431" s="112">
        <v>79</v>
      </c>
      <c r="K431" s="67">
        <v>248.57</v>
      </c>
    </row>
    <row r="432" spans="1:11" s="6" customFormat="1" ht="15" outlineLevel="1">
      <c r="A432" s="59" t="s">
        <v>43</v>
      </c>
      <c r="B432" s="108"/>
      <c r="C432" s="108" t="s">
        <v>55</v>
      </c>
      <c r="D432" s="109" t="s">
        <v>54</v>
      </c>
      <c r="E432" s="62">
        <v>67</v>
      </c>
      <c r="F432" s="110"/>
      <c r="G432" s="111"/>
      <c r="H432" s="110"/>
      <c r="I432" s="65">
        <v>7.99</v>
      </c>
      <c r="J432" s="112">
        <v>41</v>
      </c>
      <c r="K432" s="67">
        <v>129</v>
      </c>
    </row>
    <row r="433" spans="1:11" s="6" customFormat="1" ht="15" outlineLevel="1">
      <c r="A433" s="59" t="s">
        <v>43</v>
      </c>
      <c r="B433" s="108"/>
      <c r="C433" s="108" t="s">
        <v>56</v>
      </c>
      <c r="D433" s="109" t="s">
        <v>54</v>
      </c>
      <c r="E433" s="62">
        <v>98</v>
      </c>
      <c r="F433" s="110"/>
      <c r="G433" s="111"/>
      <c r="H433" s="110"/>
      <c r="I433" s="65">
        <v>0.31</v>
      </c>
      <c r="J433" s="112">
        <v>95</v>
      </c>
      <c r="K433" s="67">
        <v>8.02</v>
      </c>
    </row>
    <row r="434" spans="1:11" s="6" customFormat="1" ht="15" outlineLevel="1">
      <c r="A434" s="59" t="s">
        <v>43</v>
      </c>
      <c r="B434" s="108"/>
      <c r="C434" s="108" t="s">
        <v>57</v>
      </c>
      <c r="D434" s="109" t="s">
        <v>54</v>
      </c>
      <c r="E434" s="62">
        <v>77</v>
      </c>
      <c r="F434" s="110"/>
      <c r="G434" s="111"/>
      <c r="H434" s="110"/>
      <c r="I434" s="65">
        <v>0.25</v>
      </c>
      <c r="J434" s="112">
        <v>65</v>
      </c>
      <c r="K434" s="67">
        <v>5.49</v>
      </c>
    </row>
    <row r="435" spans="1:11" s="6" customFormat="1" ht="30" outlineLevel="1">
      <c r="A435" s="59" t="s">
        <v>43</v>
      </c>
      <c r="B435" s="108"/>
      <c r="C435" s="108" t="s">
        <v>58</v>
      </c>
      <c r="D435" s="109" t="s">
        <v>59</v>
      </c>
      <c r="E435" s="62">
        <v>14.37</v>
      </c>
      <c r="F435" s="110"/>
      <c r="G435" s="111" t="s">
        <v>2223</v>
      </c>
      <c r="H435" s="110"/>
      <c r="I435" s="65">
        <v>0.93</v>
      </c>
      <c r="J435" s="112"/>
      <c r="K435" s="67"/>
    </row>
    <row r="436" spans="1:11" s="6" customFormat="1" ht="15.75">
      <c r="A436" s="70" t="s">
        <v>43</v>
      </c>
      <c r="B436" s="113"/>
      <c r="C436" s="113" t="s">
        <v>60</v>
      </c>
      <c r="D436" s="114"/>
      <c r="E436" s="73" t="s">
        <v>43</v>
      </c>
      <c r="F436" s="115"/>
      <c r="G436" s="116"/>
      <c r="H436" s="115"/>
      <c r="I436" s="76">
        <v>35.979999999999997</v>
      </c>
      <c r="J436" s="117"/>
      <c r="K436" s="78">
        <v>725.43</v>
      </c>
    </row>
    <row r="437" spans="1:11" s="6" customFormat="1" ht="15" outlineLevel="1">
      <c r="A437" s="59" t="s">
        <v>43</v>
      </c>
      <c r="B437" s="108"/>
      <c r="C437" s="108" t="s">
        <v>61</v>
      </c>
      <c r="D437" s="109"/>
      <c r="E437" s="62" t="s">
        <v>43</v>
      </c>
      <c r="F437" s="110"/>
      <c r="G437" s="111"/>
      <c r="H437" s="110"/>
      <c r="I437" s="65"/>
      <c r="J437" s="112"/>
      <c r="K437" s="67"/>
    </row>
    <row r="438" spans="1:11" s="6" customFormat="1" ht="15" outlineLevel="1">
      <c r="A438" s="59" t="s">
        <v>43</v>
      </c>
      <c r="B438" s="108"/>
      <c r="C438" s="108" t="s">
        <v>46</v>
      </c>
      <c r="D438" s="109"/>
      <c r="E438" s="62" t="s">
        <v>43</v>
      </c>
      <c r="F438" s="110">
        <v>5.46</v>
      </c>
      <c r="G438" s="111" t="s">
        <v>2226</v>
      </c>
      <c r="H438" s="110"/>
      <c r="I438" s="65">
        <v>0.03</v>
      </c>
      <c r="J438" s="112">
        <v>26.39</v>
      </c>
      <c r="K438" s="67">
        <v>0.84</v>
      </c>
    </row>
    <row r="439" spans="1:11" s="6" customFormat="1" ht="15" outlineLevel="1">
      <c r="A439" s="59" t="s">
        <v>43</v>
      </c>
      <c r="B439" s="108"/>
      <c r="C439" s="108" t="s">
        <v>48</v>
      </c>
      <c r="D439" s="109"/>
      <c r="E439" s="62" t="s">
        <v>43</v>
      </c>
      <c r="F439" s="110">
        <v>5.46</v>
      </c>
      <c r="G439" s="111" t="s">
        <v>2226</v>
      </c>
      <c r="H439" s="110"/>
      <c r="I439" s="65">
        <v>0.03</v>
      </c>
      <c r="J439" s="112">
        <v>26.39</v>
      </c>
      <c r="K439" s="67">
        <v>0.84</v>
      </c>
    </row>
    <row r="440" spans="1:11" s="6" customFormat="1" ht="15" outlineLevel="1">
      <c r="A440" s="59" t="s">
        <v>43</v>
      </c>
      <c r="B440" s="108"/>
      <c r="C440" s="108" t="s">
        <v>63</v>
      </c>
      <c r="D440" s="109" t="s">
        <v>54</v>
      </c>
      <c r="E440" s="62">
        <v>175</v>
      </c>
      <c r="F440" s="110"/>
      <c r="G440" s="111"/>
      <c r="H440" s="110"/>
      <c r="I440" s="65">
        <v>0.05</v>
      </c>
      <c r="J440" s="112">
        <v>160</v>
      </c>
      <c r="K440" s="67">
        <v>1.35</v>
      </c>
    </row>
    <row r="441" spans="1:11" s="6" customFormat="1" ht="15" outlineLevel="1">
      <c r="A441" s="59" t="s">
        <v>43</v>
      </c>
      <c r="B441" s="108"/>
      <c r="C441" s="108" t="s">
        <v>64</v>
      </c>
      <c r="D441" s="109"/>
      <c r="E441" s="62" t="s">
        <v>43</v>
      </c>
      <c r="F441" s="110"/>
      <c r="G441" s="111"/>
      <c r="H441" s="110"/>
      <c r="I441" s="65">
        <v>0.08</v>
      </c>
      <c r="J441" s="112"/>
      <c r="K441" s="67">
        <v>2.19</v>
      </c>
    </row>
    <row r="442" spans="1:11" s="6" customFormat="1" ht="15.75">
      <c r="A442" s="70" t="s">
        <v>43</v>
      </c>
      <c r="B442" s="113"/>
      <c r="C442" s="113" t="s">
        <v>65</v>
      </c>
      <c r="D442" s="114"/>
      <c r="E442" s="73" t="s">
        <v>43</v>
      </c>
      <c r="F442" s="115"/>
      <c r="G442" s="116"/>
      <c r="H442" s="115"/>
      <c r="I442" s="76">
        <v>36.06</v>
      </c>
      <c r="J442" s="117"/>
      <c r="K442" s="78">
        <v>727.62</v>
      </c>
    </row>
    <row r="443" spans="1:11" s="6" customFormat="1" ht="180">
      <c r="A443" s="59">
        <v>24</v>
      </c>
      <c r="B443" s="108" t="s">
        <v>2227</v>
      </c>
      <c r="C443" s="108" t="s">
        <v>2228</v>
      </c>
      <c r="D443" s="109" t="s">
        <v>122</v>
      </c>
      <c r="E443" s="62" t="s">
        <v>1828</v>
      </c>
      <c r="F443" s="110">
        <v>5595.29</v>
      </c>
      <c r="G443" s="111"/>
      <c r="H443" s="110"/>
      <c r="I443" s="65"/>
      <c r="J443" s="112"/>
      <c r="K443" s="67"/>
    </row>
    <row r="444" spans="1:11" s="6" customFormat="1" ht="15" outlineLevel="1">
      <c r="A444" s="59" t="s">
        <v>43</v>
      </c>
      <c r="B444" s="108"/>
      <c r="C444" s="108" t="s">
        <v>44</v>
      </c>
      <c r="D444" s="109"/>
      <c r="E444" s="62" t="s">
        <v>43</v>
      </c>
      <c r="F444" s="110">
        <v>482.1</v>
      </c>
      <c r="G444" s="111" t="s">
        <v>2223</v>
      </c>
      <c r="H444" s="110"/>
      <c r="I444" s="65">
        <v>2.76</v>
      </c>
      <c r="J444" s="112">
        <v>26.39</v>
      </c>
      <c r="K444" s="67">
        <v>72.78</v>
      </c>
    </row>
    <row r="445" spans="1:11" s="6" customFormat="1" ht="15" outlineLevel="1">
      <c r="A445" s="59" t="s">
        <v>43</v>
      </c>
      <c r="B445" s="108"/>
      <c r="C445" s="108" t="s">
        <v>46</v>
      </c>
      <c r="D445" s="109"/>
      <c r="E445" s="62" t="s">
        <v>43</v>
      </c>
      <c r="F445" s="110">
        <v>731.19</v>
      </c>
      <c r="G445" s="111" t="s">
        <v>2224</v>
      </c>
      <c r="H445" s="110"/>
      <c r="I445" s="65">
        <v>3.8</v>
      </c>
      <c r="J445" s="112">
        <v>8.9700000000000006</v>
      </c>
      <c r="K445" s="67">
        <v>34.11</v>
      </c>
    </row>
    <row r="446" spans="1:11" s="6" customFormat="1" ht="15" outlineLevel="1">
      <c r="A446" s="59" t="s">
        <v>43</v>
      </c>
      <c r="B446" s="108"/>
      <c r="C446" s="108" t="s">
        <v>48</v>
      </c>
      <c r="D446" s="109"/>
      <c r="E446" s="62" t="s">
        <v>43</v>
      </c>
      <c r="F446" s="110" t="s">
        <v>1829</v>
      </c>
      <c r="G446" s="111"/>
      <c r="H446" s="110"/>
      <c r="I446" s="68" t="s">
        <v>383</v>
      </c>
      <c r="J446" s="112">
        <v>26.39</v>
      </c>
      <c r="K446" s="69" t="s">
        <v>2229</v>
      </c>
    </row>
    <row r="447" spans="1:11" s="6" customFormat="1" ht="15" outlineLevel="1">
      <c r="A447" s="59" t="s">
        <v>43</v>
      </c>
      <c r="B447" s="108"/>
      <c r="C447" s="108" t="s">
        <v>52</v>
      </c>
      <c r="D447" s="109"/>
      <c r="E447" s="62" t="s">
        <v>43</v>
      </c>
      <c r="F447" s="110">
        <v>4382</v>
      </c>
      <c r="G447" s="111">
        <v>0</v>
      </c>
      <c r="H447" s="110"/>
      <c r="I447" s="65"/>
      <c r="J447" s="112">
        <v>8.23</v>
      </c>
      <c r="K447" s="67"/>
    </row>
    <row r="448" spans="1:11" s="6" customFormat="1" ht="15" outlineLevel="1">
      <c r="A448" s="59" t="s">
        <v>43</v>
      </c>
      <c r="B448" s="108"/>
      <c r="C448" s="108" t="s">
        <v>53</v>
      </c>
      <c r="D448" s="109" t="s">
        <v>54</v>
      </c>
      <c r="E448" s="62">
        <v>114</v>
      </c>
      <c r="F448" s="110"/>
      <c r="G448" s="111"/>
      <c r="H448" s="110"/>
      <c r="I448" s="65">
        <v>3.15</v>
      </c>
      <c r="J448" s="112">
        <v>79</v>
      </c>
      <c r="K448" s="67">
        <v>57.5</v>
      </c>
    </row>
    <row r="449" spans="1:11" s="6" customFormat="1" ht="15" outlineLevel="1">
      <c r="A449" s="59" t="s">
        <v>43</v>
      </c>
      <c r="B449" s="108"/>
      <c r="C449" s="108" t="s">
        <v>55</v>
      </c>
      <c r="D449" s="109" t="s">
        <v>54</v>
      </c>
      <c r="E449" s="62">
        <v>67</v>
      </c>
      <c r="F449" s="110"/>
      <c r="G449" s="111"/>
      <c r="H449" s="110"/>
      <c r="I449" s="65">
        <v>1.85</v>
      </c>
      <c r="J449" s="112">
        <v>41</v>
      </c>
      <c r="K449" s="67">
        <v>29.84</v>
      </c>
    </row>
    <row r="450" spans="1:11" s="6" customFormat="1" ht="15" outlineLevel="1">
      <c r="A450" s="59" t="s">
        <v>43</v>
      </c>
      <c r="B450" s="108"/>
      <c r="C450" s="108" t="s">
        <v>56</v>
      </c>
      <c r="D450" s="109" t="s">
        <v>54</v>
      </c>
      <c r="E450" s="62">
        <v>98</v>
      </c>
      <c r="F450" s="110"/>
      <c r="G450" s="111"/>
      <c r="H450" s="110"/>
      <c r="I450" s="65">
        <v>0.37</v>
      </c>
      <c r="J450" s="112">
        <v>95</v>
      </c>
      <c r="K450" s="67">
        <v>9.41</v>
      </c>
    </row>
    <row r="451" spans="1:11" s="6" customFormat="1" ht="15" outlineLevel="1">
      <c r="A451" s="59" t="s">
        <v>43</v>
      </c>
      <c r="B451" s="108"/>
      <c r="C451" s="108" t="s">
        <v>57</v>
      </c>
      <c r="D451" s="109" t="s">
        <v>54</v>
      </c>
      <c r="E451" s="62">
        <v>77</v>
      </c>
      <c r="F451" s="110"/>
      <c r="G451" s="111"/>
      <c r="H451" s="110"/>
      <c r="I451" s="65">
        <v>0.28999999999999998</v>
      </c>
      <c r="J451" s="112">
        <v>65</v>
      </c>
      <c r="K451" s="67">
        <v>6.44</v>
      </c>
    </row>
    <row r="452" spans="1:11" s="6" customFormat="1" ht="30" outlineLevel="1">
      <c r="A452" s="59" t="s">
        <v>43</v>
      </c>
      <c r="B452" s="108"/>
      <c r="C452" s="108" t="s">
        <v>58</v>
      </c>
      <c r="D452" s="109" t="s">
        <v>59</v>
      </c>
      <c r="E452" s="62">
        <v>39.1</v>
      </c>
      <c r="F452" s="110"/>
      <c r="G452" s="111" t="s">
        <v>2223</v>
      </c>
      <c r="H452" s="110"/>
      <c r="I452" s="65">
        <v>0.22</v>
      </c>
      <c r="J452" s="112"/>
      <c r="K452" s="67"/>
    </row>
    <row r="453" spans="1:11" s="6" customFormat="1" ht="15.75">
      <c r="A453" s="70" t="s">
        <v>43</v>
      </c>
      <c r="B453" s="113"/>
      <c r="C453" s="113" t="s">
        <v>60</v>
      </c>
      <c r="D453" s="114"/>
      <c r="E453" s="73" t="s">
        <v>43</v>
      </c>
      <c r="F453" s="115"/>
      <c r="G453" s="116"/>
      <c r="H453" s="115"/>
      <c r="I453" s="76">
        <v>12.22</v>
      </c>
      <c r="J453" s="117"/>
      <c r="K453" s="78">
        <v>210.08</v>
      </c>
    </row>
    <row r="454" spans="1:11" s="6" customFormat="1" ht="15" outlineLevel="1">
      <c r="A454" s="59" t="s">
        <v>43</v>
      </c>
      <c r="B454" s="108"/>
      <c r="C454" s="108" t="s">
        <v>61</v>
      </c>
      <c r="D454" s="109"/>
      <c r="E454" s="62" t="s">
        <v>43</v>
      </c>
      <c r="F454" s="110"/>
      <c r="G454" s="111"/>
      <c r="H454" s="110"/>
      <c r="I454" s="65"/>
      <c r="J454" s="112"/>
      <c r="K454" s="67"/>
    </row>
    <row r="455" spans="1:11" s="6" customFormat="1" ht="15" outlineLevel="1">
      <c r="A455" s="59" t="s">
        <v>43</v>
      </c>
      <c r="B455" s="108"/>
      <c r="C455" s="108" t="s">
        <v>46</v>
      </c>
      <c r="D455" s="109"/>
      <c r="E455" s="62" t="s">
        <v>43</v>
      </c>
      <c r="F455" s="110">
        <v>72.14</v>
      </c>
      <c r="G455" s="111" t="s">
        <v>2226</v>
      </c>
      <c r="H455" s="110"/>
      <c r="I455" s="65">
        <v>0.04</v>
      </c>
      <c r="J455" s="112">
        <v>26.39</v>
      </c>
      <c r="K455" s="67">
        <v>0.99</v>
      </c>
    </row>
    <row r="456" spans="1:11" s="6" customFormat="1" ht="15" outlineLevel="1">
      <c r="A456" s="59" t="s">
        <v>43</v>
      </c>
      <c r="B456" s="108"/>
      <c r="C456" s="108" t="s">
        <v>48</v>
      </c>
      <c r="D456" s="109"/>
      <c r="E456" s="62" t="s">
        <v>43</v>
      </c>
      <c r="F456" s="110">
        <v>72.14</v>
      </c>
      <c r="G456" s="111" t="s">
        <v>2226</v>
      </c>
      <c r="H456" s="110"/>
      <c r="I456" s="65">
        <v>0.04</v>
      </c>
      <c r="J456" s="112">
        <v>26.39</v>
      </c>
      <c r="K456" s="67">
        <v>0.99</v>
      </c>
    </row>
    <row r="457" spans="1:11" s="6" customFormat="1" ht="15" outlineLevel="1">
      <c r="A457" s="59" t="s">
        <v>43</v>
      </c>
      <c r="B457" s="108"/>
      <c r="C457" s="108" t="s">
        <v>63</v>
      </c>
      <c r="D457" s="109" t="s">
        <v>54</v>
      </c>
      <c r="E457" s="62">
        <v>175</v>
      </c>
      <c r="F457" s="110"/>
      <c r="G457" s="111"/>
      <c r="H457" s="110"/>
      <c r="I457" s="65">
        <v>7.0000000000000007E-2</v>
      </c>
      <c r="J457" s="112">
        <v>160</v>
      </c>
      <c r="K457" s="67">
        <v>1.58</v>
      </c>
    </row>
    <row r="458" spans="1:11" s="6" customFormat="1" ht="15" outlineLevel="1">
      <c r="A458" s="59" t="s">
        <v>43</v>
      </c>
      <c r="B458" s="108"/>
      <c r="C458" s="108" t="s">
        <v>64</v>
      </c>
      <c r="D458" s="109"/>
      <c r="E458" s="62" t="s">
        <v>43</v>
      </c>
      <c r="F458" s="110"/>
      <c r="G458" s="111"/>
      <c r="H458" s="110"/>
      <c r="I458" s="65">
        <v>0.11</v>
      </c>
      <c r="J458" s="112"/>
      <c r="K458" s="67">
        <v>2.57</v>
      </c>
    </row>
    <row r="459" spans="1:11" s="6" customFormat="1" ht="15.75">
      <c r="A459" s="70" t="s">
        <v>43</v>
      </c>
      <c r="B459" s="113"/>
      <c r="C459" s="126" t="s">
        <v>65</v>
      </c>
      <c r="D459" s="127"/>
      <c r="E459" s="91" t="s">
        <v>43</v>
      </c>
      <c r="F459" s="128"/>
      <c r="G459" s="129"/>
      <c r="H459" s="128"/>
      <c r="I459" s="87">
        <v>12.33</v>
      </c>
      <c r="J459" s="125"/>
      <c r="K459" s="86">
        <v>212.65</v>
      </c>
    </row>
    <row r="460" spans="1:11" s="6" customFormat="1" ht="15">
      <c r="A460" s="123"/>
      <c r="B460" s="124"/>
      <c r="C460" s="168" t="s">
        <v>127</v>
      </c>
      <c r="D460" s="169"/>
      <c r="E460" s="169"/>
      <c r="F460" s="169"/>
      <c r="G460" s="169"/>
      <c r="H460" s="169"/>
      <c r="I460" s="65">
        <v>1599.56</v>
      </c>
      <c r="J460" s="112"/>
      <c r="K460" s="67">
        <v>28201.15</v>
      </c>
    </row>
    <row r="461" spans="1:11" s="6" customFormat="1" ht="15">
      <c r="A461" s="123"/>
      <c r="B461" s="124"/>
      <c r="C461" s="168" t="s">
        <v>128</v>
      </c>
      <c r="D461" s="169"/>
      <c r="E461" s="169"/>
      <c r="F461" s="169"/>
      <c r="G461" s="169"/>
      <c r="H461" s="169"/>
      <c r="I461" s="65"/>
      <c r="J461" s="112"/>
      <c r="K461" s="67"/>
    </row>
    <row r="462" spans="1:11" s="6" customFormat="1" ht="15">
      <c r="A462" s="123"/>
      <c r="B462" s="124"/>
      <c r="C462" s="168" t="s">
        <v>129</v>
      </c>
      <c r="D462" s="169"/>
      <c r="E462" s="169"/>
      <c r="F462" s="169"/>
      <c r="G462" s="169"/>
      <c r="H462" s="169"/>
      <c r="I462" s="65">
        <v>874.92</v>
      </c>
      <c r="J462" s="112"/>
      <c r="K462" s="67">
        <v>23088.77</v>
      </c>
    </row>
    <row r="463" spans="1:11" s="6" customFormat="1" ht="15">
      <c r="A463" s="123"/>
      <c r="B463" s="124"/>
      <c r="C463" s="168" t="s">
        <v>131</v>
      </c>
      <c r="D463" s="169"/>
      <c r="E463" s="169"/>
      <c r="F463" s="169"/>
      <c r="G463" s="169"/>
      <c r="H463" s="169"/>
      <c r="I463" s="65">
        <v>934.47</v>
      </c>
      <c r="J463" s="112"/>
      <c r="K463" s="67">
        <v>10649.47</v>
      </c>
    </row>
    <row r="464" spans="1:11" s="6" customFormat="1" ht="15.75">
      <c r="A464" s="123"/>
      <c r="B464" s="124"/>
      <c r="C464" s="173" t="s">
        <v>132</v>
      </c>
      <c r="D464" s="174"/>
      <c r="E464" s="174"/>
      <c r="F464" s="174"/>
      <c r="G464" s="174"/>
      <c r="H464" s="174"/>
      <c r="I464" s="76">
        <v>963.84</v>
      </c>
      <c r="J464" s="117"/>
      <c r="K464" s="78">
        <v>19126.080000000002</v>
      </c>
    </row>
    <row r="465" spans="1:11" s="6" customFormat="1" ht="15.75">
      <c r="A465" s="123"/>
      <c r="B465" s="124"/>
      <c r="C465" s="173" t="s">
        <v>133</v>
      </c>
      <c r="D465" s="174"/>
      <c r="E465" s="174"/>
      <c r="F465" s="174"/>
      <c r="G465" s="174"/>
      <c r="H465" s="174"/>
      <c r="I465" s="76">
        <v>607.17999999999995</v>
      </c>
      <c r="J465" s="117"/>
      <c r="K465" s="78">
        <v>10795.32</v>
      </c>
    </row>
    <row r="466" spans="1:11" s="6" customFormat="1" ht="32.1" customHeight="1">
      <c r="A466" s="123"/>
      <c r="B466" s="124"/>
      <c r="C466" s="173" t="s">
        <v>2230</v>
      </c>
      <c r="D466" s="174"/>
      <c r="E466" s="174"/>
      <c r="F466" s="174"/>
      <c r="G466" s="174"/>
      <c r="H466" s="174"/>
      <c r="I466" s="76"/>
      <c r="J466" s="117"/>
      <c r="K466" s="78"/>
    </row>
    <row r="467" spans="1:11" s="6" customFormat="1" ht="15">
      <c r="A467" s="123"/>
      <c r="B467" s="124"/>
      <c r="C467" s="168" t="s">
        <v>2231</v>
      </c>
      <c r="D467" s="169"/>
      <c r="E467" s="169"/>
      <c r="F467" s="169"/>
      <c r="G467" s="169"/>
      <c r="H467" s="169"/>
      <c r="I467" s="65">
        <v>3170.58</v>
      </c>
      <c r="J467" s="112"/>
      <c r="K467" s="67">
        <v>58122.55</v>
      </c>
    </row>
    <row r="468" spans="1:11" s="6" customFormat="1" ht="32.1" customHeight="1">
      <c r="A468" s="123"/>
      <c r="B468" s="124"/>
      <c r="C468" s="175" t="s">
        <v>2232</v>
      </c>
      <c r="D468" s="176"/>
      <c r="E468" s="176"/>
      <c r="F468" s="176"/>
      <c r="G468" s="176"/>
      <c r="H468" s="176"/>
      <c r="I468" s="87">
        <v>3170.58</v>
      </c>
      <c r="J468" s="125"/>
      <c r="K468" s="86">
        <v>58122.55</v>
      </c>
    </row>
    <row r="469" spans="1:11" s="6" customFormat="1" ht="22.15" customHeight="1">
      <c r="A469" s="166" t="s">
        <v>2233</v>
      </c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</row>
    <row r="470" spans="1:11" s="6" customFormat="1" ht="180">
      <c r="A470" s="59">
        <v>25</v>
      </c>
      <c r="B470" s="108" t="s">
        <v>2234</v>
      </c>
      <c r="C470" s="108" t="s">
        <v>2235</v>
      </c>
      <c r="D470" s="109" t="s">
        <v>1056</v>
      </c>
      <c r="E470" s="62" t="s">
        <v>2236</v>
      </c>
      <c r="F470" s="110">
        <v>815.72</v>
      </c>
      <c r="G470" s="111"/>
      <c r="H470" s="110"/>
      <c r="I470" s="65"/>
      <c r="J470" s="112"/>
      <c r="K470" s="67"/>
    </row>
    <row r="471" spans="1:11" s="6" customFormat="1" ht="15" outlineLevel="1">
      <c r="A471" s="59" t="s">
        <v>43</v>
      </c>
      <c r="B471" s="108"/>
      <c r="C471" s="108" t="s">
        <v>44</v>
      </c>
      <c r="D471" s="109"/>
      <c r="E471" s="62" t="s">
        <v>43</v>
      </c>
      <c r="F471" s="110">
        <v>499.2</v>
      </c>
      <c r="G471" s="111" t="s">
        <v>70</v>
      </c>
      <c r="H471" s="110"/>
      <c r="I471" s="65">
        <v>2440.73</v>
      </c>
      <c r="J471" s="112">
        <v>26.39</v>
      </c>
      <c r="K471" s="67">
        <v>64410.83</v>
      </c>
    </row>
    <row r="472" spans="1:11" s="6" customFormat="1" ht="15" outlineLevel="1">
      <c r="A472" s="59" t="s">
        <v>43</v>
      </c>
      <c r="B472" s="108"/>
      <c r="C472" s="108" t="s">
        <v>46</v>
      </c>
      <c r="D472" s="109"/>
      <c r="E472" s="62" t="s">
        <v>43</v>
      </c>
      <c r="F472" s="110">
        <v>41.69</v>
      </c>
      <c r="G472" s="111" t="s">
        <v>71</v>
      </c>
      <c r="H472" s="110"/>
      <c r="I472" s="65">
        <v>185.3</v>
      </c>
      <c r="J472" s="112">
        <v>11.63</v>
      </c>
      <c r="K472" s="67">
        <v>2155.08</v>
      </c>
    </row>
    <row r="473" spans="1:11" s="6" customFormat="1" ht="15" outlineLevel="1">
      <c r="A473" s="59" t="s">
        <v>43</v>
      </c>
      <c r="B473" s="108"/>
      <c r="C473" s="108" t="s">
        <v>48</v>
      </c>
      <c r="D473" s="109"/>
      <c r="E473" s="62" t="s">
        <v>43</v>
      </c>
      <c r="F473" s="110" t="s">
        <v>2237</v>
      </c>
      <c r="G473" s="111"/>
      <c r="H473" s="110"/>
      <c r="I473" s="68" t="s">
        <v>2238</v>
      </c>
      <c r="J473" s="112">
        <v>26.39</v>
      </c>
      <c r="K473" s="69" t="s">
        <v>2239</v>
      </c>
    </row>
    <row r="474" spans="1:11" s="6" customFormat="1" ht="15" outlineLevel="1">
      <c r="A474" s="59" t="s">
        <v>43</v>
      </c>
      <c r="B474" s="108"/>
      <c r="C474" s="108" t="s">
        <v>52</v>
      </c>
      <c r="D474" s="109"/>
      <c r="E474" s="62" t="s">
        <v>43</v>
      </c>
      <c r="F474" s="110">
        <v>274.83</v>
      </c>
      <c r="G474" s="111">
        <v>0</v>
      </c>
      <c r="H474" s="110"/>
      <c r="I474" s="65"/>
      <c r="J474" s="112">
        <v>7.37</v>
      </c>
      <c r="K474" s="67"/>
    </row>
    <row r="475" spans="1:11" s="6" customFormat="1" ht="15" outlineLevel="1">
      <c r="A475" s="59" t="s">
        <v>43</v>
      </c>
      <c r="B475" s="108"/>
      <c r="C475" s="108" t="s">
        <v>53</v>
      </c>
      <c r="D475" s="109" t="s">
        <v>54</v>
      </c>
      <c r="E475" s="62">
        <v>105</v>
      </c>
      <c r="F475" s="110"/>
      <c r="G475" s="111"/>
      <c r="H475" s="110"/>
      <c r="I475" s="65">
        <v>2562.77</v>
      </c>
      <c r="J475" s="112">
        <v>87</v>
      </c>
      <c r="K475" s="67">
        <v>56037.42</v>
      </c>
    </row>
    <row r="476" spans="1:11" s="6" customFormat="1" ht="15" outlineLevel="1">
      <c r="A476" s="59" t="s">
        <v>43</v>
      </c>
      <c r="B476" s="108"/>
      <c r="C476" s="108" t="s">
        <v>55</v>
      </c>
      <c r="D476" s="109" t="s">
        <v>54</v>
      </c>
      <c r="E476" s="62">
        <v>70</v>
      </c>
      <c r="F476" s="110"/>
      <c r="G476" s="111"/>
      <c r="H476" s="110"/>
      <c r="I476" s="65">
        <v>1708.51</v>
      </c>
      <c r="J476" s="112">
        <v>41</v>
      </c>
      <c r="K476" s="67">
        <v>26408.44</v>
      </c>
    </row>
    <row r="477" spans="1:11" s="6" customFormat="1" ht="15" outlineLevel="1">
      <c r="A477" s="59" t="s">
        <v>43</v>
      </c>
      <c r="B477" s="108"/>
      <c r="C477" s="108" t="s">
        <v>56</v>
      </c>
      <c r="D477" s="109" t="s">
        <v>54</v>
      </c>
      <c r="E477" s="62">
        <v>98</v>
      </c>
      <c r="F477" s="110"/>
      <c r="G477" s="111"/>
      <c r="H477" s="110"/>
      <c r="I477" s="65">
        <v>42.9</v>
      </c>
      <c r="J477" s="112">
        <v>95</v>
      </c>
      <c r="K477" s="67">
        <v>1097.6199999999999</v>
      </c>
    </row>
    <row r="478" spans="1:11" s="6" customFormat="1" ht="15" outlineLevel="1">
      <c r="A478" s="59" t="s">
        <v>43</v>
      </c>
      <c r="B478" s="108"/>
      <c r="C478" s="108" t="s">
        <v>57</v>
      </c>
      <c r="D478" s="109" t="s">
        <v>54</v>
      </c>
      <c r="E478" s="62">
        <v>77</v>
      </c>
      <c r="F478" s="110"/>
      <c r="G478" s="111"/>
      <c r="H478" s="110"/>
      <c r="I478" s="65">
        <v>33.71</v>
      </c>
      <c r="J478" s="112">
        <v>65</v>
      </c>
      <c r="K478" s="67">
        <v>751</v>
      </c>
    </row>
    <row r="479" spans="1:11" s="6" customFormat="1" ht="30" outlineLevel="1">
      <c r="A479" s="59" t="s">
        <v>43</v>
      </c>
      <c r="B479" s="108"/>
      <c r="C479" s="108" t="s">
        <v>58</v>
      </c>
      <c r="D479" s="109" t="s">
        <v>59</v>
      </c>
      <c r="E479" s="62">
        <v>39</v>
      </c>
      <c r="F479" s="110"/>
      <c r="G479" s="111" t="s">
        <v>70</v>
      </c>
      <c r="H479" s="110"/>
      <c r="I479" s="65">
        <v>190.68</v>
      </c>
      <c r="J479" s="112"/>
      <c r="K479" s="67"/>
    </row>
    <row r="480" spans="1:11" s="6" customFormat="1" ht="15.75">
      <c r="A480" s="70" t="s">
        <v>43</v>
      </c>
      <c r="B480" s="113"/>
      <c r="C480" s="113" t="s">
        <v>60</v>
      </c>
      <c r="D480" s="114"/>
      <c r="E480" s="73" t="s">
        <v>43</v>
      </c>
      <c r="F480" s="115"/>
      <c r="G480" s="116"/>
      <c r="H480" s="115"/>
      <c r="I480" s="76">
        <v>6973.92</v>
      </c>
      <c r="J480" s="117"/>
      <c r="K480" s="78">
        <v>150860.39000000001</v>
      </c>
    </row>
    <row r="481" spans="1:11" s="6" customFormat="1" ht="15" outlineLevel="1">
      <c r="A481" s="59" t="s">
        <v>43</v>
      </c>
      <c r="B481" s="108"/>
      <c r="C481" s="108" t="s">
        <v>61</v>
      </c>
      <c r="D481" s="109"/>
      <c r="E481" s="62" t="s">
        <v>43</v>
      </c>
      <c r="F481" s="110"/>
      <c r="G481" s="111"/>
      <c r="H481" s="110"/>
      <c r="I481" s="65"/>
      <c r="J481" s="112"/>
      <c r="K481" s="67"/>
    </row>
    <row r="482" spans="1:11" s="6" customFormat="1" ht="15" outlineLevel="1">
      <c r="A482" s="59" t="s">
        <v>43</v>
      </c>
      <c r="B482" s="108"/>
      <c r="C482" s="108" t="s">
        <v>46</v>
      </c>
      <c r="D482" s="109"/>
      <c r="E482" s="62" t="s">
        <v>43</v>
      </c>
      <c r="F482" s="110">
        <v>9.85</v>
      </c>
      <c r="G482" s="111" t="s">
        <v>270</v>
      </c>
      <c r="H482" s="110"/>
      <c r="I482" s="65">
        <v>4.38</v>
      </c>
      <c r="J482" s="112">
        <v>26.39</v>
      </c>
      <c r="K482" s="67">
        <v>115.54</v>
      </c>
    </row>
    <row r="483" spans="1:11" s="6" customFormat="1" ht="15" outlineLevel="1">
      <c r="A483" s="59" t="s">
        <v>43</v>
      </c>
      <c r="B483" s="108"/>
      <c r="C483" s="108" t="s">
        <v>48</v>
      </c>
      <c r="D483" s="109"/>
      <c r="E483" s="62" t="s">
        <v>43</v>
      </c>
      <c r="F483" s="110">
        <v>9.85</v>
      </c>
      <c r="G483" s="111" t="s">
        <v>270</v>
      </c>
      <c r="H483" s="110"/>
      <c r="I483" s="65">
        <v>4.38</v>
      </c>
      <c r="J483" s="112">
        <v>26.39</v>
      </c>
      <c r="K483" s="67">
        <v>115.54</v>
      </c>
    </row>
    <row r="484" spans="1:11" s="6" customFormat="1" ht="15" outlineLevel="1">
      <c r="A484" s="59" t="s">
        <v>43</v>
      </c>
      <c r="B484" s="108"/>
      <c r="C484" s="108" t="s">
        <v>63</v>
      </c>
      <c r="D484" s="109" t="s">
        <v>54</v>
      </c>
      <c r="E484" s="62">
        <v>175</v>
      </c>
      <c r="F484" s="110"/>
      <c r="G484" s="111"/>
      <c r="H484" s="110"/>
      <c r="I484" s="65">
        <v>7.66</v>
      </c>
      <c r="J484" s="112">
        <v>160</v>
      </c>
      <c r="K484" s="67">
        <v>184.86</v>
      </c>
    </row>
    <row r="485" spans="1:11" s="6" customFormat="1" ht="15" outlineLevel="1">
      <c r="A485" s="59" t="s">
        <v>43</v>
      </c>
      <c r="B485" s="108"/>
      <c r="C485" s="108" t="s">
        <v>64</v>
      </c>
      <c r="D485" s="109"/>
      <c r="E485" s="62" t="s">
        <v>43</v>
      </c>
      <c r="F485" s="110"/>
      <c r="G485" s="111"/>
      <c r="H485" s="110"/>
      <c r="I485" s="65">
        <v>12.04</v>
      </c>
      <c r="J485" s="112"/>
      <c r="K485" s="67">
        <v>300.39999999999998</v>
      </c>
    </row>
    <row r="486" spans="1:11" s="6" customFormat="1" ht="15.75">
      <c r="A486" s="70" t="s">
        <v>43</v>
      </c>
      <c r="B486" s="113"/>
      <c r="C486" s="113" t="s">
        <v>65</v>
      </c>
      <c r="D486" s="114"/>
      <c r="E486" s="73" t="s">
        <v>43</v>
      </c>
      <c r="F486" s="115"/>
      <c r="G486" s="116"/>
      <c r="H486" s="115"/>
      <c r="I486" s="76">
        <v>6985.96</v>
      </c>
      <c r="J486" s="117"/>
      <c r="K486" s="78">
        <v>151160.79</v>
      </c>
    </row>
    <row r="487" spans="1:11" s="6" customFormat="1" ht="135">
      <c r="A487" s="59">
        <v>26</v>
      </c>
      <c r="B487" s="108" t="s">
        <v>2240</v>
      </c>
      <c r="C487" s="108" t="s">
        <v>2241</v>
      </c>
      <c r="D487" s="109" t="s">
        <v>142</v>
      </c>
      <c r="E487" s="62" t="s">
        <v>2242</v>
      </c>
      <c r="F487" s="110">
        <v>411.04</v>
      </c>
      <c r="G487" s="111"/>
      <c r="H487" s="110"/>
      <c r="I487" s="65"/>
      <c r="J487" s="112"/>
      <c r="K487" s="67"/>
    </row>
    <row r="488" spans="1:11" s="6" customFormat="1" ht="15" outlineLevel="1">
      <c r="A488" s="59" t="s">
        <v>43</v>
      </c>
      <c r="B488" s="108"/>
      <c r="C488" s="108" t="s">
        <v>44</v>
      </c>
      <c r="D488" s="109"/>
      <c r="E488" s="62" t="s">
        <v>43</v>
      </c>
      <c r="F488" s="110">
        <v>403.76</v>
      </c>
      <c r="G488" s="111" t="s">
        <v>76</v>
      </c>
      <c r="H488" s="110"/>
      <c r="I488" s="65">
        <v>322.2</v>
      </c>
      <c r="J488" s="112">
        <v>26.39</v>
      </c>
      <c r="K488" s="67">
        <v>8502.93</v>
      </c>
    </row>
    <row r="489" spans="1:11" s="6" customFormat="1" ht="15" outlineLevel="1">
      <c r="A489" s="59" t="s">
        <v>43</v>
      </c>
      <c r="B489" s="108"/>
      <c r="C489" s="108" t="s">
        <v>46</v>
      </c>
      <c r="D489" s="109"/>
      <c r="E489" s="62" t="s">
        <v>43</v>
      </c>
      <c r="F489" s="110">
        <v>7.28</v>
      </c>
      <c r="G489" s="111">
        <v>1.2</v>
      </c>
      <c r="H489" s="110"/>
      <c r="I489" s="65">
        <v>5.28</v>
      </c>
      <c r="J489" s="112">
        <v>17.18</v>
      </c>
      <c r="K489" s="67">
        <v>90.73</v>
      </c>
    </row>
    <row r="490" spans="1:11" s="6" customFormat="1" ht="15" outlineLevel="1">
      <c r="A490" s="59" t="s">
        <v>43</v>
      </c>
      <c r="B490" s="108"/>
      <c r="C490" s="108" t="s">
        <v>48</v>
      </c>
      <c r="D490" s="109"/>
      <c r="E490" s="62" t="s">
        <v>43</v>
      </c>
      <c r="F490" s="110" t="s">
        <v>2243</v>
      </c>
      <c r="G490" s="111"/>
      <c r="H490" s="110"/>
      <c r="I490" s="68" t="s">
        <v>2244</v>
      </c>
      <c r="J490" s="112">
        <v>26.39</v>
      </c>
      <c r="K490" s="69" t="s">
        <v>2245</v>
      </c>
    </row>
    <row r="491" spans="1:11" s="6" customFormat="1" ht="15" outlineLevel="1">
      <c r="A491" s="59" t="s">
        <v>43</v>
      </c>
      <c r="B491" s="108"/>
      <c r="C491" s="108" t="s">
        <v>52</v>
      </c>
      <c r="D491" s="109"/>
      <c r="E491" s="62" t="s">
        <v>43</v>
      </c>
      <c r="F491" s="110"/>
      <c r="G491" s="111"/>
      <c r="H491" s="110"/>
      <c r="I491" s="65"/>
      <c r="J491" s="112"/>
      <c r="K491" s="67"/>
    </row>
    <row r="492" spans="1:11" s="6" customFormat="1" ht="15" outlineLevel="1">
      <c r="A492" s="59" t="s">
        <v>43</v>
      </c>
      <c r="B492" s="108"/>
      <c r="C492" s="108" t="s">
        <v>53</v>
      </c>
      <c r="D492" s="109" t="s">
        <v>54</v>
      </c>
      <c r="E492" s="62">
        <v>80</v>
      </c>
      <c r="F492" s="110"/>
      <c r="G492" s="111"/>
      <c r="H492" s="110"/>
      <c r="I492" s="65">
        <v>257.76</v>
      </c>
      <c r="J492" s="112">
        <v>70</v>
      </c>
      <c r="K492" s="67">
        <v>5952.05</v>
      </c>
    </row>
    <row r="493" spans="1:11" s="6" customFormat="1" ht="15" outlineLevel="1">
      <c r="A493" s="59" t="s">
        <v>43</v>
      </c>
      <c r="B493" s="108"/>
      <c r="C493" s="108" t="s">
        <v>55</v>
      </c>
      <c r="D493" s="109" t="s">
        <v>54</v>
      </c>
      <c r="E493" s="62">
        <v>55</v>
      </c>
      <c r="F493" s="110"/>
      <c r="G493" s="111"/>
      <c r="H493" s="110"/>
      <c r="I493" s="65">
        <v>177.21</v>
      </c>
      <c r="J493" s="112">
        <v>41</v>
      </c>
      <c r="K493" s="67">
        <v>3486.2</v>
      </c>
    </row>
    <row r="494" spans="1:11" s="6" customFormat="1" ht="15" outlineLevel="1">
      <c r="A494" s="59" t="s">
        <v>43</v>
      </c>
      <c r="B494" s="108"/>
      <c r="C494" s="108" t="s">
        <v>56</v>
      </c>
      <c r="D494" s="109" t="s">
        <v>54</v>
      </c>
      <c r="E494" s="62">
        <v>98</v>
      </c>
      <c r="F494" s="110"/>
      <c r="G494" s="111"/>
      <c r="H494" s="110"/>
      <c r="I494" s="65">
        <v>2.7</v>
      </c>
      <c r="J494" s="112">
        <v>95</v>
      </c>
      <c r="K494" s="67">
        <v>69.290000000000006</v>
      </c>
    </row>
    <row r="495" spans="1:11" s="6" customFormat="1" ht="15" outlineLevel="1">
      <c r="A495" s="59" t="s">
        <v>43</v>
      </c>
      <c r="B495" s="108"/>
      <c r="C495" s="108" t="s">
        <v>57</v>
      </c>
      <c r="D495" s="109" t="s">
        <v>54</v>
      </c>
      <c r="E495" s="62">
        <v>77</v>
      </c>
      <c r="F495" s="110"/>
      <c r="G495" s="111"/>
      <c r="H495" s="110"/>
      <c r="I495" s="65">
        <v>2.13</v>
      </c>
      <c r="J495" s="112">
        <v>65</v>
      </c>
      <c r="K495" s="67">
        <v>47.41</v>
      </c>
    </row>
    <row r="496" spans="1:11" s="6" customFormat="1" ht="30" outlineLevel="1">
      <c r="A496" s="59" t="s">
        <v>43</v>
      </c>
      <c r="B496" s="108"/>
      <c r="C496" s="108" t="s">
        <v>58</v>
      </c>
      <c r="D496" s="109" t="s">
        <v>59</v>
      </c>
      <c r="E496" s="62">
        <v>38.380000000000003</v>
      </c>
      <c r="F496" s="110"/>
      <c r="G496" s="111" t="s">
        <v>76</v>
      </c>
      <c r="H496" s="110"/>
      <c r="I496" s="65">
        <v>30.63</v>
      </c>
      <c r="J496" s="112"/>
      <c r="K496" s="67"/>
    </row>
    <row r="497" spans="1:11" s="6" customFormat="1" ht="15.75">
      <c r="A497" s="70" t="s">
        <v>43</v>
      </c>
      <c r="B497" s="113"/>
      <c r="C497" s="113" t="s">
        <v>60</v>
      </c>
      <c r="D497" s="114"/>
      <c r="E497" s="73" t="s">
        <v>43</v>
      </c>
      <c r="F497" s="115"/>
      <c r="G497" s="116"/>
      <c r="H497" s="115"/>
      <c r="I497" s="76">
        <v>767.28</v>
      </c>
      <c r="J497" s="117"/>
      <c r="K497" s="78">
        <v>18148.61</v>
      </c>
    </row>
    <row r="498" spans="1:11" s="6" customFormat="1" ht="15" outlineLevel="1">
      <c r="A498" s="59" t="s">
        <v>43</v>
      </c>
      <c r="B498" s="108"/>
      <c r="C498" s="108" t="s">
        <v>61</v>
      </c>
      <c r="D498" s="109"/>
      <c r="E498" s="62" t="s">
        <v>43</v>
      </c>
      <c r="F498" s="110"/>
      <c r="G498" s="111"/>
      <c r="H498" s="110"/>
      <c r="I498" s="65"/>
      <c r="J498" s="112"/>
      <c r="K498" s="67"/>
    </row>
    <row r="499" spans="1:11" s="6" customFormat="1" ht="15" outlineLevel="1">
      <c r="A499" s="59" t="s">
        <v>43</v>
      </c>
      <c r="B499" s="108"/>
      <c r="C499" s="108" t="s">
        <v>46</v>
      </c>
      <c r="D499" s="109"/>
      <c r="E499" s="62" t="s">
        <v>43</v>
      </c>
      <c r="F499" s="110">
        <v>3.81</v>
      </c>
      <c r="G499" s="111" t="s">
        <v>80</v>
      </c>
      <c r="H499" s="110"/>
      <c r="I499" s="65">
        <v>0.28000000000000003</v>
      </c>
      <c r="J499" s="112">
        <v>26.39</v>
      </c>
      <c r="K499" s="67">
        <v>7.29</v>
      </c>
    </row>
    <row r="500" spans="1:11" s="6" customFormat="1" ht="15" outlineLevel="1">
      <c r="A500" s="59" t="s">
        <v>43</v>
      </c>
      <c r="B500" s="108"/>
      <c r="C500" s="108" t="s">
        <v>48</v>
      </c>
      <c r="D500" s="109"/>
      <c r="E500" s="62" t="s">
        <v>43</v>
      </c>
      <c r="F500" s="110">
        <v>3.81</v>
      </c>
      <c r="G500" s="111" t="s">
        <v>80</v>
      </c>
      <c r="H500" s="110"/>
      <c r="I500" s="65">
        <v>0.28000000000000003</v>
      </c>
      <c r="J500" s="112">
        <v>26.39</v>
      </c>
      <c r="K500" s="67">
        <v>7.29</v>
      </c>
    </row>
    <row r="501" spans="1:11" s="6" customFormat="1" ht="15" outlineLevel="1">
      <c r="A501" s="59" t="s">
        <v>43</v>
      </c>
      <c r="B501" s="108"/>
      <c r="C501" s="108" t="s">
        <v>63</v>
      </c>
      <c r="D501" s="109" t="s">
        <v>54</v>
      </c>
      <c r="E501" s="62">
        <v>175</v>
      </c>
      <c r="F501" s="110"/>
      <c r="G501" s="111"/>
      <c r="H501" s="110"/>
      <c r="I501" s="65">
        <v>0.49</v>
      </c>
      <c r="J501" s="112">
        <v>160</v>
      </c>
      <c r="K501" s="67">
        <v>11.67</v>
      </c>
    </row>
    <row r="502" spans="1:11" s="6" customFormat="1" ht="15" outlineLevel="1">
      <c r="A502" s="59" t="s">
        <v>43</v>
      </c>
      <c r="B502" s="108"/>
      <c r="C502" s="108" t="s">
        <v>64</v>
      </c>
      <c r="D502" s="109"/>
      <c r="E502" s="62" t="s">
        <v>43</v>
      </c>
      <c r="F502" s="110"/>
      <c r="G502" s="111"/>
      <c r="H502" s="110"/>
      <c r="I502" s="65">
        <v>0.77</v>
      </c>
      <c r="J502" s="112"/>
      <c r="K502" s="67">
        <v>18.96</v>
      </c>
    </row>
    <row r="503" spans="1:11" s="6" customFormat="1" ht="15.75">
      <c r="A503" s="70" t="s">
        <v>43</v>
      </c>
      <c r="B503" s="113"/>
      <c r="C503" s="113" t="s">
        <v>65</v>
      </c>
      <c r="D503" s="114"/>
      <c r="E503" s="73" t="s">
        <v>43</v>
      </c>
      <c r="F503" s="115"/>
      <c r="G503" s="116"/>
      <c r="H503" s="115"/>
      <c r="I503" s="76">
        <v>768.05</v>
      </c>
      <c r="J503" s="117"/>
      <c r="K503" s="78">
        <v>18167.57</v>
      </c>
    </row>
    <row r="504" spans="1:11" s="6" customFormat="1" ht="135">
      <c r="A504" s="59">
        <v>27</v>
      </c>
      <c r="B504" s="108" t="s">
        <v>2246</v>
      </c>
      <c r="C504" s="108" t="s">
        <v>2247</v>
      </c>
      <c r="D504" s="109" t="s">
        <v>142</v>
      </c>
      <c r="E504" s="62" t="s">
        <v>2248</v>
      </c>
      <c r="F504" s="110">
        <v>186.43</v>
      </c>
      <c r="G504" s="111"/>
      <c r="H504" s="110"/>
      <c r="I504" s="65"/>
      <c r="J504" s="112"/>
      <c r="K504" s="67"/>
    </row>
    <row r="505" spans="1:11" s="6" customFormat="1" ht="15" outlineLevel="1">
      <c r="A505" s="59" t="s">
        <v>43</v>
      </c>
      <c r="B505" s="108"/>
      <c r="C505" s="108" t="s">
        <v>44</v>
      </c>
      <c r="D505" s="109"/>
      <c r="E505" s="62" t="s">
        <v>43</v>
      </c>
      <c r="F505" s="110">
        <v>186.43</v>
      </c>
      <c r="G505" s="111" t="s">
        <v>76</v>
      </c>
      <c r="H505" s="110"/>
      <c r="I505" s="65">
        <v>618.66</v>
      </c>
      <c r="J505" s="112">
        <v>26.39</v>
      </c>
      <c r="K505" s="67">
        <v>16326.55</v>
      </c>
    </row>
    <row r="506" spans="1:11" s="6" customFormat="1" ht="15" outlineLevel="1">
      <c r="A506" s="59" t="s">
        <v>43</v>
      </c>
      <c r="B506" s="108"/>
      <c r="C506" s="108" t="s">
        <v>46</v>
      </c>
      <c r="D506" s="109"/>
      <c r="E506" s="62" t="s">
        <v>43</v>
      </c>
      <c r="F506" s="110"/>
      <c r="G506" s="111">
        <v>1.2</v>
      </c>
      <c r="H506" s="110"/>
      <c r="I506" s="65"/>
      <c r="J506" s="112"/>
      <c r="K506" s="67"/>
    </row>
    <row r="507" spans="1:11" s="6" customFormat="1" ht="15" outlineLevel="1">
      <c r="A507" s="59" t="s">
        <v>43</v>
      </c>
      <c r="B507" s="108"/>
      <c r="C507" s="108" t="s">
        <v>48</v>
      </c>
      <c r="D507" s="109"/>
      <c r="E507" s="62" t="s">
        <v>43</v>
      </c>
      <c r="F507" s="110"/>
      <c r="G507" s="111"/>
      <c r="H507" s="110"/>
      <c r="I507" s="65"/>
      <c r="J507" s="112">
        <v>26.39</v>
      </c>
      <c r="K507" s="67"/>
    </row>
    <row r="508" spans="1:11" s="6" customFormat="1" ht="15" outlineLevel="1">
      <c r="A508" s="59" t="s">
        <v>43</v>
      </c>
      <c r="B508" s="108"/>
      <c r="C508" s="108" t="s">
        <v>52</v>
      </c>
      <c r="D508" s="109"/>
      <c r="E508" s="62" t="s">
        <v>43</v>
      </c>
      <c r="F508" s="110"/>
      <c r="G508" s="111"/>
      <c r="H508" s="110"/>
      <c r="I508" s="65"/>
      <c r="J508" s="112"/>
      <c r="K508" s="67"/>
    </row>
    <row r="509" spans="1:11" s="6" customFormat="1" ht="15" outlineLevel="1">
      <c r="A509" s="59" t="s">
        <v>43</v>
      </c>
      <c r="B509" s="108"/>
      <c r="C509" s="108" t="s">
        <v>53</v>
      </c>
      <c r="D509" s="109" t="s">
        <v>54</v>
      </c>
      <c r="E509" s="62">
        <v>80</v>
      </c>
      <c r="F509" s="110"/>
      <c r="G509" s="111"/>
      <c r="H509" s="110"/>
      <c r="I509" s="65">
        <v>494.93</v>
      </c>
      <c r="J509" s="112">
        <v>70</v>
      </c>
      <c r="K509" s="67">
        <v>11428.59</v>
      </c>
    </row>
    <row r="510" spans="1:11" s="6" customFormat="1" ht="15" outlineLevel="1">
      <c r="A510" s="59" t="s">
        <v>43</v>
      </c>
      <c r="B510" s="108"/>
      <c r="C510" s="108" t="s">
        <v>55</v>
      </c>
      <c r="D510" s="109" t="s">
        <v>54</v>
      </c>
      <c r="E510" s="62">
        <v>55</v>
      </c>
      <c r="F510" s="110"/>
      <c r="G510" s="111"/>
      <c r="H510" s="110"/>
      <c r="I510" s="65">
        <v>340.26</v>
      </c>
      <c r="J510" s="112">
        <v>41</v>
      </c>
      <c r="K510" s="67">
        <v>6693.89</v>
      </c>
    </row>
    <row r="511" spans="1:11" s="6" customFormat="1" ht="15" outlineLevel="1">
      <c r="A511" s="59" t="s">
        <v>43</v>
      </c>
      <c r="B511" s="108"/>
      <c r="C511" s="108" t="s">
        <v>56</v>
      </c>
      <c r="D511" s="109" t="s">
        <v>54</v>
      </c>
      <c r="E511" s="62">
        <v>98</v>
      </c>
      <c r="F511" s="110"/>
      <c r="G511" s="111"/>
      <c r="H511" s="110"/>
      <c r="I511" s="65">
        <v>0</v>
      </c>
      <c r="J511" s="112">
        <v>95</v>
      </c>
      <c r="K511" s="67">
        <v>0</v>
      </c>
    </row>
    <row r="512" spans="1:11" s="6" customFormat="1" ht="15" outlineLevel="1">
      <c r="A512" s="59" t="s">
        <v>43</v>
      </c>
      <c r="B512" s="108"/>
      <c r="C512" s="108" t="s">
        <v>57</v>
      </c>
      <c r="D512" s="109" t="s">
        <v>54</v>
      </c>
      <c r="E512" s="62">
        <v>77</v>
      </c>
      <c r="F512" s="110"/>
      <c r="G512" s="111"/>
      <c r="H512" s="110"/>
      <c r="I512" s="65">
        <v>0</v>
      </c>
      <c r="J512" s="112">
        <v>65</v>
      </c>
      <c r="K512" s="67">
        <v>0</v>
      </c>
    </row>
    <row r="513" spans="1:11" s="6" customFormat="1" ht="30" outlineLevel="1">
      <c r="A513" s="59" t="s">
        <v>43</v>
      </c>
      <c r="B513" s="108"/>
      <c r="C513" s="108" t="s">
        <v>58</v>
      </c>
      <c r="D513" s="109" t="s">
        <v>59</v>
      </c>
      <c r="E513" s="62">
        <v>18.68</v>
      </c>
      <c r="F513" s="110"/>
      <c r="G513" s="111" t="s">
        <v>76</v>
      </c>
      <c r="H513" s="110"/>
      <c r="I513" s="65">
        <v>61.99</v>
      </c>
      <c r="J513" s="112"/>
      <c r="K513" s="67"/>
    </row>
    <row r="514" spans="1:11" s="6" customFormat="1" ht="15.75">
      <c r="A514" s="70" t="s">
        <v>43</v>
      </c>
      <c r="B514" s="113"/>
      <c r="C514" s="113" t="s">
        <v>60</v>
      </c>
      <c r="D514" s="114"/>
      <c r="E514" s="73" t="s">
        <v>43</v>
      </c>
      <c r="F514" s="115"/>
      <c r="G514" s="116"/>
      <c r="H514" s="115"/>
      <c r="I514" s="76">
        <v>1453.85</v>
      </c>
      <c r="J514" s="117"/>
      <c r="K514" s="78">
        <v>34449.03</v>
      </c>
    </row>
    <row r="515" spans="1:11" s="6" customFormat="1" ht="135">
      <c r="A515" s="59">
        <v>28</v>
      </c>
      <c r="B515" s="108" t="s">
        <v>2249</v>
      </c>
      <c r="C515" s="108" t="s">
        <v>2250</v>
      </c>
      <c r="D515" s="109" t="s">
        <v>2251</v>
      </c>
      <c r="E515" s="62" t="s">
        <v>2252</v>
      </c>
      <c r="F515" s="110">
        <v>2830.41</v>
      </c>
      <c r="G515" s="111"/>
      <c r="H515" s="110"/>
      <c r="I515" s="65"/>
      <c r="J515" s="112"/>
      <c r="K515" s="67"/>
    </row>
    <row r="516" spans="1:11" s="6" customFormat="1" ht="15" outlineLevel="1">
      <c r="A516" s="59" t="s">
        <v>43</v>
      </c>
      <c r="B516" s="108"/>
      <c r="C516" s="108" t="s">
        <v>44</v>
      </c>
      <c r="D516" s="109"/>
      <c r="E516" s="62" t="s">
        <v>43</v>
      </c>
      <c r="F516" s="110">
        <v>624.69000000000005</v>
      </c>
      <c r="G516" s="111" t="s">
        <v>76</v>
      </c>
      <c r="H516" s="110"/>
      <c r="I516" s="65">
        <v>103.65</v>
      </c>
      <c r="J516" s="112">
        <v>26.39</v>
      </c>
      <c r="K516" s="67">
        <v>2735.35</v>
      </c>
    </row>
    <row r="517" spans="1:11" s="6" customFormat="1" ht="15" outlineLevel="1">
      <c r="A517" s="59" t="s">
        <v>43</v>
      </c>
      <c r="B517" s="108"/>
      <c r="C517" s="108" t="s">
        <v>46</v>
      </c>
      <c r="D517" s="109"/>
      <c r="E517" s="62" t="s">
        <v>43</v>
      </c>
      <c r="F517" s="110">
        <v>2205.7199999999998</v>
      </c>
      <c r="G517" s="111">
        <v>1.2</v>
      </c>
      <c r="H517" s="110"/>
      <c r="I517" s="65">
        <v>332.71</v>
      </c>
      <c r="J517" s="112">
        <v>8.89</v>
      </c>
      <c r="K517" s="67">
        <v>2957.8</v>
      </c>
    </row>
    <row r="518" spans="1:11" s="6" customFormat="1" ht="30" outlineLevel="1">
      <c r="A518" s="59" t="s">
        <v>43</v>
      </c>
      <c r="B518" s="108"/>
      <c r="C518" s="108" t="s">
        <v>48</v>
      </c>
      <c r="D518" s="109"/>
      <c r="E518" s="62" t="s">
        <v>43</v>
      </c>
      <c r="F518" s="110" t="s">
        <v>2253</v>
      </c>
      <c r="G518" s="111"/>
      <c r="H518" s="110"/>
      <c r="I518" s="68" t="s">
        <v>2254</v>
      </c>
      <c r="J518" s="112">
        <v>26.39</v>
      </c>
      <c r="K518" s="69" t="s">
        <v>2255</v>
      </c>
    </row>
    <row r="519" spans="1:11" s="6" customFormat="1" ht="15" outlineLevel="1">
      <c r="A519" s="59" t="s">
        <v>43</v>
      </c>
      <c r="B519" s="108"/>
      <c r="C519" s="108" t="s">
        <v>52</v>
      </c>
      <c r="D519" s="109"/>
      <c r="E519" s="62" t="s">
        <v>43</v>
      </c>
      <c r="F519" s="110"/>
      <c r="G519" s="111"/>
      <c r="H519" s="110"/>
      <c r="I519" s="65"/>
      <c r="J519" s="112"/>
      <c r="K519" s="67"/>
    </row>
    <row r="520" spans="1:11" s="6" customFormat="1" ht="15" outlineLevel="1">
      <c r="A520" s="59" t="s">
        <v>43</v>
      </c>
      <c r="B520" s="108"/>
      <c r="C520" s="108" t="s">
        <v>53</v>
      </c>
      <c r="D520" s="109" t="s">
        <v>54</v>
      </c>
      <c r="E520" s="62">
        <v>80</v>
      </c>
      <c r="F520" s="110"/>
      <c r="G520" s="111"/>
      <c r="H520" s="110"/>
      <c r="I520" s="65">
        <v>82.92</v>
      </c>
      <c r="J520" s="112">
        <v>70</v>
      </c>
      <c r="K520" s="67">
        <v>1914.75</v>
      </c>
    </row>
    <row r="521" spans="1:11" s="6" customFormat="1" ht="15" outlineLevel="1">
      <c r="A521" s="59" t="s">
        <v>43</v>
      </c>
      <c r="B521" s="108"/>
      <c r="C521" s="108" t="s">
        <v>55</v>
      </c>
      <c r="D521" s="109" t="s">
        <v>54</v>
      </c>
      <c r="E521" s="62">
        <v>55</v>
      </c>
      <c r="F521" s="110"/>
      <c r="G521" s="111"/>
      <c r="H521" s="110"/>
      <c r="I521" s="65">
        <v>57.01</v>
      </c>
      <c r="J521" s="112">
        <v>41</v>
      </c>
      <c r="K521" s="67">
        <v>1121.49</v>
      </c>
    </row>
    <row r="522" spans="1:11" s="6" customFormat="1" ht="15" outlineLevel="1">
      <c r="A522" s="59" t="s">
        <v>43</v>
      </c>
      <c r="B522" s="108"/>
      <c r="C522" s="108" t="s">
        <v>56</v>
      </c>
      <c r="D522" s="109" t="s">
        <v>54</v>
      </c>
      <c r="E522" s="62">
        <v>98</v>
      </c>
      <c r="F522" s="110"/>
      <c r="G522" s="111"/>
      <c r="H522" s="110"/>
      <c r="I522" s="65">
        <v>28.01</v>
      </c>
      <c r="J522" s="112">
        <v>95</v>
      </c>
      <c r="K522" s="67">
        <v>716.51</v>
      </c>
    </row>
    <row r="523" spans="1:11" s="6" customFormat="1" ht="15" outlineLevel="1">
      <c r="A523" s="59" t="s">
        <v>43</v>
      </c>
      <c r="B523" s="108"/>
      <c r="C523" s="108" t="s">
        <v>57</v>
      </c>
      <c r="D523" s="109" t="s">
        <v>54</v>
      </c>
      <c r="E523" s="62">
        <v>77</v>
      </c>
      <c r="F523" s="110"/>
      <c r="G523" s="111"/>
      <c r="H523" s="110"/>
      <c r="I523" s="65">
        <v>22.01</v>
      </c>
      <c r="J523" s="112">
        <v>65</v>
      </c>
      <c r="K523" s="67">
        <v>490.24</v>
      </c>
    </row>
    <row r="524" spans="1:11" s="6" customFormat="1" ht="30" outlineLevel="1">
      <c r="A524" s="59" t="s">
        <v>43</v>
      </c>
      <c r="B524" s="108"/>
      <c r="C524" s="108" t="s">
        <v>58</v>
      </c>
      <c r="D524" s="109" t="s">
        <v>59</v>
      </c>
      <c r="E524" s="62">
        <v>49.5</v>
      </c>
      <c r="F524" s="110"/>
      <c r="G524" s="111" t="s">
        <v>76</v>
      </c>
      <c r="H524" s="110"/>
      <c r="I524" s="65">
        <v>8.2100000000000009</v>
      </c>
      <c r="J524" s="112"/>
      <c r="K524" s="67"/>
    </row>
    <row r="525" spans="1:11" s="6" customFormat="1" ht="15.75">
      <c r="A525" s="70" t="s">
        <v>43</v>
      </c>
      <c r="B525" s="113"/>
      <c r="C525" s="113" t="s">
        <v>60</v>
      </c>
      <c r="D525" s="114"/>
      <c r="E525" s="73" t="s">
        <v>43</v>
      </c>
      <c r="F525" s="115"/>
      <c r="G525" s="116"/>
      <c r="H525" s="115"/>
      <c r="I525" s="76">
        <v>626.30999999999995</v>
      </c>
      <c r="J525" s="117"/>
      <c r="K525" s="78">
        <v>9936.14</v>
      </c>
    </row>
    <row r="526" spans="1:11" s="6" customFormat="1" ht="15" outlineLevel="1">
      <c r="A526" s="59" t="s">
        <v>43</v>
      </c>
      <c r="B526" s="108"/>
      <c r="C526" s="108" t="s">
        <v>61</v>
      </c>
      <c r="D526" s="109"/>
      <c r="E526" s="62" t="s">
        <v>43</v>
      </c>
      <c r="F526" s="110"/>
      <c r="G526" s="111"/>
      <c r="H526" s="110"/>
      <c r="I526" s="65"/>
      <c r="J526" s="112"/>
      <c r="K526" s="67"/>
    </row>
    <row r="527" spans="1:11" s="6" customFormat="1" ht="15" outlineLevel="1">
      <c r="A527" s="59" t="s">
        <v>43</v>
      </c>
      <c r="B527" s="108"/>
      <c r="C527" s="108" t="s">
        <v>46</v>
      </c>
      <c r="D527" s="109"/>
      <c r="E527" s="62" t="s">
        <v>43</v>
      </c>
      <c r="F527" s="110">
        <v>189.47</v>
      </c>
      <c r="G527" s="111" t="s">
        <v>80</v>
      </c>
      <c r="H527" s="110"/>
      <c r="I527" s="65">
        <v>2.86</v>
      </c>
      <c r="J527" s="112">
        <v>26.39</v>
      </c>
      <c r="K527" s="67">
        <v>75.42</v>
      </c>
    </row>
    <row r="528" spans="1:11" s="6" customFormat="1" ht="15" outlineLevel="1">
      <c r="A528" s="59" t="s">
        <v>43</v>
      </c>
      <c r="B528" s="108"/>
      <c r="C528" s="108" t="s">
        <v>48</v>
      </c>
      <c r="D528" s="109"/>
      <c r="E528" s="62" t="s">
        <v>43</v>
      </c>
      <c r="F528" s="110">
        <v>189.47</v>
      </c>
      <c r="G528" s="111" t="s">
        <v>80</v>
      </c>
      <c r="H528" s="110"/>
      <c r="I528" s="65">
        <v>2.86</v>
      </c>
      <c r="J528" s="112">
        <v>26.39</v>
      </c>
      <c r="K528" s="67">
        <v>75.42</v>
      </c>
    </row>
    <row r="529" spans="1:11" s="6" customFormat="1" ht="15" outlineLevel="1">
      <c r="A529" s="59" t="s">
        <v>43</v>
      </c>
      <c r="B529" s="108"/>
      <c r="C529" s="108" t="s">
        <v>63</v>
      </c>
      <c r="D529" s="109" t="s">
        <v>54</v>
      </c>
      <c r="E529" s="62">
        <v>175</v>
      </c>
      <c r="F529" s="110"/>
      <c r="G529" s="111"/>
      <c r="H529" s="110"/>
      <c r="I529" s="65">
        <v>5</v>
      </c>
      <c r="J529" s="112">
        <v>160</v>
      </c>
      <c r="K529" s="67">
        <v>120.67</v>
      </c>
    </row>
    <row r="530" spans="1:11" s="6" customFormat="1" ht="15" outlineLevel="1">
      <c r="A530" s="59" t="s">
        <v>43</v>
      </c>
      <c r="B530" s="108"/>
      <c r="C530" s="108" t="s">
        <v>64</v>
      </c>
      <c r="D530" s="109"/>
      <c r="E530" s="62" t="s">
        <v>43</v>
      </c>
      <c r="F530" s="110"/>
      <c r="G530" s="111"/>
      <c r="H530" s="110"/>
      <c r="I530" s="65">
        <v>7.86</v>
      </c>
      <c r="J530" s="112"/>
      <c r="K530" s="67">
        <v>196.09</v>
      </c>
    </row>
    <row r="531" spans="1:11" s="6" customFormat="1" ht="15.75">
      <c r="A531" s="70" t="s">
        <v>43</v>
      </c>
      <c r="B531" s="113"/>
      <c r="C531" s="113" t="s">
        <v>65</v>
      </c>
      <c r="D531" s="114"/>
      <c r="E531" s="73" t="s">
        <v>43</v>
      </c>
      <c r="F531" s="115"/>
      <c r="G531" s="116"/>
      <c r="H531" s="115"/>
      <c r="I531" s="76">
        <v>634.16999999999996</v>
      </c>
      <c r="J531" s="117"/>
      <c r="K531" s="78">
        <v>10132.23</v>
      </c>
    </row>
    <row r="532" spans="1:11" s="6" customFormat="1" ht="120">
      <c r="A532" s="59">
        <v>29</v>
      </c>
      <c r="B532" s="108" t="s">
        <v>2256</v>
      </c>
      <c r="C532" s="108" t="s">
        <v>2257</v>
      </c>
      <c r="D532" s="109" t="s">
        <v>142</v>
      </c>
      <c r="E532" s="62" t="s">
        <v>2258</v>
      </c>
      <c r="F532" s="110">
        <v>39.450000000000003</v>
      </c>
      <c r="G532" s="111"/>
      <c r="H532" s="110"/>
      <c r="I532" s="65"/>
      <c r="J532" s="112"/>
      <c r="K532" s="67"/>
    </row>
    <row r="533" spans="1:11" s="6" customFormat="1" ht="15" outlineLevel="1">
      <c r="A533" s="59" t="s">
        <v>43</v>
      </c>
      <c r="B533" s="108"/>
      <c r="C533" s="108" t="s">
        <v>44</v>
      </c>
      <c r="D533" s="109"/>
      <c r="E533" s="62" t="s">
        <v>43</v>
      </c>
      <c r="F533" s="110">
        <v>38.53</v>
      </c>
      <c r="G533" s="111" t="s">
        <v>76</v>
      </c>
      <c r="H533" s="110"/>
      <c r="I533" s="65">
        <v>870.08</v>
      </c>
      <c r="J533" s="112">
        <v>26.39</v>
      </c>
      <c r="K533" s="67">
        <v>22961.29</v>
      </c>
    </row>
    <row r="534" spans="1:11" s="6" customFormat="1" ht="15" outlineLevel="1">
      <c r="A534" s="59" t="s">
        <v>43</v>
      </c>
      <c r="B534" s="108"/>
      <c r="C534" s="108" t="s">
        <v>46</v>
      </c>
      <c r="D534" s="109"/>
      <c r="E534" s="62" t="s">
        <v>43</v>
      </c>
      <c r="F534" s="110">
        <v>0.92</v>
      </c>
      <c r="G534" s="111">
        <v>1.2</v>
      </c>
      <c r="H534" s="110"/>
      <c r="I534" s="65">
        <v>18.89</v>
      </c>
      <c r="J534" s="112">
        <v>10.84</v>
      </c>
      <c r="K534" s="67">
        <v>204.73</v>
      </c>
    </row>
    <row r="535" spans="1:11" s="6" customFormat="1" ht="15" outlineLevel="1">
      <c r="A535" s="59" t="s">
        <v>43</v>
      </c>
      <c r="B535" s="108"/>
      <c r="C535" s="108" t="s">
        <v>48</v>
      </c>
      <c r="D535" s="109"/>
      <c r="E535" s="62" t="s">
        <v>43</v>
      </c>
      <c r="F535" s="110" t="s">
        <v>749</v>
      </c>
      <c r="G535" s="111"/>
      <c r="H535" s="110"/>
      <c r="I535" s="68" t="s">
        <v>2259</v>
      </c>
      <c r="J535" s="112">
        <v>26.39</v>
      </c>
      <c r="K535" s="69" t="s">
        <v>2260</v>
      </c>
    </row>
    <row r="536" spans="1:11" s="6" customFormat="1" ht="15" outlineLevel="1">
      <c r="A536" s="59" t="s">
        <v>43</v>
      </c>
      <c r="B536" s="108"/>
      <c r="C536" s="108" t="s">
        <v>52</v>
      </c>
      <c r="D536" s="109"/>
      <c r="E536" s="62" t="s">
        <v>43</v>
      </c>
      <c r="F536" s="110"/>
      <c r="G536" s="111"/>
      <c r="H536" s="110"/>
      <c r="I536" s="65"/>
      <c r="J536" s="112"/>
      <c r="K536" s="67"/>
    </row>
    <row r="537" spans="1:11" s="6" customFormat="1" ht="15" outlineLevel="1">
      <c r="A537" s="59" t="s">
        <v>43</v>
      </c>
      <c r="B537" s="108"/>
      <c r="C537" s="108" t="s">
        <v>53</v>
      </c>
      <c r="D537" s="109" t="s">
        <v>54</v>
      </c>
      <c r="E537" s="62">
        <v>104</v>
      </c>
      <c r="F537" s="110"/>
      <c r="G537" s="111"/>
      <c r="H537" s="110"/>
      <c r="I537" s="65">
        <v>904.88</v>
      </c>
      <c r="J537" s="112">
        <v>87</v>
      </c>
      <c r="K537" s="67">
        <v>19976.32</v>
      </c>
    </row>
    <row r="538" spans="1:11" s="6" customFormat="1" ht="15" outlineLevel="1">
      <c r="A538" s="59" t="s">
        <v>43</v>
      </c>
      <c r="B538" s="108"/>
      <c r="C538" s="108" t="s">
        <v>55</v>
      </c>
      <c r="D538" s="109" t="s">
        <v>54</v>
      </c>
      <c r="E538" s="62">
        <v>70</v>
      </c>
      <c r="F538" s="110"/>
      <c r="G538" s="111"/>
      <c r="H538" s="110"/>
      <c r="I538" s="65">
        <v>609.05999999999995</v>
      </c>
      <c r="J538" s="112">
        <v>41</v>
      </c>
      <c r="K538" s="67">
        <v>9414.1299999999992</v>
      </c>
    </row>
    <row r="539" spans="1:11" s="6" customFormat="1" ht="15" outlineLevel="1">
      <c r="A539" s="59" t="s">
        <v>43</v>
      </c>
      <c r="B539" s="108"/>
      <c r="C539" s="108" t="s">
        <v>56</v>
      </c>
      <c r="D539" s="109" t="s">
        <v>54</v>
      </c>
      <c r="E539" s="62">
        <v>98</v>
      </c>
      <c r="F539" s="110"/>
      <c r="G539" s="111"/>
      <c r="H539" s="110"/>
      <c r="I539" s="65">
        <v>3.63</v>
      </c>
      <c r="J539" s="112">
        <v>95</v>
      </c>
      <c r="K539" s="67">
        <v>92.64</v>
      </c>
    </row>
    <row r="540" spans="1:11" s="6" customFormat="1" ht="15" outlineLevel="1">
      <c r="A540" s="59" t="s">
        <v>43</v>
      </c>
      <c r="B540" s="108"/>
      <c r="C540" s="108" t="s">
        <v>57</v>
      </c>
      <c r="D540" s="109" t="s">
        <v>54</v>
      </c>
      <c r="E540" s="62">
        <v>77</v>
      </c>
      <c r="F540" s="110"/>
      <c r="G540" s="111"/>
      <c r="H540" s="110"/>
      <c r="I540" s="65">
        <v>2.85</v>
      </c>
      <c r="J540" s="112">
        <v>65</v>
      </c>
      <c r="K540" s="67">
        <v>63.39</v>
      </c>
    </row>
    <row r="541" spans="1:11" s="6" customFormat="1" ht="30" outlineLevel="1">
      <c r="A541" s="59" t="s">
        <v>43</v>
      </c>
      <c r="B541" s="108"/>
      <c r="C541" s="108" t="s">
        <v>58</v>
      </c>
      <c r="D541" s="109" t="s">
        <v>59</v>
      </c>
      <c r="E541" s="62">
        <v>3.45</v>
      </c>
      <c r="F541" s="110"/>
      <c r="G541" s="111" t="s">
        <v>76</v>
      </c>
      <c r="H541" s="110"/>
      <c r="I541" s="65">
        <v>77.91</v>
      </c>
      <c r="J541" s="112"/>
      <c r="K541" s="67"/>
    </row>
    <row r="542" spans="1:11" s="6" customFormat="1" ht="15.75">
      <c r="A542" s="70" t="s">
        <v>43</v>
      </c>
      <c r="B542" s="113"/>
      <c r="C542" s="113" t="s">
        <v>60</v>
      </c>
      <c r="D542" s="114"/>
      <c r="E542" s="73" t="s">
        <v>43</v>
      </c>
      <c r="F542" s="115"/>
      <c r="G542" s="116"/>
      <c r="H542" s="115"/>
      <c r="I542" s="76">
        <v>2409.39</v>
      </c>
      <c r="J542" s="117"/>
      <c r="K542" s="78">
        <v>52712.5</v>
      </c>
    </row>
    <row r="543" spans="1:11" s="6" customFormat="1" ht="15" outlineLevel="1">
      <c r="A543" s="59" t="s">
        <v>43</v>
      </c>
      <c r="B543" s="108"/>
      <c r="C543" s="108" t="s">
        <v>61</v>
      </c>
      <c r="D543" s="109"/>
      <c r="E543" s="62" t="s">
        <v>43</v>
      </c>
      <c r="F543" s="110"/>
      <c r="G543" s="111"/>
      <c r="H543" s="110"/>
      <c r="I543" s="65"/>
      <c r="J543" s="112"/>
      <c r="K543" s="67"/>
    </row>
    <row r="544" spans="1:11" s="6" customFormat="1" ht="15" outlineLevel="1">
      <c r="A544" s="59" t="s">
        <v>43</v>
      </c>
      <c r="B544" s="108"/>
      <c r="C544" s="108" t="s">
        <v>46</v>
      </c>
      <c r="D544" s="109"/>
      <c r="E544" s="62" t="s">
        <v>43</v>
      </c>
      <c r="F544" s="110">
        <v>0.18</v>
      </c>
      <c r="G544" s="111" t="s">
        <v>80</v>
      </c>
      <c r="H544" s="110"/>
      <c r="I544" s="65">
        <v>0.37</v>
      </c>
      <c r="J544" s="112">
        <v>26.39</v>
      </c>
      <c r="K544" s="67">
        <v>9.75</v>
      </c>
    </row>
    <row r="545" spans="1:11" s="6" customFormat="1" ht="15" outlineLevel="1">
      <c r="A545" s="59" t="s">
        <v>43</v>
      </c>
      <c r="B545" s="108"/>
      <c r="C545" s="108" t="s">
        <v>48</v>
      </c>
      <c r="D545" s="109"/>
      <c r="E545" s="62" t="s">
        <v>43</v>
      </c>
      <c r="F545" s="110">
        <v>0.18</v>
      </c>
      <c r="G545" s="111" t="s">
        <v>80</v>
      </c>
      <c r="H545" s="110"/>
      <c r="I545" s="65">
        <v>0.37</v>
      </c>
      <c r="J545" s="112">
        <v>26.39</v>
      </c>
      <c r="K545" s="67">
        <v>9.75</v>
      </c>
    </row>
    <row r="546" spans="1:11" s="6" customFormat="1" ht="15" outlineLevel="1">
      <c r="A546" s="59" t="s">
        <v>43</v>
      </c>
      <c r="B546" s="108"/>
      <c r="C546" s="108" t="s">
        <v>63</v>
      </c>
      <c r="D546" s="109" t="s">
        <v>54</v>
      </c>
      <c r="E546" s="62">
        <v>175</v>
      </c>
      <c r="F546" s="110"/>
      <c r="G546" s="111"/>
      <c r="H546" s="110"/>
      <c r="I546" s="65">
        <v>0.64</v>
      </c>
      <c r="J546" s="112">
        <v>160</v>
      </c>
      <c r="K546" s="67">
        <v>15.6</v>
      </c>
    </row>
    <row r="547" spans="1:11" s="6" customFormat="1" ht="15" outlineLevel="1">
      <c r="A547" s="59" t="s">
        <v>43</v>
      </c>
      <c r="B547" s="108"/>
      <c r="C547" s="108" t="s">
        <v>64</v>
      </c>
      <c r="D547" s="109"/>
      <c r="E547" s="62" t="s">
        <v>43</v>
      </c>
      <c r="F547" s="110"/>
      <c r="G547" s="111"/>
      <c r="H547" s="110"/>
      <c r="I547" s="65">
        <v>1.01</v>
      </c>
      <c r="J547" s="112"/>
      <c r="K547" s="67">
        <v>25.35</v>
      </c>
    </row>
    <row r="548" spans="1:11" s="6" customFormat="1" ht="15.75">
      <c r="A548" s="70" t="s">
        <v>43</v>
      </c>
      <c r="B548" s="113"/>
      <c r="C548" s="113" t="s">
        <v>65</v>
      </c>
      <c r="D548" s="114"/>
      <c r="E548" s="73" t="s">
        <v>43</v>
      </c>
      <c r="F548" s="115"/>
      <c r="G548" s="116"/>
      <c r="H548" s="115"/>
      <c r="I548" s="76">
        <v>2410.4</v>
      </c>
      <c r="J548" s="117"/>
      <c r="K548" s="78">
        <v>52737.85</v>
      </c>
    </row>
    <row r="549" spans="1:11" s="6" customFormat="1" ht="180">
      <c r="A549" s="59">
        <v>30</v>
      </c>
      <c r="B549" s="108" t="s">
        <v>2261</v>
      </c>
      <c r="C549" s="108" t="s">
        <v>1024</v>
      </c>
      <c r="D549" s="109" t="s">
        <v>122</v>
      </c>
      <c r="E549" s="62">
        <v>6.1689999999999996</v>
      </c>
      <c r="F549" s="110">
        <v>1637.73</v>
      </c>
      <c r="G549" s="111"/>
      <c r="H549" s="110"/>
      <c r="I549" s="65"/>
      <c r="J549" s="112"/>
      <c r="K549" s="67"/>
    </row>
    <row r="550" spans="1:11" s="6" customFormat="1" ht="15" outlineLevel="1">
      <c r="A550" s="59" t="s">
        <v>43</v>
      </c>
      <c r="B550" s="108"/>
      <c r="C550" s="108" t="s">
        <v>44</v>
      </c>
      <c r="D550" s="109"/>
      <c r="E550" s="62" t="s">
        <v>43</v>
      </c>
      <c r="F550" s="110">
        <v>1531.2</v>
      </c>
      <c r="G550" s="111" t="s">
        <v>213</v>
      </c>
      <c r="H550" s="110"/>
      <c r="I550" s="65">
        <v>7481.21</v>
      </c>
      <c r="J550" s="112">
        <v>26.39</v>
      </c>
      <c r="K550" s="67">
        <v>197429.14</v>
      </c>
    </row>
    <row r="551" spans="1:11" s="6" customFormat="1" ht="15" outlineLevel="1">
      <c r="A551" s="59" t="s">
        <v>43</v>
      </c>
      <c r="B551" s="108"/>
      <c r="C551" s="108" t="s">
        <v>46</v>
      </c>
      <c r="D551" s="109"/>
      <c r="E551" s="62" t="s">
        <v>43</v>
      </c>
      <c r="F551" s="110">
        <v>45.47</v>
      </c>
      <c r="G551" s="111" t="s">
        <v>214</v>
      </c>
      <c r="H551" s="110"/>
      <c r="I551" s="65">
        <v>201.96</v>
      </c>
      <c r="J551" s="112">
        <v>6.33</v>
      </c>
      <c r="K551" s="67">
        <v>1278.43</v>
      </c>
    </row>
    <row r="552" spans="1:11" s="6" customFormat="1" ht="15" outlineLevel="1">
      <c r="A552" s="59" t="s">
        <v>43</v>
      </c>
      <c r="B552" s="108"/>
      <c r="C552" s="108" t="s">
        <v>48</v>
      </c>
      <c r="D552" s="109"/>
      <c r="E552" s="62" t="s">
        <v>43</v>
      </c>
      <c r="F552" s="110" t="s">
        <v>447</v>
      </c>
      <c r="G552" s="111"/>
      <c r="H552" s="110"/>
      <c r="I552" s="68" t="s">
        <v>941</v>
      </c>
      <c r="J552" s="112">
        <v>26.39</v>
      </c>
      <c r="K552" s="69" t="s">
        <v>2262</v>
      </c>
    </row>
    <row r="553" spans="1:11" s="6" customFormat="1" ht="15" outlineLevel="1">
      <c r="A553" s="59" t="s">
        <v>43</v>
      </c>
      <c r="B553" s="108"/>
      <c r="C553" s="108" t="s">
        <v>52</v>
      </c>
      <c r="D553" s="109"/>
      <c r="E553" s="62" t="s">
        <v>43</v>
      </c>
      <c r="F553" s="110">
        <v>61.06</v>
      </c>
      <c r="G553" s="111">
        <v>0.6</v>
      </c>
      <c r="H553" s="110"/>
      <c r="I553" s="65">
        <v>226.01</v>
      </c>
      <c r="J553" s="112">
        <v>10.78</v>
      </c>
      <c r="K553" s="67">
        <v>2436.36</v>
      </c>
    </row>
    <row r="554" spans="1:11" s="6" customFormat="1" ht="15" outlineLevel="1">
      <c r="A554" s="59" t="s">
        <v>43</v>
      </c>
      <c r="B554" s="108"/>
      <c r="C554" s="108" t="s">
        <v>53</v>
      </c>
      <c r="D554" s="109" t="s">
        <v>54</v>
      </c>
      <c r="E554" s="62">
        <v>85</v>
      </c>
      <c r="F554" s="110"/>
      <c r="G554" s="111"/>
      <c r="H554" s="110"/>
      <c r="I554" s="65">
        <v>6359.03</v>
      </c>
      <c r="J554" s="112">
        <v>70</v>
      </c>
      <c r="K554" s="67">
        <v>138200.4</v>
      </c>
    </row>
    <row r="555" spans="1:11" s="6" customFormat="1" ht="15" outlineLevel="1">
      <c r="A555" s="59" t="s">
        <v>43</v>
      </c>
      <c r="B555" s="108"/>
      <c r="C555" s="108" t="s">
        <v>55</v>
      </c>
      <c r="D555" s="109" t="s">
        <v>54</v>
      </c>
      <c r="E555" s="62">
        <v>70</v>
      </c>
      <c r="F555" s="110"/>
      <c r="G555" s="111"/>
      <c r="H555" s="110"/>
      <c r="I555" s="65">
        <v>5236.8500000000004</v>
      </c>
      <c r="J555" s="112">
        <v>41</v>
      </c>
      <c r="K555" s="67">
        <v>80945.95</v>
      </c>
    </row>
    <row r="556" spans="1:11" s="6" customFormat="1" ht="15" outlineLevel="1">
      <c r="A556" s="59" t="s">
        <v>43</v>
      </c>
      <c r="B556" s="108"/>
      <c r="C556" s="108" t="s">
        <v>56</v>
      </c>
      <c r="D556" s="109" t="s">
        <v>54</v>
      </c>
      <c r="E556" s="62">
        <v>98</v>
      </c>
      <c r="F556" s="110"/>
      <c r="G556" s="111"/>
      <c r="H556" s="110"/>
      <c r="I556" s="65">
        <v>1</v>
      </c>
      <c r="J556" s="112">
        <v>95</v>
      </c>
      <c r="K556" s="67">
        <v>25.61</v>
      </c>
    </row>
    <row r="557" spans="1:11" s="6" customFormat="1" ht="15" outlineLevel="1">
      <c r="A557" s="59" t="s">
        <v>43</v>
      </c>
      <c r="B557" s="108"/>
      <c r="C557" s="108" t="s">
        <v>57</v>
      </c>
      <c r="D557" s="109" t="s">
        <v>54</v>
      </c>
      <c r="E557" s="62">
        <v>77</v>
      </c>
      <c r="F557" s="110"/>
      <c r="G557" s="111"/>
      <c r="H557" s="110"/>
      <c r="I557" s="65">
        <v>0.79</v>
      </c>
      <c r="J557" s="112">
        <v>65</v>
      </c>
      <c r="K557" s="67">
        <v>17.52</v>
      </c>
    </row>
    <row r="558" spans="1:11" s="6" customFormat="1" ht="30" outlineLevel="1">
      <c r="A558" s="59" t="s">
        <v>43</v>
      </c>
      <c r="B558" s="108"/>
      <c r="C558" s="108" t="s">
        <v>58</v>
      </c>
      <c r="D558" s="109" t="s">
        <v>59</v>
      </c>
      <c r="E558" s="62">
        <v>116</v>
      </c>
      <c r="F558" s="110"/>
      <c r="G558" s="111" t="s">
        <v>213</v>
      </c>
      <c r="H558" s="110"/>
      <c r="I558" s="65">
        <v>566.76</v>
      </c>
      <c r="J558" s="112"/>
      <c r="K558" s="67"/>
    </row>
    <row r="559" spans="1:11" s="6" customFormat="1" ht="15.75">
      <c r="A559" s="70" t="s">
        <v>43</v>
      </c>
      <c r="B559" s="113"/>
      <c r="C559" s="113" t="s">
        <v>60</v>
      </c>
      <c r="D559" s="114"/>
      <c r="E559" s="73" t="s">
        <v>43</v>
      </c>
      <c r="F559" s="115"/>
      <c r="G559" s="116"/>
      <c r="H559" s="115"/>
      <c r="I559" s="76">
        <v>19506.849999999999</v>
      </c>
      <c r="J559" s="117"/>
      <c r="K559" s="78">
        <v>420333.41</v>
      </c>
    </row>
    <row r="560" spans="1:11" s="6" customFormat="1" ht="15" outlineLevel="1">
      <c r="A560" s="59" t="s">
        <v>43</v>
      </c>
      <c r="B560" s="108"/>
      <c r="C560" s="108" t="s">
        <v>61</v>
      </c>
      <c r="D560" s="109"/>
      <c r="E560" s="62" t="s">
        <v>43</v>
      </c>
      <c r="F560" s="110"/>
      <c r="G560" s="111"/>
      <c r="H560" s="110"/>
      <c r="I560" s="65"/>
      <c r="J560" s="112"/>
      <c r="K560" s="67"/>
    </row>
    <row r="561" spans="1:11" s="6" customFormat="1" ht="15" outlineLevel="1">
      <c r="A561" s="59" t="s">
        <v>43</v>
      </c>
      <c r="B561" s="108"/>
      <c r="C561" s="108" t="s">
        <v>46</v>
      </c>
      <c r="D561" s="109"/>
      <c r="E561" s="62" t="s">
        <v>43</v>
      </c>
      <c r="F561" s="110">
        <v>0.23</v>
      </c>
      <c r="G561" s="111" t="s">
        <v>218</v>
      </c>
      <c r="H561" s="110"/>
      <c r="I561" s="65">
        <v>0.1</v>
      </c>
      <c r="J561" s="112">
        <v>26.39</v>
      </c>
      <c r="K561" s="67">
        <v>2.7</v>
      </c>
    </row>
    <row r="562" spans="1:11" s="6" customFormat="1" ht="15" outlineLevel="1">
      <c r="A562" s="59" t="s">
        <v>43</v>
      </c>
      <c r="B562" s="108"/>
      <c r="C562" s="108" t="s">
        <v>48</v>
      </c>
      <c r="D562" s="109"/>
      <c r="E562" s="62" t="s">
        <v>43</v>
      </c>
      <c r="F562" s="110">
        <v>0.23</v>
      </c>
      <c r="G562" s="111" t="s">
        <v>218</v>
      </c>
      <c r="H562" s="110"/>
      <c r="I562" s="65">
        <v>0.1</v>
      </c>
      <c r="J562" s="112">
        <v>26.39</v>
      </c>
      <c r="K562" s="67">
        <v>2.7</v>
      </c>
    </row>
    <row r="563" spans="1:11" s="6" customFormat="1" ht="15" outlineLevel="1">
      <c r="A563" s="59" t="s">
        <v>43</v>
      </c>
      <c r="B563" s="108"/>
      <c r="C563" s="108" t="s">
        <v>63</v>
      </c>
      <c r="D563" s="109" t="s">
        <v>54</v>
      </c>
      <c r="E563" s="62">
        <v>175</v>
      </c>
      <c r="F563" s="110"/>
      <c r="G563" s="111"/>
      <c r="H563" s="110"/>
      <c r="I563" s="65">
        <v>0.18</v>
      </c>
      <c r="J563" s="112">
        <v>160</v>
      </c>
      <c r="K563" s="67">
        <v>4.33</v>
      </c>
    </row>
    <row r="564" spans="1:11" s="6" customFormat="1" ht="15" outlineLevel="1">
      <c r="A564" s="59" t="s">
        <v>43</v>
      </c>
      <c r="B564" s="108"/>
      <c r="C564" s="108" t="s">
        <v>64</v>
      </c>
      <c r="D564" s="109"/>
      <c r="E564" s="62" t="s">
        <v>43</v>
      </c>
      <c r="F564" s="110"/>
      <c r="G564" s="111"/>
      <c r="H564" s="110"/>
      <c r="I564" s="65">
        <v>0.28000000000000003</v>
      </c>
      <c r="J564" s="112"/>
      <c r="K564" s="67">
        <v>7.03</v>
      </c>
    </row>
    <row r="565" spans="1:11" s="6" customFormat="1" ht="15.75">
      <c r="A565" s="70" t="s">
        <v>43</v>
      </c>
      <c r="B565" s="113"/>
      <c r="C565" s="113" t="s">
        <v>65</v>
      </c>
      <c r="D565" s="114"/>
      <c r="E565" s="73" t="s">
        <v>43</v>
      </c>
      <c r="F565" s="115"/>
      <c r="G565" s="116"/>
      <c r="H565" s="115"/>
      <c r="I565" s="76">
        <v>19507.13</v>
      </c>
      <c r="J565" s="117"/>
      <c r="K565" s="78">
        <v>420340.44</v>
      </c>
    </row>
    <row r="566" spans="1:11" s="6" customFormat="1" ht="180">
      <c r="A566" s="59">
        <v>31</v>
      </c>
      <c r="B566" s="108" t="s">
        <v>2261</v>
      </c>
      <c r="C566" s="108" t="s">
        <v>2263</v>
      </c>
      <c r="D566" s="109" t="s">
        <v>122</v>
      </c>
      <c r="E566" s="62">
        <v>0.26900000000000002</v>
      </c>
      <c r="F566" s="110">
        <v>1637.73</v>
      </c>
      <c r="G566" s="111"/>
      <c r="H566" s="110"/>
      <c r="I566" s="65"/>
      <c r="J566" s="112"/>
      <c r="K566" s="67"/>
    </row>
    <row r="567" spans="1:11" s="6" customFormat="1" ht="15" outlineLevel="1">
      <c r="A567" s="59" t="s">
        <v>43</v>
      </c>
      <c r="B567" s="108"/>
      <c r="C567" s="108" t="s">
        <v>44</v>
      </c>
      <c r="D567" s="109"/>
      <c r="E567" s="62" t="s">
        <v>43</v>
      </c>
      <c r="F567" s="110">
        <v>1531.2</v>
      </c>
      <c r="G567" s="111" t="s">
        <v>213</v>
      </c>
      <c r="H567" s="110"/>
      <c r="I567" s="65">
        <v>326.22000000000003</v>
      </c>
      <c r="J567" s="112">
        <v>26.39</v>
      </c>
      <c r="K567" s="67">
        <v>8608.92</v>
      </c>
    </row>
    <row r="568" spans="1:11" s="6" customFormat="1" ht="15" outlineLevel="1">
      <c r="A568" s="59" t="s">
        <v>43</v>
      </c>
      <c r="B568" s="108"/>
      <c r="C568" s="108" t="s">
        <v>46</v>
      </c>
      <c r="D568" s="109"/>
      <c r="E568" s="62" t="s">
        <v>43</v>
      </c>
      <c r="F568" s="110">
        <v>45.47</v>
      </c>
      <c r="G568" s="111" t="s">
        <v>214</v>
      </c>
      <c r="H568" s="110"/>
      <c r="I568" s="65">
        <v>8.81</v>
      </c>
      <c r="J568" s="112">
        <v>6.33</v>
      </c>
      <c r="K568" s="67">
        <v>55.75</v>
      </c>
    </row>
    <row r="569" spans="1:11" s="6" customFormat="1" ht="15" outlineLevel="1">
      <c r="A569" s="59" t="s">
        <v>43</v>
      </c>
      <c r="B569" s="108"/>
      <c r="C569" s="108" t="s">
        <v>48</v>
      </c>
      <c r="D569" s="109"/>
      <c r="E569" s="62" t="s">
        <v>43</v>
      </c>
      <c r="F569" s="110" t="s">
        <v>447</v>
      </c>
      <c r="G569" s="111"/>
      <c r="H569" s="110"/>
      <c r="I569" s="68" t="s">
        <v>1355</v>
      </c>
      <c r="J569" s="112">
        <v>26.39</v>
      </c>
      <c r="K569" s="69" t="s">
        <v>1493</v>
      </c>
    </row>
    <row r="570" spans="1:11" s="6" customFormat="1" ht="15" outlineLevel="1">
      <c r="A570" s="59" t="s">
        <v>43</v>
      </c>
      <c r="B570" s="108"/>
      <c r="C570" s="108" t="s">
        <v>52</v>
      </c>
      <c r="D570" s="109"/>
      <c r="E570" s="62" t="s">
        <v>43</v>
      </c>
      <c r="F570" s="110">
        <v>61.06</v>
      </c>
      <c r="G570" s="111">
        <v>0.6</v>
      </c>
      <c r="H570" s="110"/>
      <c r="I570" s="65">
        <v>9.86</v>
      </c>
      <c r="J570" s="112">
        <v>10.78</v>
      </c>
      <c r="K570" s="67">
        <v>106.24</v>
      </c>
    </row>
    <row r="571" spans="1:11" s="6" customFormat="1" ht="15" outlineLevel="1">
      <c r="A571" s="59" t="s">
        <v>43</v>
      </c>
      <c r="B571" s="108"/>
      <c r="C571" s="108" t="s">
        <v>53</v>
      </c>
      <c r="D571" s="109" t="s">
        <v>54</v>
      </c>
      <c r="E571" s="62">
        <v>85</v>
      </c>
      <c r="F571" s="110"/>
      <c r="G571" s="111"/>
      <c r="H571" s="110"/>
      <c r="I571" s="65">
        <v>277.29000000000002</v>
      </c>
      <c r="J571" s="112">
        <v>70</v>
      </c>
      <c r="K571" s="67">
        <v>6026.24</v>
      </c>
    </row>
    <row r="572" spans="1:11" s="6" customFormat="1" ht="15" outlineLevel="1">
      <c r="A572" s="59" t="s">
        <v>43</v>
      </c>
      <c r="B572" s="108"/>
      <c r="C572" s="108" t="s">
        <v>55</v>
      </c>
      <c r="D572" s="109" t="s">
        <v>54</v>
      </c>
      <c r="E572" s="62">
        <v>70</v>
      </c>
      <c r="F572" s="110"/>
      <c r="G572" s="111"/>
      <c r="H572" s="110"/>
      <c r="I572" s="65">
        <v>228.35</v>
      </c>
      <c r="J572" s="112">
        <v>41</v>
      </c>
      <c r="K572" s="67">
        <v>3529.66</v>
      </c>
    </row>
    <row r="573" spans="1:11" s="6" customFormat="1" ht="15" outlineLevel="1">
      <c r="A573" s="59" t="s">
        <v>43</v>
      </c>
      <c r="B573" s="108"/>
      <c r="C573" s="108" t="s">
        <v>56</v>
      </c>
      <c r="D573" s="109" t="s">
        <v>54</v>
      </c>
      <c r="E573" s="62">
        <v>98</v>
      </c>
      <c r="F573" s="110"/>
      <c r="G573" s="111"/>
      <c r="H573" s="110"/>
      <c r="I573" s="65">
        <v>0.04</v>
      </c>
      <c r="J573" s="112">
        <v>95</v>
      </c>
      <c r="K573" s="67">
        <v>1.1200000000000001</v>
      </c>
    </row>
    <row r="574" spans="1:11" s="6" customFormat="1" ht="15" outlineLevel="1">
      <c r="A574" s="59" t="s">
        <v>43</v>
      </c>
      <c r="B574" s="108"/>
      <c r="C574" s="108" t="s">
        <v>57</v>
      </c>
      <c r="D574" s="109" t="s">
        <v>54</v>
      </c>
      <c r="E574" s="62">
        <v>77</v>
      </c>
      <c r="F574" s="110"/>
      <c r="G574" s="111"/>
      <c r="H574" s="110"/>
      <c r="I574" s="65">
        <v>0.03</v>
      </c>
      <c r="J574" s="112">
        <v>65</v>
      </c>
      <c r="K574" s="67">
        <v>0.77</v>
      </c>
    </row>
    <row r="575" spans="1:11" s="6" customFormat="1" ht="30" outlineLevel="1">
      <c r="A575" s="59" t="s">
        <v>43</v>
      </c>
      <c r="B575" s="108"/>
      <c r="C575" s="108" t="s">
        <v>58</v>
      </c>
      <c r="D575" s="109" t="s">
        <v>59</v>
      </c>
      <c r="E575" s="62">
        <v>116</v>
      </c>
      <c r="F575" s="110"/>
      <c r="G575" s="111" t="s">
        <v>213</v>
      </c>
      <c r="H575" s="110"/>
      <c r="I575" s="65">
        <v>24.71</v>
      </c>
      <c r="J575" s="112"/>
      <c r="K575" s="67"/>
    </row>
    <row r="576" spans="1:11" s="6" customFormat="1" ht="15.75">
      <c r="A576" s="70" t="s">
        <v>43</v>
      </c>
      <c r="B576" s="113"/>
      <c r="C576" s="113" t="s">
        <v>60</v>
      </c>
      <c r="D576" s="114"/>
      <c r="E576" s="73" t="s">
        <v>43</v>
      </c>
      <c r="F576" s="115"/>
      <c r="G576" s="116"/>
      <c r="H576" s="115"/>
      <c r="I576" s="76">
        <v>850.6</v>
      </c>
      <c r="J576" s="117"/>
      <c r="K576" s="78">
        <v>18328.7</v>
      </c>
    </row>
    <row r="577" spans="1:11" s="6" customFormat="1" ht="15" outlineLevel="1">
      <c r="A577" s="59" t="s">
        <v>43</v>
      </c>
      <c r="B577" s="108"/>
      <c r="C577" s="108" t="s">
        <v>61</v>
      </c>
      <c r="D577" s="109"/>
      <c r="E577" s="62" t="s">
        <v>43</v>
      </c>
      <c r="F577" s="110"/>
      <c r="G577" s="111"/>
      <c r="H577" s="110"/>
      <c r="I577" s="65"/>
      <c r="J577" s="112"/>
      <c r="K577" s="67"/>
    </row>
    <row r="578" spans="1:11" s="6" customFormat="1" ht="15" outlineLevel="1">
      <c r="A578" s="59" t="s">
        <v>43</v>
      </c>
      <c r="B578" s="108"/>
      <c r="C578" s="108" t="s">
        <v>46</v>
      </c>
      <c r="D578" s="109"/>
      <c r="E578" s="62" t="s">
        <v>43</v>
      </c>
      <c r="F578" s="110">
        <v>0.23</v>
      </c>
      <c r="G578" s="111" t="s">
        <v>218</v>
      </c>
      <c r="H578" s="110"/>
      <c r="I578" s="65"/>
      <c r="J578" s="112">
        <v>26.39</v>
      </c>
      <c r="K578" s="67">
        <v>0.12</v>
      </c>
    </row>
    <row r="579" spans="1:11" s="6" customFormat="1" ht="15" outlineLevel="1">
      <c r="A579" s="59" t="s">
        <v>43</v>
      </c>
      <c r="B579" s="108"/>
      <c r="C579" s="108" t="s">
        <v>48</v>
      </c>
      <c r="D579" s="109"/>
      <c r="E579" s="62" t="s">
        <v>43</v>
      </c>
      <c r="F579" s="110">
        <v>0.23</v>
      </c>
      <c r="G579" s="111" t="s">
        <v>218</v>
      </c>
      <c r="H579" s="110"/>
      <c r="I579" s="65"/>
      <c r="J579" s="112">
        <v>26.39</v>
      </c>
      <c r="K579" s="67">
        <v>0.12</v>
      </c>
    </row>
    <row r="580" spans="1:11" s="6" customFormat="1" ht="15" outlineLevel="1">
      <c r="A580" s="59" t="s">
        <v>43</v>
      </c>
      <c r="B580" s="108"/>
      <c r="C580" s="108" t="s">
        <v>63</v>
      </c>
      <c r="D580" s="109" t="s">
        <v>54</v>
      </c>
      <c r="E580" s="62">
        <v>175</v>
      </c>
      <c r="F580" s="110"/>
      <c r="G580" s="111"/>
      <c r="H580" s="110"/>
      <c r="I580" s="65">
        <v>0</v>
      </c>
      <c r="J580" s="112">
        <v>160</v>
      </c>
      <c r="K580" s="67">
        <v>0.19</v>
      </c>
    </row>
    <row r="581" spans="1:11" s="6" customFormat="1" ht="15" outlineLevel="1">
      <c r="A581" s="59" t="s">
        <v>43</v>
      </c>
      <c r="B581" s="108"/>
      <c r="C581" s="108" t="s">
        <v>64</v>
      </c>
      <c r="D581" s="109"/>
      <c r="E581" s="62" t="s">
        <v>43</v>
      </c>
      <c r="F581" s="110"/>
      <c r="G581" s="111"/>
      <c r="H581" s="110"/>
      <c r="I581" s="65"/>
      <c r="J581" s="112"/>
      <c r="K581" s="67">
        <v>0.31</v>
      </c>
    </row>
    <row r="582" spans="1:11" s="6" customFormat="1" ht="15.75">
      <c r="A582" s="70" t="s">
        <v>43</v>
      </c>
      <c r="B582" s="113"/>
      <c r="C582" s="126" t="s">
        <v>65</v>
      </c>
      <c r="D582" s="127"/>
      <c r="E582" s="91" t="s">
        <v>43</v>
      </c>
      <c r="F582" s="128"/>
      <c r="G582" s="129"/>
      <c r="H582" s="128"/>
      <c r="I582" s="87">
        <v>850.6</v>
      </c>
      <c r="J582" s="125"/>
      <c r="K582" s="86">
        <v>18329.009999999998</v>
      </c>
    </row>
    <row r="583" spans="1:11" s="6" customFormat="1" ht="15">
      <c r="A583" s="123"/>
      <c r="B583" s="124"/>
      <c r="C583" s="168" t="s">
        <v>127</v>
      </c>
      <c r="D583" s="169"/>
      <c r="E583" s="169"/>
      <c r="F583" s="169"/>
      <c r="G583" s="169"/>
      <c r="H583" s="169"/>
      <c r="I583" s="65">
        <v>13159.56</v>
      </c>
      <c r="J583" s="112"/>
      <c r="K583" s="67">
        <v>330470.95</v>
      </c>
    </row>
    <row r="584" spans="1:11" s="6" customFormat="1" ht="15">
      <c r="A584" s="123"/>
      <c r="B584" s="124"/>
      <c r="C584" s="168" t="s">
        <v>128</v>
      </c>
      <c r="D584" s="169"/>
      <c r="E584" s="169"/>
      <c r="F584" s="169"/>
      <c r="G584" s="169"/>
      <c r="H584" s="169"/>
      <c r="I584" s="65"/>
      <c r="J584" s="112"/>
      <c r="K584" s="67"/>
    </row>
    <row r="585" spans="1:11" s="6" customFormat="1" ht="15">
      <c r="A585" s="123"/>
      <c r="B585" s="124"/>
      <c r="C585" s="168" t="s">
        <v>129</v>
      </c>
      <c r="D585" s="169"/>
      <c r="E585" s="169"/>
      <c r="F585" s="169"/>
      <c r="G585" s="169"/>
      <c r="H585" s="169"/>
      <c r="I585" s="65">
        <v>12250.62</v>
      </c>
      <c r="J585" s="112"/>
      <c r="K585" s="67">
        <v>323294.03999999998</v>
      </c>
    </row>
    <row r="586" spans="1:11" s="6" customFormat="1" ht="15">
      <c r="A586" s="123"/>
      <c r="B586" s="124"/>
      <c r="C586" s="168" t="s">
        <v>130</v>
      </c>
      <c r="D586" s="169"/>
      <c r="E586" s="169"/>
      <c r="F586" s="169"/>
      <c r="G586" s="169"/>
      <c r="H586" s="169"/>
      <c r="I586" s="65">
        <v>235.87</v>
      </c>
      <c r="J586" s="112"/>
      <c r="K586" s="67">
        <v>2542.6</v>
      </c>
    </row>
    <row r="587" spans="1:11" s="6" customFormat="1" ht="15">
      <c r="A587" s="123"/>
      <c r="B587" s="124"/>
      <c r="C587" s="168" t="s">
        <v>131</v>
      </c>
      <c r="D587" s="169"/>
      <c r="E587" s="169"/>
      <c r="F587" s="169"/>
      <c r="G587" s="169"/>
      <c r="H587" s="169"/>
      <c r="I587" s="65">
        <v>760.94</v>
      </c>
      <c r="J587" s="112"/>
      <c r="K587" s="67">
        <v>6953.34</v>
      </c>
    </row>
    <row r="588" spans="1:11" s="6" customFormat="1" ht="15.75">
      <c r="A588" s="123"/>
      <c r="B588" s="124"/>
      <c r="C588" s="173" t="s">
        <v>132</v>
      </c>
      <c r="D588" s="174"/>
      <c r="E588" s="174"/>
      <c r="F588" s="174"/>
      <c r="G588" s="174"/>
      <c r="H588" s="174"/>
      <c r="I588" s="76">
        <v>11025.68</v>
      </c>
      <c r="J588" s="117"/>
      <c r="K588" s="78">
        <v>241738.84</v>
      </c>
    </row>
    <row r="589" spans="1:11" s="6" customFormat="1" ht="15.75">
      <c r="A589" s="123"/>
      <c r="B589" s="124"/>
      <c r="C589" s="173" t="s">
        <v>133</v>
      </c>
      <c r="D589" s="174"/>
      <c r="E589" s="174"/>
      <c r="F589" s="174"/>
      <c r="G589" s="174"/>
      <c r="H589" s="174"/>
      <c r="I589" s="76">
        <v>8424.92</v>
      </c>
      <c r="J589" s="117"/>
      <c r="K589" s="78">
        <v>133107.13</v>
      </c>
    </row>
    <row r="590" spans="1:11" s="6" customFormat="1" ht="32.1" customHeight="1">
      <c r="A590" s="123"/>
      <c r="B590" s="124"/>
      <c r="C590" s="173" t="s">
        <v>2264</v>
      </c>
      <c r="D590" s="174"/>
      <c r="E590" s="174"/>
      <c r="F590" s="174"/>
      <c r="G590" s="174"/>
      <c r="H590" s="174"/>
      <c r="I590" s="76"/>
      <c r="J590" s="117"/>
      <c r="K590" s="78"/>
    </row>
    <row r="591" spans="1:11" s="6" customFormat="1" ht="15">
      <c r="A591" s="123"/>
      <c r="B591" s="124"/>
      <c r="C591" s="168" t="s">
        <v>2265</v>
      </c>
      <c r="D591" s="169"/>
      <c r="E591" s="169"/>
      <c r="F591" s="169"/>
      <c r="G591" s="169"/>
      <c r="H591" s="169"/>
      <c r="I591" s="65">
        <v>32610.16</v>
      </c>
      <c r="J591" s="112"/>
      <c r="K591" s="67">
        <v>705316.92</v>
      </c>
    </row>
    <row r="592" spans="1:11" s="6" customFormat="1" ht="32.1" customHeight="1">
      <c r="A592" s="123"/>
      <c r="B592" s="124"/>
      <c r="C592" s="175" t="s">
        <v>2266</v>
      </c>
      <c r="D592" s="176"/>
      <c r="E592" s="176"/>
      <c r="F592" s="176"/>
      <c r="G592" s="176"/>
      <c r="H592" s="176"/>
      <c r="I592" s="87">
        <v>32610.16</v>
      </c>
      <c r="J592" s="125"/>
      <c r="K592" s="86">
        <v>705316.92</v>
      </c>
    </row>
    <row r="593" spans="1:11" s="6" customFormat="1" ht="22.15" customHeight="1">
      <c r="A593" s="166" t="s">
        <v>2267</v>
      </c>
      <c r="B593" s="167"/>
      <c r="C593" s="167"/>
      <c r="D593" s="167"/>
      <c r="E593" s="167"/>
      <c r="F593" s="167"/>
      <c r="G593" s="167"/>
      <c r="H593" s="167"/>
      <c r="I593" s="167"/>
      <c r="J593" s="167"/>
      <c r="K593" s="167"/>
    </row>
    <row r="594" spans="1:11" s="6" customFormat="1" ht="32.1" customHeight="1">
      <c r="A594" s="177" t="s">
        <v>2268</v>
      </c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</row>
    <row r="595" spans="1:11" s="6" customFormat="1" ht="180">
      <c r="A595" s="59">
        <v>32</v>
      </c>
      <c r="B595" s="108" t="s">
        <v>2269</v>
      </c>
      <c r="C595" s="108" t="s">
        <v>2270</v>
      </c>
      <c r="D595" s="109" t="s">
        <v>74</v>
      </c>
      <c r="E595" s="62" t="s">
        <v>2271</v>
      </c>
      <c r="F595" s="110">
        <v>8634.85</v>
      </c>
      <c r="G595" s="111"/>
      <c r="H595" s="110"/>
      <c r="I595" s="65"/>
      <c r="J595" s="112"/>
      <c r="K595" s="67"/>
    </row>
    <row r="596" spans="1:11" s="6" customFormat="1" ht="15" outlineLevel="1">
      <c r="A596" s="59" t="s">
        <v>43</v>
      </c>
      <c r="B596" s="108"/>
      <c r="C596" s="108" t="s">
        <v>44</v>
      </c>
      <c r="D596" s="109"/>
      <c r="E596" s="62" t="s">
        <v>43</v>
      </c>
      <c r="F596" s="110">
        <v>3493.72</v>
      </c>
      <c r="G596" s="111" t="s">
        <v>213</v>
      </c>
      <c r="H596" s="110"/>
      <c r="I596" s="65">
        <v>6661.62</v>
      </c>
      <c r="J596" s="112">
        <v>26.39</v>
      </c>
      <c r="K596" s="67">
        <v>175800.04</v>
      </c>
    </row>
    <row r="597" spans="1:11" s="6" customFormat="1" ht="15" outlineLevel="1">
      <c r="A597" s="59" t="s">
        <v>43</v>
      </c>
      <c r="B597" s="108"/>
      <c r="C597" s="108" t="s">
        <v>46</v>
      </c>
      <c r="D597" s="109"/>
      <c r="E597" s="62" t="s">
        <v>43</v>
      </c>
      <c r="F597" s="110">
        <v>2598.06</v>
      </c>
      <c r="G597" s="111" t="s">
        <v>214</v>
      </c>
      <c r="H597" s="110"/>
      <c r="I597" s="65">
        <v>4503.4799999999996</v>
      </c>
      <c r="J597" s="112">
        <v>9.3800000000000008</v>
      </c>
      <c r="K597" s="67">
        <v>42242.62</v>
      </c>
    </row>
    <row r="598" spans="1:11" s="6" customFormat="1" ht="30" outlineLevel="1">
      <c r="A598" s="59" t="s">
        <v>43</v>
      </c>
      <c r="B598" s="108"/>
      <c r="C598" s="108" t="s">
        <v>48</v>
      </c>
      <c r="D598" s="109"/>
      <c r="E598" s="62" t="s">
        <v>43</v>
      </c>
      <c r="F598" s="110" t="s">
        <v>1101</v>
      </c>
      <c r="G598" s="111"/>
      <c r="H598" s="110"/>
      <c r="I598" s="68" t="s">
        <v>2272</v>
      </c>
      <c r="J598" s="112">
        <v>26.39</v>
      </c>
      <c r="K598" s="69" t="s">
        <v>2273</v>
      </c>
    </row>
    <row r="599" spans="1:11" s="6" customFormat="1" ht="15" outlineLevel="1">
      <c r="A599" s="59" t="s">
        <v>43</v>
      </c>
      <c r="B599" s="108"/>
      <c r="C599" s="108" t="s">
        <v>52</v>
      </c>
      <c r="D599" s="109"/>
      <c r="E599" s="62" t="s">
        <v>43</v>
      </c>
      <c r="F599" s="110">
        <v>2543.0700000000002</v>
      </c>
      <c r="G599" s="111">
        <v>0.6</v>
      </c>
      <c r="H599" s="110"/>
      <c r="I599" s="65">
        <v>3673.46</v>
      </c>
      <c r="J599" s="112">
        <v>8.94</v>
      </c>
      <c r="K599" s="67">
        <v>32840.769999999997</v>
      </c>
    </row>
    <row r="600" spans="1:11" s="6" customFormat="1" ht="15" outlineLevel="1">
      <c r="A600" s="59" t="s">
        <v>43</v>
      </c>
      <c r="B600" s="108"/>
      <c r="C600" s="108" t="s">
        <v>53</v>
      </c>
      <c r="D600" s="109" t="s">
        <v>54</v>
      </c>
      <c r="E600" s="62">
        <v>91</v>
      </c>
      <c r="F600" s="110"/>
      <c r="G600" s="111"/>
      <c r="H600" s="110"/>
      <c r="I600" s="65">
        <v>6062.07</v>
      </c>
      <c r="J600" s="112">
        <v>75</v>
      </c>
      <c r="K600" s="67">
        <v>131850.03</v>
      </c>
    </row>
    <row r="601" spans="1:11" s="6" customFormat="1" ht="15" outlineLevel="1">
      <c r="A601" s="59" t="s">
        <v>43</v>
      </c>
      <c r="B601" s="108"/>
      <c r="C601" s="108" t="s">
        <v>55</v>
      </c>
      <c r="D601" s="109" t="s">
        <v>54</v>
      </c>
      <c r="E601" s="62">
        <v>70</v>
      </c>
      <c r="F601" s="110"/>
      <c r="G601" s="111"/>
      <c r="H601" s="110"/>
      <c r="I601" s="65">
        <v>4663.13</v>
      </c>
      <c r="J601" s="112">
        <v>41</v>
      </c>
      <c r="K601" s="67">
        <v>72078.02</v>
      </c>
    </row>
    <row r="602" spans="1:11" s="6" customFormat="1" ht="15" outlineLevel="1">
      <c r="A602" s="59" t="s">
        <v>43</v>
      </c>
      <c r="B602" s="108"/>
      <c r="C602" s="108" t="s">
        <v>56</v>
      </c>
      <c r="D602" s="109" t="s">
        <v>54</v>
      </c>
      <c r="E602" s="62">
        <v>98</v>
      </c>
      <c r="F602" s="110"/>
      <c r="G602" s="111"/>
      <c r="H602" s="110"/>
      <c r="I602" s="65">
        <v>469.07</v>
      </c>
      <c r="J602" s="112">
        <v>95</v>
      </c>
      <c r="K602" s="67">
        <v>11999.84</v>
      </c>
    </row>
    <row r="603" spans="1:11" s="6" customFormat="1" ht="15" outlineLevel="1">
      <c r="A603" s="59" t="s">
        <v>43</v>
      </c>
      <c r="B603" s="108"/>
      <c r="C603" s="108" t="s">
        <v>57</v>
      </c>
      <c r="D603" s="109" t="s">
        <v>54</v>
      </c>
      <c r="E603" s="62">
        <v>77</v>
      </c>
      <c r="F603" s="110"/>
      <c r="G603" s="111"/>
      <c r="H603" s="110"/>
      <c r="I603" s="65">
        <v>368.55</v>
      </c>
      <c r="J603" s="112">
        <v>65</v>
      </c>
      <c r="K603" s="67">
        <v>8210.42</v>
      </c>
    </row>
    <row r="604" spans="1:11" s="6" customFormat="1" ht="30" outlineLevel="1">
      <c r="A604" s="59" t="s">
        <v>43</v>
      </c>
      <c r="B604" s="108"/>
      <c r="C604" s="108" t="s">
        <v>58</v>
      </c>
      <c r="D604" s="109" t="s">
        <v>59</v>
      </c>
      <c r="E604" s="62">
        <v>296.35000000000002</v>
      </c>
      <c r="F604" s="110"/>
      <c r="G604" s="111" t="s">
        <v>213</v>
      </c>
      <c r="H604" s="110"/>
      <c r="I604" s="65">
        <v>565.05999999999995</v>
      </c>
      <c r="J604" s="112"/>
      <c r="K604" s="67"/>
    </row>
    <row r="605" spans="1:11" s="6" customFormat="1" ht="15.75">
      <c r="A605" s="70" t="s">
        <v>43</v>
      </c>
      <c r="B605" s="113"/>
      <c r="C605" s="113" t="s">
        <v>60</v>
      </c>
      <c r="D605" s="114"/>
      <c r="E605" s="73" t="s">
        <v>43</v>
      </c>
      <c r="F605" s="115"/>
      <c r="G605" s="116"/>
      <c r="H605" s="115"/>
      <c r="I605" s="76">
        <v>26401.38</v>
      </c>
      <c r="J605" s="117"/>
      <c r="K605" s="78">
        <v>475021.74</v>
      </c>
    </row>
    <row r="606" spans="1:11" s="6" customFormat="1" ht="15" outlineLevel="1">
      <c r="A606" s="59" t="s">
        <v>43</v>
      </c>
      <c r="B606" s="108"/>
      <c r="C606" s="108" t="s">
        <v>61</v>
      </c>
      <c r="D606" s="109"/>
      <c r="E606" s="62" t="s">
        <v>43</v>
      </c>
      <c r="F606" s="110"/>
      <c r="G606" s="111"/>
      <c r="H606" s="110"/>
      <c r="I606" s="65"/>
      <c r="J606" s="112"/>
      <c r="K606" s="67"/>
    </row>
    <row r="607" spans="1:11" s="6" customFormat="1" ht="15" outlineLevel="1">
      <c r="A607" s="59" t="s">
        <v>43</v>
      </c>
      <c r="B607" s="108"/>
      <c r="C607" s="108" t="s">
        <v>46</v>
      </c>
      <c r="D607" s="109"/>
      <c r="E607" s="62" t="s">
        <v>43</v>
      </c>
      <c r="F607" s="110">
        <v>276.13</v>
      </c>
      <c r="G607" s="111" t="s">
        <v>218</v>
      </c>
      <c r="H607" s="110"/>
      <c r="I607" s="65">
        <v>47.86</v>
      </c>
      <c r="J607" s="112">
        <v>26.39</v>
      </c>
      <c r="K607" s="67">
        <v>1263.1400000000001</v>
      </c>
    </row>
    <row r="608" spans="1:11" s="6" customFormat="1" ht="15" outlineLevel="1">
      <c r="A608" s="59" t="s">
        <v>43</v>
      </c>
      <c r="B608" s="108"/>
      <c r="C608" s="108" t="s">
        <v>48</v>
      </c>
      <c r="D608" s="109"/>
      <c r="E608" s="62" t="s">
        <v>43</v>
      </c>
      <c r="F608" s="110">
        <v>276.13</v>
      </c>
      <c r="G608" s="111" t="s">
        <v>218</v>
      </c>
      <c r="H608" s="110"/>
      <c r="I608" s="65">
        <v>47.86</v>
      </c>
      <c r="J608" s="112">
        <v>26.39</v>
      </c>
      <c r="K608" s="67">
        <v>1263.1400000000001</v>
      </c>
    </row>
    <row r="609" spans="1:11" s="6" customFormat="1" ht="15" outlineLevel="1">
      <c r="A609" s="59" t="s">
        <v>43</v>
      </c>
      <c r="B609" s="108"/>
      <c r="C609" s="108" t="s">
        <v>63</v>
      </c>
      <c r="D609" s="109" t="s">
        <v>54</v>
      </c>
      <c r="E609" s="62">
        <v>175</v>
      </c>
      <c r="F609" s="110"/>
      <c r="G609" s="111"/>
      <c r="H609" s="110"/>
      <c r="I609" s="65">
        <v>83.75</v>
      </c>
      <c r="J609" s="112">
        <v>160</v>
      </c>
      <c r="K609" s="67">
        <v>2021.02</v>
      </c>
    </row>
    <row r="610" spans="1:11" s="6" customFormat="1" ht="15" outlineLevel="1">
      <c r="A610" s="59" t="s">
        <v>43</v>
      </c>
      <c r="B610" s="108"/>
      <c r="C610" s="108" t="s">
        <v>64</v>
      </c>
      <c r="D610" s="109"/>
      <c r="E610" s="62" t="s">
        <v>43</v>
      </c>
      <c r="F610" s="110"/>
      <c r="G610" s="111"/>
      <c r="H610" s="110"/>
      <c r="I610" s="65">
        <v>131.61000000000001</v>
      </c>
      <c r="J610" s="112"/>
      <c r="K610" s="67">
        <v>3284.16</v>
      </c>
    </row>
    <row r="611" spans="1:11" s="6" customFormat="1" ht="15.75">
      <c r="A611" s="70" t="s">
        <v>43</v>
      </c>
      <c r="B611" s="113"/>
      <c r="C611" s="113" t="s">
        <v>65</v>
      </c>
      <c r="D611" s="114"/>
      <c r="E611" s="73" t="s">
        <v>43</v>
      </c>
      <c r="F611" s="115"/>
      <c r="G611" s="116"/>
      <c r="H611" s="115"/>
      <c r="I611" s="76">
        <v>26532.99</v>
      </c>
      <c r="J611" s="117"/>
      <c r="K611" s="78">
        <v>478305.9</v>
      </c>
    </row>
    <row r="612" spans="1:11" s="6" customFormat="1" ht="180">
      <c r="A612" s="59">
        <v>33</v>
      </c>
      <c r="B612" s="108" t="s">
        <v>2274</v>
      </c>
      <c r="C612" s="108" t="s">
        <v>2275</v>
      </c>
      <c r="D612" s="109" t="s">
        <v>156</v>
      </c>
      <c r="E612" s="62" t="s">
        <v>2276</v>
      </c>
      <c r="F612" s="110">
        <v>12570.81</v>
      </c>
      <c r="G612" s="111"/>
      <c r="H612" s="110"/>
      <c r="I612" s="65"/>
      <c r="J612" s="112"/>
      <c r="K612" s="67"/>
    </row>
    <row r="613" spans="1:11" s="6" customFormat="1" ht="15" outlineLevel="1">
      <c r="A613" s="59" t="s">
        <v>43</v>
      </c>
      <c r="B613" s="108"/>
      <c r="C613" s="108" t="s">
        <v>44</v>
      </c>
      <c r="D613" s="109"/>
      <c r="E613" s="62" t="s">
        <v>43</v>
      </c>
      <c r="F613" s="110">
        <v>3912.64</v>
      </c>
      <c r="G613" s="111" t="s">
        <v>213</v>
      </c>
      <c r="H613" s="110"/>
      <c r="I613" s="65">
        <v>2417.0700000000002</v>
      </c>
      <c r="J613" s="112">
        <v>26.39</v>
      </c>
      <c r="K613" s="67">
        <v>63786.54</v>
      </c>
    </row>
    <row r="614" spans="1:11" s="6" customFormat="1" ht="15" outlineLevel="1">
      <c r="A614" s="59" t="s">
        <v>43</v>
      </c>
      <c r="B614" s="108"/>
      <c r="C614" s="108" t="s">
        <v>46</v>
      </c>
      <c r="D614" s="109"/>
      <c r="E614" s="62" t="s">
        <v>43</v>
      </c>
      <c r="F614" s="110">
        <v>2064.38</v>
      </c>
      <c r="G614" s="111" t="s">
        <v>214</v>
      </c>
      <c r="H614" s="110"/>
      <c r="I614" s="65">
        <v>1159.3599999999999</v>
      </c>
      <c r="J614" s="112">
        <v>11.04</v>
      </c>
      <c r="K614" s="67">
        <v>12799.29</v>
      </c>
    </row>
    <row r="615" spans="1:11" s="6" customFormat="1" ht="30" outlineLevel="1">
      <c r="A615" s="59" t="s">
        <v>43</v>
      </c>
      <c r="B615" s="108"/>
      <c r="C615" s="108" t="s">
        <v>48</v>
      </c>
      <c r="D615" s="109"/>
      <c r="E615" s="62" t="s">
        <v>43</v>
      </c>
      <c r="F615" s="110" t="s">
        <v>1107</v>
      </c>
      <c r="G615" s="111"/>
      <c r="H615" s="110"/>
      <c r="I615" s="68" t="s">
        <v>2277</v>
      </c>
      <c r="J615" s="112">
        <v>26.39</v>
      </c>
      <c r="K615" s="69" t="s">
        <v>2278</v>
      </c>
    </row>
    <row r="616" spans="1:11" s="6" customFormat="1" ht="15" outlineLevel="1">
      <c r="A616" s="59" t="s">
        <v>43</v>
      </c>
      <c r="B616" s="108"/>
      <c r="C616" s="108" t="s">
        <v>52</v>
      </c>
      <c r="D616" s="109"/>
      <c r="E616" s="62" t="s">
        <v>43</v>
      </c>
      <c r="F616" s="110">
        <v>6593.79</v>
      </c>
      <c r="G616" s="111">
        <v>0.6</v>
      </c>
      <c r="H616" s="110"/>
      <c r="I616" s="65">
        <v>3085.89</v>
      </c>
      <c r="J616" s="112">
        <v>8.81</v>
      </c>
      <c r="K616" s="67">
        <v>27186.720000000001</v>
      </c>
    </row>
    <row r="617" spans="1:11" s="6" customFormat="1" ht="15" outlineLevel="1">
      <c r="A617" s="59" t="s">
        <v>43</v>
      </c>
      <c r="B617" s="108"/>
      <c r="C617" s="108" t="s">
        <v>53</v>
      </c>
      <c r="D617" s="109" t="s">
        <v>54</v>
      </c>
      <c r="E617" s="62">
        <v>91</v>
      </c>
      <c r="F617" s="110"/>
      <c r="G617" s="111"/>
      <c r="H617" s="110"/>
      <c r="I617" s="65">
        <v>2199.5300000000002</v>
      </c>
      <c r="J617" s="112">
        <v>75</v>
      </c>
      <c r="K617" s="67">
        <v>47839.91</v>
      </c>
    </row>
    <row r="618" spans="1:11" s="6" customFormat="1" ht="15" outlineLevel="1">
      <c r="A618" s="59" t="s">
        <v>43</v>
      </c>
      <c r="B618" s="108"/>
      <c r="C618" s="108" t="s">
        <v>55</v>
      </c>
      <c r="D618" s="109" t="s">
        <v>54</v>
      </c>
      <c r="E618" s="62">
        <v>70</v>
      </c>
      <c r="F618" s="110"/>
      <c r="G618" s="111"/>
      <c r="H618" s="110"/>
      <c r="I618" s="65">
        <v>1691.95</v>
      </c>
      <c r="J618" s="112">
        <v>41</v>
      </c>
      <c r="K618" s="67">
        <v>26152.48</v>
      </c>
    </row>
    <row r="619" spans="1:11" s="6" customFormat="1" ht="15" outlineLevel="1">
      <c r="A619" s="59" t="s">
        <v>43</v>
      </c>
      <c r="B619" s="108"/>
      <c r="C619" s="108" t="s">
        <v>56</v>
      </c>
      <c r="D619" s="109" t="s">
        <v>54</v>
      </c>
      <c r="E619" s="62">
        <v>98</v>
      </c>
      <c r="F619" s="110"/>
      <c r="G619" s="111"/>
      <c r="H619" s="110"/>
      <c r="I619" s="65">
        <v>198.28</v>
      </c>
      <c r="J619" s="112">
        <v>95</v>
      </c>
      <c r="K619" s="67">
        <v>5072.59</v>
      </c>
    </row>
    <row r="620" spans="1:11" s="6" customFormat="1" ht="15" outlineLevel="1">
      <c r="A620" s="59" t="s">
        <v>43</v>
      </c>
      <c r="B620" s="108"/>
      <c r="C620" s="108" t="s">
        <v>57</v>
      </c>
      <c r="D620" s="109" t="s">
        <v>54</v>
      </c>
      <c r="E620" s="62">
        <v>77</v>
      </c>
      <c r="F620" s="110"/>
      <c r="G620" s="111"/>
      <c r="H620" s="110"/>
      <c r="I620" s="65">
        <v>155.79</v>
      </c>
      <c r="J620" s="112">
        <v>65</v>
      </c>
      <c r="K620" s="67">
        <v>3470.72</v>
      </c>
    </row>
    <row r="621" spans="1:11" s="6" customFormat="1" ht="30" outlineLevel="1">
      <c r="A621" s="59" t="s">
        <v>43</v>
      </c>
      <c r="B621" s="108"/>
      <c r="C621" s="108" t="s">
        <v>58</v>
      </c>
      <c r="D621" s="109" t="s">
        <v>59</v>
      </c>
      <c r="E621" s="62">
        <v>342.14</v>
      </c>
      <c r="F621" s="110"/>
      <c r="G621" s="111" t="s">
        <v>213</v>
      </c>
      <c r="H621" s="110"/>
      <c r="I621" s="65">
        <v>211.36</v>
      </c>
      <c r="J621" s="112"/>
      <c r="K621" s="67"/>
    </row>
    <row r="622" spans="1:11" s="6" customFormat="1" ht="15.75">
      <c r="A622" s="70" t="s">
        <v>43</v>
      </c>
      <c r="B622" s="113"/>
      <c r="C622" s="113" t="s">
        <v>60</v>
      </c>
      <c r="D622" s="114"/>
      <c r="E622" s="73" t="s">
        <v>43</v>
      </c>
      <c r="F622" s="115"/>
      <c r="G622" s="116"/>
      <c r="H622" s="115"/>
      <c r="I622" s="76">
        <v>10907.87</v>
      </c>
      <c r="J622" s="117"/>
      <c r="K622" s="78">
        <v>186308.25</v>
      </c>
    </row>
    <row r="623" spans="1:11" s="6" customFormat="1" ht="15" outlineLevel="1">
      <c r="A623" s="59" t="s">
        <v>43</v>
      </c>
      <c r="B623" s="108"/>
      <c r="C623" s="108" t="s">
        <v>61</v>
      </c>
      <c r="D623" s="109"/>
      <c r="E623" s="62" t="s">
        <v>43</v>
      </c>
      <c r="F623" s="110"/>
      <c r="G623" s="111"/>
      <c r="H623" s="110"/>
      <c r="I623" s="65"/>
      <c r="J623" s="112"/>
      <c r="K623" s="67"/>
    </row>
    <row r="624" spans="1:11" s="6" customFormat="1" ht="15" outlineLevel="1">
      <c r="A624" s="59" t="s">
        <v>43</v>
      </c>
      <c r="B624" s="108"/>
      <c r="C624" s="108" t="s">
        <v>46</v>
      </c>
      <c r="D624" s="109"/>
      <c r="E624" s="62" t="s">
        <v>43</v>
      </c>
      <c r="F624" s="110">
        <v>360.28</v>
      </c>
      <c r="G624" s="111" t="s">
        <v>218</v>
      </c>
      <c r="H624" s="110"/>
      <c r="I624" s="65">
        <v>20.23</v>
      </c>
      <c r="J624" s="112">
        <v>26.39</v>
      </c>
      <c r="K624" s="67">
        <v>533.96</v>
      </c>
    </row>
    <row r="625" spans="1:11" s="6" customFormat="1" ht="15" outlineLevel="1">
      <c r="A625" s="59" t="s">
        <v>43</v>
      </c>
      <c r="B625" s="108"/>
      <c r="C625" s="108" t="s">
        <v>48</v>
      </c>
      <c r="D625" s="109"/>
      <c r="E625" s="62" t="s">
        <v>43</v>
      </c>
      <c r="F625" s="110">
        <v>360.28</v>
      </c>
      <c r="G625" s="111" t="s">
        <v>218</v>
      </c>
      <c r="H625" s="110"/>
      <c r="I625" s="65">
        <v>20.23</v>
      </c>
      <c r="J625" s="112">
        <v>26.39</v>
      </c>
      <c r="K625" s="67">
        <v>533.96</v>
      </c>
    </row>
    <row r="626" spans="1:11" s="6" customFormat="1" ht="15" outlineLevel="1">
      <c r="A626" s="59" t="s">
        <v>43</v>
      </c>
      <c r="B626" s="108"/>
      <c r="C626" s="108" t="s">
        <v>63</v>
      </c>
      <c r="D626" s="109" t="s">
        <v>54</v>
      </c>
      <c r="E626" s="62">
        <v>175</v>
      </c>
      <c r="F626" s="110"/>
      <c r="G626" s="111"/>
      <c r="H626" s="110"/>
      <c r="I626" s="65">
        <v>35.409999999999997</v>
      </c>
      <c r="J626" s="112">
        <v>160</v>
      </c>
      <c r="K626" s="67">
        <v>854.33</v>
      </c>
    </row>
    <row r="627" spans="1:11" s="6" customFormat="1" ht="15" outlineLevel="1">
      <c r="A627" s="59" t="s">
        <v>43</v>
      </c>
      <c r="B627" s="108"/>
      <c r="C627" s="108" t="s">
        <v>64</v>
      </c>
      <c r="D627" s="109"/>
      <c r="E627" s="62" t="s">
        <v>43</v>
      </c>
      <c r="F627" s="110"/>
      <c r="G627" s="111"/>
      <c r="H627" s="110"/>
      <c r="I627" s="65">
        <v>55.64</v>
      </c>
      <c r="J627" s="112"/>
      <c r="K627" s="67">
        <v>1388.29</v>
      </c>
    </row>
    <row r="628" spans="1:11" s="6" customFormat="1" ht="15.75">
      <c r="A628" s="70" t="s">
        <v>43</v>
      </c>
      <c r="B628" s="113"/>
      <c r="C628" s="113" t="s">
        <v>65</v>
      </c>
      <c r="D628" s="114"/>
      <c r="E628" s="73" t="s">
        <v>43</v>
      </c>
      <c r="F628" s="115"/>
      <c r="G628" s="116"/>
      <c r="H628" s="115"/>
      <c r="I628" s="76">
        <v>10963.51</v>
      </c>
      <c r="J628" s="117"/>
      <c r="K628" s="78">
        <v>187696.54</v>
      </c>
    </row>
    <row r="629" spans="1:11" s="6" customFormat="1" ht="180">
      <c r="A629" s="59">
        <v>34</v>
      </c>
      <c r="B629" s="108" t="s">
        <v>2279</v>
      </c>
      <c r="C629" s="108" t="s">
        <v>2280</v>
      </c>
      <c r="D629" s="109" t="s">
        <v>997</v>
      </c>
      <c r="E629" s="62" t="s">
        <v>2281</v>
      </c>
      <c r="F629" s="110">
        <v>1532.37</v>
      </c>
      <c r="G629" s="111"/>
      <c r="H629" s="110"/>
      <c r="I629" s="65"/>
      <c r="J629" s="112"/>
      <c r="K629" s="67"/>
    </row>
    <row r="630" spans="1:11" s="6" customFormat="1" ht="15" outlineLevel="1">
      <c r="A630" s="59" t="s">
        <v>43</v>
      </c>
      <c r="B630" s="108"/>
      <c r="C630" s="108" t="s">
        <v>44</v>
      </c>
      <c r="D630" s="109"/>
      <c r="E630" s="62" t="s">
        <v>43</v>
      </c>
      <c r="F630" s="110">
        <v>1141.8</v>
      </c>
      <c r="G630" s="111" t="s">
        <v>213</v>
      </c>
      <c r="H630" s="110"/>
      <c r="I630" s="65">
        <v>266.77</v>
      </c>
      <c r="J630" s="112">
        <v>26.39</v>
      </c>
      <c r="K630" s="67">
        <v>7040.06</v>
      </c>
    </row>
    <row r="631" spans="1:11" s="6" customFormat="1" ht="15" outlineLevel="1">
      <c r="A631" s="59" t="s">
        <v>43</v>
      </c>
      <c r="B631" s="108"/>
      <c r="C631" s="108" t="s">
        <v>46</v>
      </c>
      <c r="D631" s="109"/>
      <c r="E631" s="62" t="s">
        <v>43</v>
      </c>
      <c r="F631" s="110">
        <v>65.06</v>
      </c>
      <c r="G631" s="111" t="s">
        <v>214</v>
      </c>
      <c r="H631" s="110"/>
      <c r="I631" s="65">
        <v>13.82</v>
      </c>
      <c r="J631" s="112">
        <v>9.33</v>
      </c>
      <c r="K631" s="67">
        <v>128.93</v>
      </c>
    </row>
    <row r="632" spans="1:11" s="6" customFormat="1" ht="15" outlineLevel="1">
      <c r="A632" s="59" t="s">
        <v>43</v>
      </c>
      <c r="B632" s="108"/>
      <c r="C632" s="108" t="s">
        <v>48</v>
      </c>
      <c r="D632" s="109"/>
      <c r="E632" s="62" t="s">
        <v>43</v>
      </c>
      <c r="F632" s="110" t="s">
        <v>998</v>
      </c>
      <c r="G632" s="111"/>
      <c r="H632" s="110"/>
      <c r="I632" s="68" t="s">
        <v>2282</v>
      </c>
      <c r="J632" s="112">
        <v>26.39</v>
      </c>
      <c r="K632" s="69" t="s">
        <v>2283</v>
      </c>
    </row>
    <row r="633" spans="1:11" s="6" customFormat="1" ht="15" outlineLevel="1">
      <c r="A633" s="59" t="s">
        <v>43</v>
      </c>
      <c r="B633" s="108"/>
      <c r="C633" s="108" t="s">
        <v>52</v>
      </c>
      <c r="D633" s="109"/>
      <c r="E633" s="62" t="s">
        <v>43</v>
      </c>
      <c r="F633" s="110">
        <v>325.51</v>
      </c>
      <c r="G633" s="111">
        <v>0.6</v>
      </c>
      <c r="H633" s="110"/>
      <c r="I633" s="65">
        <v>57.62</v>
      </c>
      <c r="J633" s="112">
        <v>5.24</v>
      </c>
      <c r="K633" s="67">
        <v>301.89999999999998</v>
      </c>
    </row>
    <row r="634" spans="1:11" s="6" customFormat="1" ht="15" outlineLevel="1">
      <c r="A634" s="59" t="s">
        <v>43</v>
      </c>
      <c r="B634" s="108"/>
      <c r="C634" s="108" t="s">
        <v>53</v>
      </c>
      <c r="D634" s="109" t="s">
        <v>54</v>
      </c>
      <c r="E634" s="62">
        <v>85</v>
      </c>
      <c r="F634" s="110"/>
      <c r="G634" s="111"/>
      <c r="H634" s="110"/>
      <c r="I634" s="65">
        <v>226.75</v>
      </c>
      <c r="J634" s="112">
        <v>70</v>
      </c>
      <c r="K634" s="67">
        <v>4928.04</v>
      </c>
    </row>
    <row r="635" spans="1:11" s="6" customFormat="1" ht="15" outlineLevel="1">
      <c r="A635" s="59" t="s">
        <v>43</v>
      </c>
      <c r="B635" s="108"/>
      <c r="C635" s="108" t="s">
        <v>55</v>
      </c>
      <c r="D635" s="109" t="s">
        <v>54</v>
      </c>
      <c r="E635" s="62">
        <v>70</v>
      </c>
      <c r="F635" s="110"/>
      <c r="G635" s="111"/>
      <c r="H635" s="110"/>
      <c r="I635" s="65">
        <v>186.74</v>
      </c>
      <c r="J635" s="112">
        <v>41</v>
      </c>
      <c r="K635" s="67">
        <v>2886.42</v>
      </c>
    </row>
    <row r="636" spans="1:11" s="6" customFormat="1" ht="15" outlineLevel="1">
      <c r="A636" s="59" t="s">
        <v>43</v>
      </c>
      <c r="B636" s="108"/>
      <c r="C636" s="108" t="s">
        <v>56</v>
      </c>
      <c r="D636" s="109" t="s">
        <v>54</v>
      </c>
      <c r="E636" s="62">
        <v>98</v>
      </c>
      <c r="F636" s="110"/>
      <c r="G636" s="111"/>
      <c r="H636" s="110"/>
      <c r="I636" s="65">
        <v>1.85</v>
      </c>
      <c r="J636" s="112">
        <v>95</v>
      </c>
      <c r="K636" s="67">
        <v>47.4</v>
      </c>
    </row>
    <row r="637" spans="1:11" s="6" customFormat="1" ht="15" outlineLevel="1">
      <c r="A637" s="59" t="s">
        <v>43</v>
      </c>
      <c r="B637" s="108"/>
      <c r="C637" s="108" t="s">
        <v>57</v>
      </c>
      <c r="D637" s="109" t="s">
        <v>54</v>
      </c>
      <c r="E637" s="62">
        <v>77</v>
      </c>
      <c r="F637" s="110"/>
      <c r="G637" s="111"/>
      <c r="H637" s="110"/>
      <c r="I637" s="65">
        <v>1.46</v>
      </c>
      <c r="J637" s="112">
        <v>65</v>
      </c>
      <c r="K637" s="67">
        <v>32.43</v>
      </c>
    </row>
    <row r="638" spans="1:11" s="6" customFormat="1" ht="30" outlineLevel="1">
      <c r="A638" s="59" t="s">
        <v>43</v>
      </c>
      <c r="B638" s="108"/>
      <c r="C638" s="108" t="s">
        <v>58</v>
      </c>
      <c r="D638" s="109" t="s">
        <v>59</v>
      </c>
      <c r="E638" s="62">
        <v>86.5</v>
      </c>
      <c r="F638" s="110"/>
      <c r="G638" s="111" t="s">
        <v>213</v>
      </c>
      <c r="H638" s="110"/>
      <c r="I638" s="65">
        <v>20.21</v>
      </c>
      <c r="J638" s="112"/>
      <c r="K638" s="67"/>
    </row>
    <row r="639" spans="1:11" s="6" customFormat="1" ht="15.75">
      <c r="A639" s="70" t="s">
        <v>43</v>
      </c>
      <c r="B639" s="113"/>
      <c r="C639" s="113" t="s">
        <v>60</v>
      </c>
      <c r="D639" s="114"/>
      <c r="E639" s="73" t="s">
        <v>43</v>
      </c>
      <c r="F639" s="115"/>
      <c r="G639" s="116"/>
      <c r="H639" s="115"/>
      <c r="I639" s="76">
        <v>755.01</v>
      </c>
      <c r="J639" s="117"/>
      <c r="K639" s="78">
        <v>15365.18</v>
      </c>
    </row>
    <row r="640" spans="1:11" s="6" customFormat="1" ht="15" outlineLevel="1">
      <c r="A640" s="59" t="s">
        <v>43</v>
      </c>
      <c r="B640" s="108"/>
      <c r="C640" s="108" t="s">
        <v>61</v>
      </c>
      <c r="D640" s="109"/>
      <c r="E640" s="62" t="s">
        <v>43</v>
      </c>
      <c r="F640" s="110"/>
      <c r="G640" s="111"/>
      <c r="H640" s="110"/>
      <c r="I640" s="65"/>
      <c r="J640" s="112"/>
      <c r="K640" s="67"/>
    </row>
    <row r="641" spans="1:11" s="6" customFormat="1" ht="15" outlineLevel="1">
      <c r="A641" s="59" t="s">
        <v>43</v>
      </c>
      <c r="B641" s="108"/>
      <c r="C641" s="108" t="s">
        <v>46</v>
      </c>
      <c r="D641" s="109"/>
      <c r="E641" s="62" t="s">
        <v>43</v>
      </c>
      <c r="F641" s="110">
        <v>8.9</v>
      </c>
      <c r="G641" s="111" t="s">
        <v>218</v>
      </c>
      <c r="H641" s="110"/>
      <c r="I641" s="65">
        <v>0.19</v>
      </c>
      <c r="J641" s="112">
        <v>26.39</v>
      </c>
      <c r="K641" s="67">
        <v>4.99</v>
      </c>
    </row>
    <row r="642" spans="1:11" s="6" customFormat="1" ht="15" outlineLevel="1">
      <c r="A642" s="59" t="s">
        <v>43</v>
      </c>
      <c r="B642" s="108"/>
      <c r="C642" s="108" t="s">
        <v>48</v>
      </c>
      <c r="D642" s="109"/>
      <c r="E642" s="62" t="s">
        <v>43</v>
      </c>
      <c r="F642" s="110">
        <v>8.9</v>
      </c>
      <c r="G642" s="111" t="s">
        <v>218</v>
      </c>
      <c r="H642" s="110"/>
      <c r="I642" s="65">
        <v>0.19</v>
      </c>
      <c r="J642" s="112">
        <v>26.39</v>
      </c>
      <c r="K642" s="67">
        <v>4.99</v>
      </c>
    </row>
    <row r="643" spans="1:11" s="6" customFormat="1" ht="15" outlineLevel="1">
      <c r="A643" s="59" t="s">
        <v>43</v>
      </c>
      <c r="B643" s="108"/>
      <c r="C643" s="108" t="s">
        <v>63</v>
      </c>
      <c r="D643" s="109" t="s">
        <v>54</v>
      </c>
      <c r="E643" s="62">
        <v>175</v>
      </c>
      <c r="F643" s="110"/>
      <c r="G643" s="111"/>
      <c r="H643" s="110"/>
      <c r="I643" s="65">
        <v>0.34</v>
      </c>
      <c r="J643" s="112">
        <v>160</v>
      </c>
      <c r="K643" s="67">
        <v>7.98</v>
      </c>
    </row>
    <row r="644" spans="1:11" s="6" customFormat="1" ht="15" outlineLevel="1">
      <c r="A644" s="59" t="s">
        <v>43</v>
      </c>
      <c r="B644" s="108"/>
      <c r="C644" s="108" t="s">
        <v>64</v>
      </c>
      <c r="D644" s="109"/>
      <c r="E644" s="62" t="s">
        <v>43</v>
      </c>
      <c r="F644" s="110"/>
      <c r="G644" s="111"/>
      <c r="H644" s="110"/>
      <c r="I644" s="65">
        <v>0.53</v>
      </c>
      <c r="J644" s="112"/>
      <c r="K644" s="67">
        <v>12.97</v>
      </c>
    </row>
    <row r="645" spans="1:11" s="6" customFormat="1" ht="15.75">
      <c r="A645" s="70" t="s">
        <v>43</v>
      </c>
      <c r="B645" s="113"/>
      <c r="C645" s="126" t="s">
        <v>65</v>
      </c>
      <c r="D645" s="127"/>
      <c r="E645" s="91" t="s">
        <v>43</v>
      </c>
      <c r="F645" s="128"/>
      <c r="G645" s="129"/>
      <c r="H645" s="128"/>
      <c r="I645" s="87">
        <v>755.54</v>
      </c>
      <c r="J645" s="125"/>
      <c r="K645" s="86">
        <v>15378.15</v>
      </c>
    </row>
    <row r="646" spans="1:11" s="6" customFormat="1" ht="15">
      <c r="A646" s="123"/>
      <c r="B646" s="124"/>
      <c r="C646" s="168" t="s">
        <v>127</v>
      </c>
      <c r="D646" s="169"/>
      <c r="E646" s="169"/>
      <c r="F646" s="169"/>
      <c r="G646" s="169"/>
      <c r="H646" s="169"/>
      <c r="I646" s="65">
        <v>21907.37</v>
      </c>
      <c r="J646" s="112"/>
      <c r="K646" s="67">
        <v>363928.96</v>
      </c>
    </row>
    <row r="647" spans="1:11" s="6" customFormat="1" ht="15">
      <c r="A647" s="123"/>
      <c r="B647" s="124"/>
      <c r="C647" s="168" t="s">
        <v>128</v>
      </c>
      <c r="D647" s="169"/>
      <c r="E647" s="169"/>
      <c r="F647" s="169"/>
      <c r="G647" s="169"/>
      <c r="H647" s="169"/>
      <c r="I647" s="65"/>
      <c r="J647" s="112"/>
      <c r="K647" s="67"/>
    </row>
    <row r="648" spans="1:11" s="6" customFormat="1" ht="15">
      <c r="A648" s="123"/>
      <c r="B648" s="124"/>
      <c r="C648" s="168" t="s">
        <v>129</v>
      </c>
      <c r="D648" s="169"/>
      <c r="E648" s="169"/>
      <c r="F648" s="169"/>
      <c r="G648" s="169"/>
      <c r="H648" s="169"/>
      <c r="I648" s="65">
        <v>10096.6</v>
      </c>
      <c r="J648" s="112"/>
      <c r="K648" s="67">
        <v>266449.59999999998</v>
      </c>
    </row>
    <row r="649" spans="1:11" s="6" customFormat="1" ht="15">
      <c r="A649" s="123"/>
      <c r="B649" s="124"/>
      <c r="C649" s="168" t="s">
        <v>130</v>
      </c>
      <c r="D649" s="169"/>
      <c r="E649" s="169"/>
      <c r="F649" s="169"/>
      <c r="G649" s="169"/>
      <c r="H649" s="169"/>
      <c r="I649" s="65">
        <v>6816.97</v>
      </c>
      <c r="J649" s="112"/>
      <c r="K649" s="67">
        <v>60329.39</v>
      </c>
    </row>
    <row r="650" spans="1:11" s="6" customFormat="1" ht="15">
      <c r="A650" s="123"/>
      <c r="B650" s="124"/>
      <c r="C650" s="168" t="s">
        <v>131</v>
      </c>
      <c r="D650" s="169"/>
      <c r="E650" s="169"/>
      <c r="F650" s="169"/>
      <c r="G650" s="169"/>
      <c r="H650" s="169"/>
      <c r="I650" s="65">
        <v>5744.94</v>
      </c>
      <c r="J650" s="112"/>
      <c r="K650" s="67">
        <v>56972.93</v>
      </c>
    </row>
    <row r="651" spans="1:11" s="6" customFormat="1" ht="15.75">
      <c r="A651" s="123"/>
      <c r="B651" s="124"/>
      <c r="C651" s="173" t="s">
        <v>132</v>
      </c>
      <c r="D651" s="174"/>
      <c r="E651" s="174"/>
      <c r="F651" s="174"/>
      <c r="G651" s="174"/>
      <c r="H651" s="174"/>
      <c r="I651" s="76">
        <v>9224.4699999999993</v>
      </c>
      <c r="J651" s="117"/>
      <c r="K651" s="78">
        <v>203449.79</v>
      </c>
    </row>
    <row r="652" spans="1:11" s="6" customFormat="1" ht="15.75">
      <c r="A652" s="123"/>
      <c r="B652" s="124"/>
      <c r="C652" s="173" t="s">
        <v>133</v>
      </c>
      <c r="D652" s="174"/>
      <c r="E652" s="174"/>
      <c r="F652" s="174"/>
      <c r="G652" s="174"/>
      <c r="H652" s="174"/>
      <c r="I652" s="76">
        <v>7120.2</v>
      </c>
      <c r="J652" s="117"/>
      <c r="K652" s="78">
        <v>114001.84</v>
      </c>
    </row>
    <row r="653" spans="1:11" s="6" customFormat="1" ht="32.1" customHeight="1">
      <c r="A653" s="123"/>
      <c r="B653" s="124"/>
      <c r="C653" s="173" t="s">
        <v>2284</v>
      </c>
      <c r="D653" s="174"/>
      <c r="E653" s="174"/>
      <c r="F653" s="174"/>
      <c r="G653" s="174"/>
      <c r="H653" s="174"/>
      <c r="I653" s="76"/>
      <c r="J653" s="117"/>
      <c r="K653" s="78"/>
    </row>
    <row r="654" spans="1:11" s="6" customFormat="1" ht="15">
      <c r="A654" s="123"/>
      <c r="B654" s="124"/>
      <c r="C654" s="168" t="s">
        <v>2285</v>
      </c>
      <c r="D654" s="169"/>
      <c r="E654" s="169"/>
      <c r="F654" s="169"/>
      <c r="G654" s="169"/>
      <c r="H654" s="169"/>
      <c r="I654" s="65">
        <v>38252.04</v>
      </c>
      <c r="J654" s="112"/>
      <c r="K654" s="67">
        <v>681380.59</v>
      </c>
    </row>
    <row r="655" spans="1:11" s="6" customFormat="1" ht="32.1" customHeight="1">
      <c r="A655" s="123"/>
      <c r="B655" s="124"/>
      <c r="C655" s="175" t="s">
        <v>2286</v>
      </c>
      <c r="D655" s="176"/>
      <c r="E655" s="176"/>
      <c r="F655" s="176"/>
      <c r="G655" s="176"/>
      <c r="H655" s="176"/>
      <c r="I655" s="87">
        <v>38252.04</v>
      </c>
      <c r="J655" s="125"/>
      <c r="K655" s="86">
        <v>681380.59</v>
      </c>
    </row>
    <row r="656" spans="1:11" s="6" customFormat="1" ht="22.15" customHeight="1">
      <c r="A656" s="166" t="s">
        <v>2287</v>
      </c>
      <c r="B656" s="167"/>
      <c r="C656" s="167"/>
      <c r="D656" s="167"/>
      <c r="E656" s="167"/>
      <c r="F656" s="167"/>
      <c r="G656" s="167"/>
      <c r="H656" s="167"/>
      <c r="I656" s="167"/>
      <c r="J656" s="167"/>
      <c r="K656" s="167"/>
    </row>
    <row r="657" spans="1:11" s="6" customFormat="1" ht="180">
      <c r="A657" s="59">
        <v>35</v>
      </c>
      <c r="B657" s="108" t="s">
        <v>2288</v>
      </c>
      <c r="C657" s="108" t="s">
        <v>2289</v>
      </c>
      <c r="D657" s="109" t="s">
        <v>1331</v>
      </c>
      <c r="E657" s="62" t="s">
        <v>2290</v>
      </c>
      <c r="F657" s="110">
        <v>4235.1000000000004</v>
      </c>
      <c r="G657" s="111"/>
      <c r="H657" s="110"/>
      <c r="I657" s="65"/>
      <c r="J657" s="112"/>
      <c r="K657" s="67"/>
    </row>
    <row r="658" spans="1:11" s="6" customFormat="1" ht="15" outlineLevel="1">
      <c r="A658" s="59" t="s">
        <v>43</v>
      </c>
      <c r="B658" s="108"/>
      <c r="C658" s="108" t="s">
        <v>44</v>
      </c>
      <c r="D658" s="109"/>
      <c r="E658" s="62" t="s">
        <v>43</v>
      </c>
      <c r="F658" s="110">
        <v>2478.1799999999998</v>
      </c>
      <c r="G658" s="111" t="s">
        <v>70</v>
      </c>
      <c r="H658" s="110"/>
      <c r="I658" s="65">
        <v>5286.26</v>
      </c>
      <c r="J658" s="112">
        <v>26.39</v>
      </c>
      <c r="K658" s="67">
        <v>139504.28</v>
      </c>
    </row>
    <row r="659" spans="1:11" s="6" customFormat="1" ht="15" outlineLevel="1">
      <c r="A659" s="59" t="s">
        <v>43</v>
      </c>
      <c r="B659" s="108"/>
      <c r="C659" s="108" t="s">
        <v>46</v>
      </c>
      <c r="D659" s="109"/>
      <c r="E659" s="62" t="s">
        <v>43</v>
      </c>
      <c r="F659" s="110">
        <v>133.41999999999999</v>
      </c>
      <c r="G659" s="111" t="s">
        <v>71</v>
      </c>
      <c r="H659" s="110"/>
      <c r="I659" s="65">
        <v>258.73</v>
      </c>
      <c r="J659" s="112">
        <v>10.44</v>
      </c>
      <c r="K659" s="67">
        <v>2701.12</v>
      </c>
    </row>
    <row r="660" spans="1:11" s="6" customFormat="1" ht="15" outlineLevel="1">
      <c r="A660" s="59" t="s">
        <v>43</v>
      </c>
      <c r="B660" s="108"/>
      <c r="C660" s="108" t="s">
        <v>48</v>
      </c>
      <c r="D660" s="109"/>
      <c r="E660" s="62" t="s">
        <v>43</v>
      </c>
      <c r="F660" s="110" t="s">
        <v>1333</v>
      </c>
      <c r="G660" s="111"/>
      <c r="H660" s="110"/>
      <c r="I660" s="68" t="s">
        <v>2291</v>
      </c>
      <c r="J660" s="112">
        <v>26.39</v>
      </c>
      <c r="K660" s="69" t="s">
        <v>2292</v>
      </c>
    </row>
    <row r="661" spans="1:11" s="6" customFormat="1" ht="15" outlineLevel="1">
      <c r="A661" s="59" t="s">
        <v>43</v>
      </c>
      <c r="B661" s="108"/>
      <c r="C661" s="108" t="s">
        <v>52</v>
      </c>
      <c r="D661" s="109"/>
      <c r="E661" s="62" t="s">
        <v>43</v>
      </c>
      <c r="F661" s="110">
        <v>1623.5</v>
      </c>
      <c r="G661" s="111">
        <v>0</v>
      </c>
      <c r="H661" s="110"/>
      <c r="I661" s="65"/>
      <c r="J661" s="112">
        <v>8.01</v>
      </c>
      <c r="K661" s="67"/>
    </row>
    <row r="662" spans="1:11" s="6" customFormat="1" ht="15" outlineLevel="1">
      <c r="A662" s="59" t="s">
        <v>43</v>
      </c>
      <c r="B662" s="108"/>
      <c r="C662" s="108" t="s">
        <v>53</v>
      </c>
      <c r="D662" s="109" t="s">
        <v>54</v>
      </c>
      <c r="E662" s="62">
        <v>138</v>
      </c>
      <c r="F662" s="110"/>
      <c r="G662" s="111"/>
      <c r="H662" s="110"/>
      <c r="I662" s="65">
        <v>7295.04</v>
      </c>
      <c r="J662" s="112">
        <v>113</v>
      </c>
      <c r="K662" s="67">
        <v>157639.84</v>
      </c>
    </row>
    <row r="663" spans="1:11" s="6" customFormat="1" ht="15" outlineLevel="1">
      <c r="A663" s="59" t="s">
        <v>43</v>
      </c>
      <c r="B663" s="108"/>
      <c r="C663" s="108" t="s">
        <v>55</v>
      </c>
      <c r="D663" s="109" t="s">
        <v>54</v>
      </c>
      <c r="E663" s="62">
        <v>70</v>
      </c>
      <c r="F663" s="110"/>
      <c r="G663" s="111"/>
      <c r="H663" s="110"/>
      <c r="I663" s="65">
        <v>3700.38</v>
      </c>
      <c r="J663" s="112">
        <v>41</v>
      </c>
      <c r="K663" s="67">
        <v>57196.75</v>
      </c>
    </row>
    <row r="664" spans="1:11" s="6" customFormat="1" ht="15" outlineLevel="1">
      <c r="A664" s="59" t="s">
        <v>43</v>
      </c>
      <c r="B664" s="108"/>
      <c r="C664" s="108" t="s">
        <v>56</v>
      </c>
      <c r="D664" s="109" t="s">
        <v>54</v>
      </c>
      <c r="E664" s="62">
        <v>98</v>
      </c>
      <c r="F664" s="110"/>
      <c r="G664" s="111"/>
      <c r="H664" s="110"/>
      <c r="I664" s="65">
        <v>29.22</v>
      </c>
      <c r="J664" s="112">
        <v>95</v>
      </c>
      <c r="K664" s="67">
        <v>747.73</v>
      </c>
    </row>
    <row r="665" spans="1:11" s="6" customFormat="1" ht="15" outlineLevel="1">
      <c r="A665" s="59" t="s">
        <v>43</v>
      </c>
      <c r="B665" s="108"/>
      <c r="C665" s="108" t="s">
        <v>57</v>
      </c>
      <c r="D665" s="109" t="s">
        <v>54</v>
      </c>
      <c r="E665" s="62">
        <v>77</v>
      </c>
      <c r="F665" s="110"/>
      <c r="G665" s="111"/>
      <c r="H665" s="110"/>
      <c r="I665" s="65">
        <v>22.96</v>
      </c>
      <c r="J665" s="112">
        <v>65</v>
      </c>
      <c r="K665" s="67">
        <v>511.6</v>
      </c>
    </row>
    <row r="666" spans="1:11" s="6" customFormat="1" ht="30" outlineLevel="1">
      <c r="A666" s="59" t="s">
        <v>43</v>
      </c>
      <c r="B666" s="108"/>
      <c r="C666" s="108" t="s">
        <v>58</v>
      </c>
      <c r="D666" s="109" t="s">
        <v>59</v>
      </c>
      <c r="E666" s="62">
        <v>206</v>
      </c>
      <c r="F666" s="110"/>
      <c r="G666" s="111" t="s">
        <v>70</v>
      </c>
      <c r="H666" s="110"/>
      <c r="I666" s="65">
        <v>439.42</v>
      </c>
      <c r="J666" s="112"/>
      <c r="K666" s="67"/>
    </row>
    <row r="667" spans="1:11" s="6" customFormat="1" ht="15.75">
      <c r="A667" s="70" t="s">
        <v>43</v>
      </c>
      <c r="B667" s="113"/>
      <c r="C667" s="113" t="s">
        <v>60</v>
      </c>
      <c r="D667" s="114"/>
      <c r="E667" s="73" t="s">
        <v>43</v>
      </c>
      <c r="F667" s="115"/>
      <c r="G667" s="116"/>
      <c r="H667" s="115"/>
      <c r="I667" s="76">
        <v>16592.59</v>
      </c>
      <c r="J667" s="117"/>
      <c r="K667" s="78">
        <v>358301.32</v>
      </c>
    </row>
    <row r="668" spans="1:11" s="6" customFormat="1" ht="15" outlineLevel="1">
      <c r="A668" s="59" t="s">
        <v>43</v>
      </c>
      <c r="B668" s="108"/>
      <c r="C668" s="108" t="s">
        <v>61</v>
      </c>
      <c r="D668" s="109"/>
      <c r="E668" s="62" t="s">
        <v>43</v>
      </c>
      <c r="F668" s="110"/>
      <c r="G668" s="111"/>
      <c r="H668" s="110"/>
      <c r="I668" s="65"/>
      <c r="J668" s="112"/>
      <c r="K668" s="67"/>
    </row>
    <row r="669" spans="1:11" s="6" customFormat="1" ht="15" outlineLevel="1">
      <c r="A669" s="59" t="s">
        <v>43</v>
      </c>
      <c r="B669" s="108"/>
      <c r="C669" s="108" t="s">
        <v>46</v>
      </c>
      <c r="D669" s="109"/>
      <c r="E669" s="62" t="s">
        <v>43</v>
      </c>
      <c r="F669" s="110">
        <v>15.38</v>
      </c>
      <c r="G669" s="111" t="s">
        <v>270</v>
      </c>
      <c r="H669" s="110"/>
      <c r="I669" s="65">
        <v>2.98</v>
      </c>
      <c r="J669" s="112">
        <v>26.39</v>
      </c>
      <c r="K669" s="67">
        <v>78.709999999999994</v>
      </c>
    </row>
    <row r="670" spans="1:11" s="6" customFormat="1" ht="15" outlineLevel="1">
      <c r="A670" s="59" t="s">
        <v>43</v>
      </c>
      <c r="B670" s="108"/>
      <c r="C670" s="108" t="s">
        <v>48</v>
      </c>
      <c r="D670" s="109"/>
      <c r="E670" s="62" t="s">
        <v>43</v>
      </c>
      <c r="F670" s="110">
        <v>15.38</v>
      </c>
      <c r="G670" s="111" t="s">
        <v>270</v>
      </c>
      <c r="H670" s="110"/>
      <c r="I670" s="65">
        <v>2.98</v>
      </c>
      <c r="J670" s="112">
        <v>26.39</v>
      </c>
      <c r="K670" s="67">
        <v>78.709999999999994</v>
      </c>
    </row>
    <row r="671" spans="1:11" s="6" customFormat="1" ht="15" outlineLevel="1">
      <c r="A671" s="59" t="s">
        <v>43</v>
      </c>
      <c r="B671" s="108"/>
      <c r="C671" s="108" t="s">
        <v>63</v>
      </c>
      <c r="D671" s="109" t="s">
        <v>54</v>
      </c>
      <c r="E671" s="62">
        <v>175</v>
      </c>
      <c r="F671" s="110"/>
      <c r="G671" s="111"/>
      <c r="H671" s="110"/>
      <c r="I671" s="65">
        <v>5.21</v>
      </c>
      <c r="J671" s="112">
        <v>160</v>
      </c>
      <c r="K671" s="67">
        <v>125.93</v>
      </c>
    </row>
    <row r="672" spans="1:11" s="6" customFormat="1" ht="15" outlineLevel="1">
      <c r="A672" s="59" t="s">
        <v>43</v>
      </c>
      <c r="B672" s="108"/>
      <c r="C672" s="108" t="s">
        <v>64</v>
      </c>
      <c r="D672" s="109"/>
      <c r="E672" s="62" t="s">
        <v>43</v>
      </c>
      <c r="F672" s="110"/>
      <c r="G672" s="111"/>
      <c r="H672" s="110"/>
      <c r="I672" s="65">
        <v>8.19</v>
      </c>
      <c r="J672" s="112"/>
      <c r="K672" s="67">
        <v>204.64</v>
      </c>
    </row>
    <row r="673" spans="1:11" s="6" customFormat="1" ht="15.75">
      <c r="A673" s="70" t="s">
        <v>43</v>
      </c>
      <c r="B673" s="113"/>
      <c r="C673" s="113" t="s">
        <v>65</v>
      </c>
      <c r="D673" s="114"/>
      <c r="E673" s="73" t="s">
        <v>43</v>
      </c>
      <c r="F673" s="115"/>
      <c r="G673" s="116"/>
      <c r="H673" s="115"/>
      <c r="I673" s="76">
        <v>16600.78</v>
      </c>
      <c r="J673" s="117"/>
      <c r="K673" s="78">
        <v>358505.96</v>
      </c>
    </row>
    <row r="674" spans="1:11" s="6" customFormat="1" ht="135">
      <c r="A674" s="59">
        <v>36</v>
      </c>
      <c r="B674" s="108" t="s">
        <v>2293</v>
      </c>
      <c r="C674" s="108" t="s">
        <v>2294</v>
      </c>
      <c r="D674" s="109" t="s">
        <v>1056</v>
      </c>
      <c r="E674" s="62" t="s">
        <v>2295</v>
      </c>
      <c r="F674" s="110">
        <v>1381.32</v>
      </c>
      <c r="G674" s="111"/>
      <c r="H674" s="110"/>
      <c r="I674" s="65"/>
      <c r="J674" s="112"/>
      <c r="K674" s="67"/>
    </row>
    <row r="675" spans="1:11" s="6" customFormat="1" ht="15" outlineLevel="1">
      <c r="A675" s="59" t="s">
        <v>43</v>
      </c>
      <c r="B675" s="108"/>
      <c r="C675" s="108" t="s">
        <v>44</v>
      </c>
      <c r="D675" s="109"/>
      <c r="E675" s="62" t="s">
        <v>43</v>
      </c>
      <c r="F675" s="110">
        <v>501.53</v>
      </c>
      <c r="G675" s="111" t="s">
        <v>76</v>
      </c>
      <c r="H675" s="110"/>
      <c r="I675" s="65">
        <v>16557.11</v>
      </c>
      <c r="J675" s="112">
        <v>26.39</v>
      </c>
      <c r="K675" s="67">
        <v>436942.14</v>
      </c>
    </row>
    <row r="676" spans="1:11" s="6" customFormat="1" ht="15" outlineLevel="1">
      <c r="A676" s="59" t="s">
        <v>43</v>
      </c>
      <c r="B676" s="108"/>
      <c r="C676" s="108" t="s">
        <v>46</v>
      </c>
      <c r="D676" s="109"/>
      <c r="E676" s="62" t="s">
        <v>43</v>
      </c>
      <c r="F676" s="110">
        <v>854.04</v>
      </c>
      <c r="G676" s="111">
        <v>1.2</v>
      </c>
      <c r="H676" s="110"/>
      <c r="I676" s="65">
        <v>25631.45</v>
      </c>
      <c r="J676" s="112">
        <v>13.82</v>
      </c>
      <c r="K676" s="67">
        <v>354226.62</v>
      </c>
    </row>
    <row r="677" spans="1:11" s="6" customFormat="1" ht="30" outlineLevel="1">
      <c r="A677" s="59" t="s">
        <v>43</v>
      </c>
      <c r="B677" s="108"/>
      <c r="C677" s="108" t="s">
        <v>48</v>
      </c>
      <c r="D677" s="109"/>
      <c r="E677" s="62" t="s">
        <v>43</v>
      </c>
      <c r="F677" s="110" t="s">
        <v>2296</v>
      </c>
      <c r="G677" s="111"/>
      <c r="H677" s="110"/>
      <c r="I677" s="68" t="s">
        <v>2297</v>
      </c>
      <c r="J677" s="112">
        <v>26.39</v>
      </c>
      <c r="K677" s="69" t="s">
        <v>2298</v>
      </c>
    </row>
    <row r="678" spans="1:11" s="6" customFormat="1" ht="15" outlineLevel="1">
      <c r="A678" s="59" t="s">
        <v>43</v>
      </c>
      <c r="B678" s="108"/>
      <c r="C678" s="108" t="s">
        <v>52</v>
      </c>
      <c r="D678" s="109"/>
      <c r="E678" s="62" t="s">
        <v>43</v>
      </c>
      <c r="F678" s="110">
        <v>25.75</v>
      </c>
      <c r="G678" s="111"/>
      <c r="H678" s="110"/>
      <c r="I678" s="65">
        <v>644.01</v>
      </c>
      <c r="J678" s="112">
        <v>11.88</v>
      </c>
      <c r="K678" s="67">
        <v>7650.81</v>
      </c>
    </row>
    <row r="679" spans="1:11" s="6" customFormat="1" ht="15" outlineLevel="1">
      <c r="A679" s="59" t="s">
        <v>43</v>
      </c>
      <c r="B679" s="108"/>
      <c r="C679" s="108" t="s">
        <v>53</v>
      </c>
      <c r="D679" s="109" t="s">
        <v>54</v>
      </c>
      <c r="E679" s="62">
        <v>80</v>
      </c>
      <c r="F679" s="110"/>
      <c r="G679" s="111"/>
      <c r="H679" s="110"/>
      <c r="I679" s="65">
        <v>13245.69</v>
      </c>
      <c r="J679" s="112">
        <v>70</v>
      </c>
      <c r="K679" s="67">
        <v>305859.5</v>
      </c>
    </row>
    <row r="680" spans="1:11" s="6" customFormat="1" ht="15" outlineLevel="1">
      <c r="A680" s="59" t="s">
        <v>43</v>
      </c>
      <c r="B680" s="108"/>
      <c r="C680" s="108" t="s">
        <v>55</v>
      </c>
      <c r="D680" s="109" t="s">
        <v>54</v>
      </c>
      <c r="E680" s="62">
        <v>55</v>
      </c>
      <c r="F680" s="110"/>
      <c r="G680" s="111"/>
      <c r="H680" s="110"/>
      <c r="I680" s="65">
        <v>9106.41</v>
      </c>
      <c r="J680" s="112">
        <v>41</v>
      </c>
      <c r="K680" s="67">
        <v>179146.28</v>
      </c>
    </row>
    <row r="681" spans="1:11" s="6" customFormat="1" ht="15" outlineLevel="1">
      <c r="A681" s="59" t="s">
        <v>43</v>
      </c>
      <c r="B681" s="108"/>
      <c r="C681" s="108" t="s">
        <v>56</v>
      </c>
      <c r="D681" s="109" t="s">
        <v>54</v>
      </c>
      <c r="E681" s="62">
        <v>98</v>
      </c>
      <c r="F681" s="110"/>
      <c r="G681" s="111"/>
      <c r="H681" s="110"/>
      <c r="I681" s="65">
        <v>7747.64</v>
      </c>
      <c r="J681" s="112">
        <v>95</v>
      </c>
      <c r="K681" s="67">
        <v>198201.38</v>
      </c>
    </row>
    <row r="682" spans="1:11" s="6" customFormat="1" ht="15" outlineLevel="1">
      <c r="A682" s="59" t="s">
        <v>43</v>
      </c>
      <c r="B682" s="108"/>
      <c r="C682" s="108" t="s">
        <v>57</v>
      </c>
      <c r="D682" s="109" t="s">
        <v>54</v>
      </c>
      <c r="E682" s="62">
        <v>77</v>
      </c>
      <c r="F682" s="110"/>
      <c r="G682" s="111"/>
      <c r="H682" s="110"/>
      <c r="I682" s="65">
        <v>6087.44</v>
      </c>
      <c r="J682" s="112">
        <v>65</v>
      </c>
      <c r="K682" s="67">
        <v>135611.47</v>
      </c>
    </row>
    <row r="683" spans="1:11" s="6" customFormat="1" ht="30" outlineLevel="1">
      <c r="A683" s="59" t="s">
        <v>43</v>
      </c>
      <c r="B683" s="108"/>
      <c r="C683" s="108" t="s">
        <v>58</v>
      </c>
      <c r="D683" s="109" t="s">
        <v>59</v>
      </c>
      <c r="E683" s="62">
        <v>44.86</v>
      </c>
      <c r="F683" s="110"/>
      <c r="G683" s="111" t="s">
        <v>76</v>
      </c>
      <c r="H683" s="110"/>
      <c r="I683" s="65">
        <v>1480.97</v>
      </c>
      <c r="J683" s="112"/>
      <c r="K683" s="67"/>
    </row>
    <row r="684" spans="1:11" s="6" customFormat="1" ht="15.75">
      <c r="A684" s="70" t="s">
        <v>43</v>
      </c>
      <c r="B684" s="113"/>
      <c r="C684" s="113" t="s">
        <v>60</v>
      </c>
      <c r="D684" s="114"/>
      <c r="E684" s="73" t="s">
        <v>43</v>
      </c>
      <c r="F684" s="115"/>
      <c r="G684" s="116"/>
      <c r="H684" s="115"/>
      <c r="I684" s="76">
        <v>79019.75</v>
      </c>
      <c r="J684" s="117"/>
      <c r="K684" s="78">
        <v>1617638.2</v>
      </c>
    </row>
    <row r="685" spans="1:11" s="6" customFormat="1" ht="15" outlineLevel="1">
      <c r="A685" s="59" t="s">
        <v>43</v>
      </c>
      <c r="B685" s="108"/>
      <c r="C685" s="108" t="s">
        <v>61</v>
      </c>
      <c r="D685" s="109"/>
      <c r="E685" s="62" t="s">
        <v>43</v>
      </c>
      <c r="F685" s="110"/>
      <c r="G685" s="111"/>
      <c r="H685" s="110"/>
      <c r="I685" s="65"/>
      <c r="J685" s="112"/>
      <c r="K685" s="67"/>
    </row>
    <row r="686" spans="1:11" s="6" customFormat="1" ht="15" outlineLevel="1">
      <c r="A686" s="59" t="s">
        <v>43</v>
      </c>
      <c r="B686" s="108"/>
      <c r="C686" s="108" t="s">
        <v>46</v>
      </c>
      <c r="D686" s="109"/>
      <c r="E686" s="62" t="s">
        <v>43</v>
      </c>
      <c r="F686" s="110">
        <v>263.42</v>
      </c>
      <c r="G686" s="111" t="s">
        <v>80</v>
      </c>
      <c r="H686" s="110"/>
      <c r="I686" s="65">
        <v>790.58</v>
      </c>
      <c r="J686" s="112">
        <v>26.39</v>
      </c>
      <c r="K686" s="67">
        <v>20863.3</v>
      </c>
    </row>
    <row r="687" spans="1:11" s="6" customFormat="1" ht="15" outlineLevel="1">
      <c r="A687" s="59" t="s">
        <v>43</v>
      </c>
      <c r="B687" s="108"/>
      <c r="C687" s="108" t="s">
        <v>48</v>
      </c>
      <c r="D687" s="109"/>
      <c r="E687" s="62" t="s">
        <v>43</v>
      </c>
      <c r="F687" s="110">
        <v>263.42</v>
      </c>
      <c r="G687" s="111" t="s">
        <v>80</v>
      </c>
      <c r="H687" s="110"/>
      <c r="I687" s="65">
        <v>790.58</v>
      </c>
      <c r="J687" s="112">
        <v>26.39</v>
      </c>
      <c r="K687" s="67">
        <v>20863.3</v>
      </c>
    </row>
    <row r="688" spans="1:11" s="6" customFormat="1" ht="15" outlineLevel="1">
      <c r="A688" s="59" t="s">
        <v>43</v>
      </c>
      <c r="B688" s="108"/>
      <c r="C688" s="108" t="s">
        <v>63</v>
      </c>
      <c r="D688" s="109" t="s">
        <v>54</v>
      </c>
      <c r="E688" s="62">
        <v>175</v>
      </c>
      <c r="F688" s="110"/>
      <c r="G688" s="111"/>
      <c r="H688" s="110"/>
      <c r="I688" s="65">
        <v>1383.52</v>
      </c>
      <c r="J688" s="112">
        <v>160</v>
      </c>
      <c r="K688" s="67">
        <v>33381.29</v>
      </c>
    </row>
    <row r="689" spans="1:11" s="6" customFormat="1" ht="15" outlineLevel="1">
      <c r="A689" s="59" t="s">
        <v>43</v>
      </c>
      <c r="B689" s="108"/>
      <c r="C689" s="108" t="s">
        <v>64</v>
      </c>
      <c r="D689" s="109"/>
      <c r="E689" s="62" t="s">
        <v>43</v>
      </c>
      <c r="F689" s="110"/>
      <c r="G689" s="111"/>
      <c r="H689" s="110"/>
      <c r="I689" s="65">
        <v>2174.1</v>
      </c>
      <c r="J689" s="112"/>
      <c r="K689" s="67">
        <v>54244.59</v>
      </c>
    </row>
    <row r="690" spans="1:11" s="6" customFormat="1" ht="15.75">
      <c r="A690" s="70" t="s">
        <v>43</v>
      </c>
      <c r="B690" s="113"/>
      <c r="C690" s="126" t="s">
        <v>65</v>
      </c>
      <c r="D690" s="127"/>
      <c r="E690" s="91" t="s">
        <v>43</v>
      </c>
      <c r="F690" s="128"/>
      <c r="G690" s="129"/>
      <c r="H690" s="128"/>
      <c r="I690" s="87">
        <v>81193.850000000006</v>
      </c>
      <c r="J690" s="125"/>
      <c r="K690" s="86">
        <v>1671882.79</v>
      </c>
    </row>
    <row r="691" spans="1:11" s="6" customFormat="1" ht="15">
      <c r="A691" s="123"/>
      <c r="B691" s="124"/>
      <c r="C691" s="168" t="s">
        <v>127</v>
      </c>
      <c r="D691" s="169"/>
      <c r="E691" s="169"/>
      <c r="F691" s="169"/>
      <c r="G691" s="169"/>
      <c r="H691" s="169"/>
      <c r="I691" s="65">
        <v>49171.12</v>
      </c>
      <c r="J691" s="112"/>
      <c r="K691" s="67">
        <v>961966.98</v>
      </c>
    </row>
    <row r="692" spans="1:11" s="6" customFormat="1" ht="15">
      <c r="A692" s="123"/>
      <c r="B692" s="124"/>
      <c r="C692" s="168" t="s">
        <v>128</v>
      </c>
      <c r="D692" s="169"/>
      <c r="E692" s="169"/>
      <c r="F692" s="169"/>
      <c r="G692" s="169"/>
      <c r="H692" s="169"/>
      <c r="I692" s="65"/>
      <c r="J692" s="112"/>
      <c r="K692" s="67"/>
    </row>
    <row r="693" spans="1:11" s="6" customFormat="1" ht="15">
      <c r="A693" s="123"/>
      <c r="B693" s="124"/>
      <c r="C693" s="168" t="s">
        <v>129</v>
      </c>
      <c r="D693" s="169"/>
      <c r="E693" s="169"/>
      <c r="F693" s="169"/>
      <c r="G693" s="169"/>
      <c r="H693" s="169"/>
      <c r="I693" s="65">
        <v>30572.51</v>
      </c>
      <c r="J693" s="112"/>
      <c r="K693" s="67">
        <v>806808.54</v>
      </c>
    </row>
    <row r="694" spans="1:11" s="6" customFormat="1" ht="15">
      <c r="A694" s="123"/>
      <c r="B694" s="124"/>
      <c r="C694" s="168" t="s">
        <v>130</v>
      </c>
      <c r="D694" s="169"/>
      <c r="E694" s="169"/>
      <c r="F694" s="169"/>
      <c r="G694" s="169"/>
      <c r="H694" s="169"/>
      <c r="I694" s="65">
        <v>644.01</v>
      </c>
      <c r="J694" s="112"/>
      <c r="K694" s="67">
        <v>7650.81</v>
      </c>
    </row>
    <row r="695" spans="1:11" s="6" customFormat="1" ht="15">
      <c r="A695" s="123"/>
      <c r="B695" s="124"/>
      <c r="C695" s="168" t="s">
        <v>131</v>
      </c>
      <c r="D695" s="169"/>
      <c r="E695" s="169"/>
      <c r="F695" s="169"/>
      <c r="G695" s="169"/>
      <c r="H695" s="169"/>
      <c r="I695" s="65">
        <v>26683.74</v>
      </c>
      <c r="J695" s="112"/>
      <c r="K695" s="67">
        <v>377869.75</v>
      </c>
    </row>
    <row r="696" spans="1:11" s="6" customFormat="1" ht="15.75">
      <c r="A696" s="123"/>
      <c r="B696" s="124"/>
      <c r="C696" s="173" t="s">
        <v>132</v>
      </c>
      <c r="D696" s="174"/>
      <c r="E696" s="174"/>
      <c r="F696" s="174"/>
      <c r="G696" s="174"/>
      <c r="H696" s="174"/>
      <c r="I696" s="76">
        <v>29095.279999999999</v>
      </c>
      <c r="J696" s="117"/>
      <c r="K696" s="78">
        <v>682343.36</v>
      </c>
    </row>
    <row r="697" spans="1:11" s="6" customFormat="1" ht="15.75">
      <c r="A697" s="123"/>
      <c r="B697" s="124"/>
      <c r="C697" s="173" t="s">
        <v>133</v>
      </c>
      <c r="D697" s="174"/>
      <c r="E697" s="174"/>
      <c r="F697" s="174"/>
      <c r="G697" s="174"/>
      <c r="H697" s="174"/>
      <c r="I697" s="76">
        <v>19528.23</v>
      </c>
      <c r="J697" s="117"/>
      <c r="K697" s="78">
        <v>386078.41</v>
      </c>
    </row>
    <row r="698" spans="1:11" s="6" customFormat="1" ht="32.1" customHeight="1">
      <c r="A698" s="123"/>
      <c r="B698" s="124"/>
      <c r="C698" s="173" t="s">
        <v>2299</v>
      </c>
      <c r="D698" s="174"/>
      <c r="E698" s="174"/>
      <c r="F698" s="174"/>
      <c r="G698" s="174"/>
      <c r="H698" s="174"/>
      <c r="I698" s="76"/>
      <c r="J698" s="117"/>
      <c r="K698" s="78"/>
    </row>
    <row r="699" spans="1:11" s="6" customFormat="1" ht="15">
      <c r="A699" s="123"/>
      <c r="B699" s="124"/>
      <c r="C699" s="168" t="s">
        <v>2300</v>
      </c>
      <c r="D699" s="169"/>
      <c r="E699" s="169"/>
      <c r="F699" s="169"/>
      <c r="G699" s="169"/>
      <c r="H699" s="169"/>
      <c r="I699" s="65">
        <v>97794.63</v>
      </c>
      <c r="J699" s="112"/>
      <c r="K699" s="67">
        <v>2030388.75</v>
      </c>
    </row>
    <row r="700" spans="1:11" s="6" customFormat="1" ht="32.1" customHeight="1">
      <c r="A700" s="123"/>
      <c r="B700" s="124"/>
      <c r="C700" s="175" t="s">
        <v>2301</v>
      </c>
      <c r="D700" s="176"/>
      <c r="E700" s="176"/>
      <c r="F700" s="176"/>
      <c r="G700" s="176"/>
      <c r="H700" s="176"/>
      <c r="I700" s="87">
        <v>97794.63</v>
      </c>
      <c r="J700" s="125"/>
      <c r="K700" s="86">
        <v>2030388.75</v>
      </c>
    </row>
    <row r="701" spans="1:11" s="6" customFormat="1" ht="32.1" customHeight="1">
      <c r="A701" s="166" t="s">
        <v>2302</v>
      </c>
      <c r="B701" s="167"/>
      <c r="C701" s="167"/>
      <c r="D701" s="167"/>
      <c r="E701" s="167"/>
      <c r="F701" s="167"/>
      <c r="G701" s="167"/>
      <c r="H701" s="167"/>
      <c r="I701" s="167"/>
      <c r="J701" s="167"/>
      <c r="K701" s="167"/>
    </row>
    <row r="702" spans="1:11" s="6" customFormat="1" ht="180">
      <c r="A702" s="59">
        <v>37</v>
      </c>
      <c r="B702" s="108" t="s">
        <v>2303</v>
      </c>
      <c r="C702" s="108" t="s">
        <v>2304</v>
      </c>
      <c r="D702" s="109" t="s">
        <v>156</v>
      </c>
      <c r="E702" s="62" t="s">
        <v>2305</v>
      </c>
      <c r="F702" s="110">
        <v>1615.64</v>
      </c>
      <c r="G702" s="111"/>
      <c r="H702" s="110"/>
      <c r="I702" s="65"/>
      <c r="J702" s="112"/>
      <c r="K702" s="67"/>
    </row>
    <row r="703" spans="1:11" s="6" customFormat="1" ht="15" outlineLevel="1">
      <c r="A703" s="59" t="s">
        <v>43</v>
      </c>
      <c r="B703" s="108"/>
      <c r="C703" s="108" t="s">
        <v>44</v>
      </c>
      <c r="D703" s="109"/>
      <c r="E703" s="62" t="s">
        <v>43</v>
      </c>
      <c r="F703" s="110">
        <v>957.82</v>
      </c>
      <c r="G703" s="111" t="s">
        <v>70</v>
      </c>
      <c r="H703" s="110"/>
      <c r="I703" s="65">
        <v>708.02</v>
      </c>
      <c r="J703" s="112">
        <v>26.39</v>
      </c>
      <c r="K703" s="67">
        <v>18684.66</v>
      </c>
    </row>
    <row r="704" spans="1:11" s="6" customFormat="1" ht="15" outlineLevel="1">
      <c r="A704" s="59" t="s">
        <v>43</v>
      </c>
      <c r="B704" s="108"/>
      <c r="C704" s="108" t="s">
        <v>46</v>
      </c>
      <c r="D704" s="109"/>
      <c r="E704" s="62" t="s">
        <v>43</v>
      </c>
      <c r="F704" s="110">
        <v>657.82</v>
      </c>
      <c r="G704" s="111" t="s">
        <v>71</v>
      </c>
      <c r="H704" s="110"/>
      <c r="I704" s="65">
        <v>442.06</v>
      </c>
      <c r="J704" s="112">
        <v>9.8000000000000007</v>
      </c>
      <c r="K704" s="67">
        <v>4332.1400000000003</v>
      </c>
    </row>
    <row r="705" spans="1:11" s="6" customFormat="1" ht="15" outlineLevel="1">
      <c r="A705" s="59" t="s">
        <v>43</v>
      </c>
      <c r="B705" s="108"/>
      <c r="C705" s="108" t="s">
        <v>48</v>
      </c>
      <c r="D705" s="109"/>
      <c r="E705" s="62" t="s">
        <v>43</v>
      </c>
      <c r="F705" s="110" t="s">
        <v>1209</v>
      </c>
      <c r="G705" s="111"/>
      <c r="H705" s="110"/>
      <c r="I705" s="68" t="s">
        <v>2306</v>
      </c>
      <c r="J705" s="112">
        <v>26.39</v>
      </c>
      <c r="K705" s="69" t="s">
        <v>2307</v>
      </c>
    </row>
    <row r="706" spans="1:11" s="6" customFormat="1" ht="15" outlineLevel="1">
      <c r="A706" s="59" t="s">
        <v>43</v>
      </c>
      <c r="B706" s="108"/>
      <c r="C706" s="108" t="s">
        <v>52</v>
      </c>
      <c r="D706" s="109"/>
      <c r="E706" s="62" t="s">
        <v>43</v>
      </c>
      <c r="F706" s="110"/>
      <c r="G706" s="111">
        <v>0</v>
      </c>
      <c r="H706" s="110"/>
      <c r="I706" s="65"/>
      <c r="J706" s="112"/>
      <c r="K706" s="67"/>
    </row>
    <row r="707" spans="1:11" s="6" customFormat="1" ht="15" outlineLevel="1">
      <c r="A707" s="59" t="s">
        <v>43</v>
      </c>
      <c r="B707" s="108"/>
      <c r="C707" s="108" t="s">
        <v>53</v>
      </c>
      <c r="D707" s="109" t="s">
        <v>54</v>
      </c>
      <c r="E707" s="62">
        <v>138</v>
      </c>
      <c r="F707" s="110"/>
      <c r="G707" s="111"/>
      <c r="H707" s="110"/>
      <c r="I707" s="65">
        <v>977.07</v>
      </c>
      <c r="J707" s="112">
        <v>113</v>
      </c>
      <c r="K707" s="67">
        <v>21113.67</v>
      </c>
    </row>
    <row r="708" spans="1:11" s="6" customFormat="1" ht="15" outlineLevel="1">
      <c r="A708" s="59" t="s">
        <v>43</v>
      </c>
      <c r="B708" s="108"/>
      <c r="C708" s="108" t="s">
        <v>55</v>
      </c>
      <c r="D708" s="109" t="s">
        <v>54</v>
      </c>
      <c r="E708" s="62">
        <v>70</v>
      </c>
      <c r="F708" s="110"/>
      <c r="G708" s="111"/>
      <c r="H708" s="110"/>
      <c r="I708" s="65">
        <v>495.61</v>
      </c>
      <c r="J708" s="112">
        <v>41</v>
      </c>
      <c r="K708" s="67">
        <v>7660.71</v>
      </c>
    </row>
    <row r="709" spans="1:11" s="6" customFormat="1" ht="15" outlineLevel="1">
      <c r="A709" s="59" t="s">
        <v>43</v>
      </c>
      <c r="B709" s="108"/>
      <c r="C709" s="108" t="s">
        <v>56</v>
      </c>
      <c r="D709" s="109" t="s">
        <v>54</v>
      </c>
      <c r="E709" s="62">
        <v>98</v>
      </c>
      <c r="F709" s="110"/>
      <c r="G709" s="111"/>
      <c r="H709" s="110"/>
      <c r="I709" s="65">
        <v>57.84</v>
      </c>
      <c r="J709" s="112">
        <v>95</v>
      </c>
      <c r="K709" s="67">
        <v>1479.54</v>
      </c>
    </row>
    <row r="710" spans="1:11" s="6" customFormat="1" ht="15" outlineLevel="1">
      <c r="A710" s="59" t="s">
        <v>43</v>
      </c>
      <c r="B710" s="108"/>
      <c r="C710" s="108" t="s">
        <v>57</v>
      </c>
      <c r="D710" s="109" t="s">
        <v>54</v>
      </c>
      <c r="E710" s="62">
        <v>77</v>
      </c>
      <c r="F710" s="110"/>
      <c r="G710" s="111"/>
      <c r="H710" s="110"/>
      <c r="I710" s="65">
        <v>45.45</v>
      </c>
      <c r="J710" s="112">
        <v>65</v>
      </c>
      <c r="K710" s="67">
        <v>1012.32</v>
      </c>
    </row>
    <row r="711" spans="1:11" s="6" customFormat="1" ht="30" outlineLevel="1">
      <c r="A711" s="59" t="s">
        <v>43</v>
      </c>
      <c r="B711" s="108"/>
      <c r="C711" s="108" t="s">
        <v>58</v>
      </c>
      <c r="D711" s="109" t="s">
        <v>59</v>
      </c>
      <c r="E711" s="62">
        <v>82.5</v>
      </c>
      <c r="F711" s="110"/>
      <c r="G711" s="111" t="s">
        <v>70</v>
      </c>
      <c r="H711" s="110"/>
      <c r="I711" s="65">
        <v>60.98</v>
      </c>
      <c r="J711" s="112"/>
      <c r="K711" s="67"/>
    </row>
    <row r="712" spans="1:11" s="6" customFormat="1" ht="15.75">
      <c r="A712" s="70" t="s">
        <v>43</v>
      </c>
      <c r="B712" s="113"/>
      <c r="C712" s="113" t="s">
        <v>60</v>
      </c>
      <c r="D712" s="114"/>
      <c r="E712" s="73" t="s">
        <v>43</v>
      </c>
      <c r="F712" s="115"/>
      <c r="G712" s="116"/>
      <c r="H712" s="115"/>
      <c r="I712" s="76">
        <v>2726.05</v>
      </c>
      <c r="J712" s="117"/>
      <c r="K712" s="78">
        <v>54283.040000000001</v>
      </c>
    </row>
    <row r="713" spans="1:11" s="6" customFormat="1" ht="15" outlineLevel="1">
      <c r="A713" s="59" t="s">
        <v>43</v>
      </c>
      <c r="B713" s="108"/>
      <c r="C713" s="108" t="s">
        <v>61</v>
      </c>
      <c r="D713" s="109"/>
      <c r="E713" s="62" t="s">
        <v>43</v>
      </c>
      <c r="F713" s="110"/>
      <c r="G713" s="111"/>
      <c r="H713" s="110"/>
      <c r="I713" s="65"/>
      <c r="J713" s="112"/>
      <c r="K713" s="67"/>
    </row>
    <row r="714" spans="1:11" s="6" customFormat="1" ht="15" outlineLevel="1">
      <c r="A714" s="59" t="s">
        <v>43</v>
      </c>
      <c r="B714" s="108"/>
      <c r="C714" s="108" t="s">
        <v>46</v>
      </c>
      <c r="D714" s="109"/>
      <c r="E714" s="62" t="s">
        <v>43</v>
      </c>
      <c r="F714" s="110">
        <v>87.82</v>
      </c>
      <c r="G714" s="111" t="s">
        <v>270</v>
      </c>
      <c r="H714" s="110"/>
      <c r="I714" s="65">
        <v>5.9</v>
      </c>
      <c r="J714" s="112">
        <v>26.39</v>
      </c>
      <c r="K714" s="67">
        <v>155.74</v>
      </c>
    </row>
    <row r="715" spans="1:11" s="6" customFormat="1" ht="15" outlineLevel="1">
      <c r="A715" s="59" t="s">
        <v>43</v>
      </c>
      <c r="B715" s="108"/>
      <c r="C715" s="108" t="s">
        <v>48</v>
      </c>
      <c r="D715" s="109"/>
      <c r="E715" s="62" t="s">
        <v>43</v>
      </c>
      <c r="F715" s="110">
        <v>87.82</v>
      </c>
      <c r="G715" s="111" t="s">
        <v>270</v>
      </c>
      <c r="H715" s="110"/>
      <c r="I715" s="65">
        <v>5.9</v>
      </c>
      <c r="J715" s="112">
        <v>26.39</v>
      </c>
      <c r="K715" s="67">
        <v>155.74</v>
      </c>
    </row>
    <row r="716" spans="1:11" s="6" customFormat="1" ht="15" outlineLevel="1">
      <c r="A716" s="59" t="s">
        <v>43</v>
      </c>
      <c r="B716" s="108"/>
      <c r="C716" s="108" t="s">
        <v>63</v>
      </c>
      <c r="D716" s="109" t="s">
        <v>54</v>
      </c>
      <c r="E716" s="62">
        <v>175</v>
      </c>
      <c r="F716" s="110"/>
      <c r="G716" s="111"/>
      <c r="H716" s="110"/>
      <c r="I716" s="65">
        <v>10.32</v>
      </c>
      <c r="J716" s="112">
        <v>160</v>
      </c>
      <c r="K716" s="67">
        <v>249.18</v>
      </c>
    </row>
    <row r="717" spans="1:11" s="6" customFormat="1" ht="15" outlineLevel="1">
      <c r="A717" s="59" t="s">
        <v>43</v>
      </c>
      <c r="B717" s="108"/>
      <c r="C717" s="108" t="s">
        <v>64</v>
      </c>
      <c r="D717" s="109"/>
      <c r="E717" s="62" t="s">
        <v>43</v>
      </c>
      <c r="F717" s="110"/>
      <c r="G717" s="111"/>
      <c r="H717" s="110"/>
      <c r="I717" s="65">
        <v>16.22</v>
      </c>
      <c r="J717" s="112"/>
      <c r="K717" s="67">
        <v>404.92</v>
      </c>
    </row>
    <row r="718" spans="1:11" s="6" customFormat="1" ht="15.75">
      <c r="A718" s="70" t="s">
        <v>43</v>
      </c>
      <c r="B718" s="113"/>
      <c r="C718" s="113" t="s">
        <v>65</v>
      </c>
      <c r="D718" s="114"/>
      <c r="E718" s="73" t="s">
        <v>43</v>
      </c>
      <c r="F718" s="115"/>
      <c r="G718" s="116"/>
      <c r="H718" s="115"/>
      <c r="I718" s="76">
        <v>2742.27</v>
      </c>
      <c r="J718" s="117"/>
      <c r="K718" s="78">
        <v>54687.96</v>
      </c>
    </row>
    <row r="719" spans="1:11" s="6" customFormat="1" ht="180">
      <c r="A719" s="59">
        <v>38</v>
      </c>
      <c r="B719" s="108" t="s">
        <v>2308</v>
      </c>
      <c r="C719" s="108" t="s">
        <v>2309</v>
      </c>
      <c r="D719" s="109" t="s">
        <v>156</v>
      </c>
      <c r="E719" s="62" t="s">
        <v>1848</v>
      </c>
      <c r="F719" s="110">
        <v>2720.12</v>
      </c>
      <c r="G719" s="111"/>
      <c r="H719" s="110"/>
      <c r="I719" s="65"/>
      <c r="J719" s="112"/>
      <c r="K719" s="67"/>
    </row>
    <row r="720" spans="1:11" s="6" customFormat="1" ht="15" outlineLevel="1">
      <c r="A720" s="59" t="s">
        <v>43</v>
      </c>
      <c r="B720" s="108"/>
      <c r="C720" s="108" t="s">
        <v>44</v>
      </c>
      <c r="D720" s="109"/>
      <c r="E720" s="62" t="s">
        <v>43</v>
      </c>
      <c r="F720" s="110">
        <v>1455.63</v>
      </c>
      <c r="G720" s="111" t="s">
        <v>70</v>
      </c>
      <c r="H720" s="110"/>
      <c r="I720" s="65">
        <v>922.29</v>
      </c>
      <c r="J720" s="112">
        <v>26.39</v>
      </c>
      <c r="K720" s="67">
        <v>24339.16</v>
      </c>
    </row>
    <row r="721" spans="1:11" s="6" customFormat="1" ht="15" outlineLevel="1">
      <c r="A721" s="59" t="s">
        <v>43</v>
      </c>
      <c r="B721" s="108"/>
      <c r="C721" s="108" t="s">
        <v>46</v>
      </c>
      <c r="D721" s="109"/>
      <c r="E721" s="62" t="s">
        <v>43</v>
      </c>
      <c r="F721" s="110">
        <v>1264.49</v>
      </c>
      <c r="G721" s="111" t="s">
        <v>71</v>
      </c>
      <c r="H721" s="110"/>
      <c r="I721" s="65">
        <v>728.35</v>
      </c>
      <c r="J721" s="112">
        <v>9.92</v>
      </c>
      <c r="K721" s="67">
        <v>7225.19</v>
      </c>
    </row>
    <row r="722" spans="1:11" s="6" customFormat="1" ht="30" outlineLevel="1">
      <c r="A722" s="59" t="s">
        <v>43</v>
      </c>
      <c r="B722" s="108"/>
      <c r="C722" s="108" t="s">
        <v>48</v>
      </c>
      <c r="D722" s="109"/>
      <c r="E722" s="62" t="s">
        <v>43</v>
      </c>
      <c r="F722" s="110" t="s">
        <v>1215</v>
      </c>
      <c r="G722" s="111"/>
      <c r="H722" s="110"/>
      <c r="I722" s="68" t="s">
        <v>2310</v>
      </c>
      <c r="J722" s="112">
        <v>26.39</v>
      </c>
      <c r="K722" s="69" t="s">
        <v>2311</v>
      </c>
    </row>
    <row r="723" spans="1:11" s="6" customFormat="1" ht="15" outlineLevel="1">
      <c r="A723" s="59" t="s">
        <v>43</v>
      </c>
      <c r="B723" s="108"/>
      <c r="C723" s="108" t="s">
        <v>52</v>
      </c>
      <c r="D723" s="109"/>
      <c r="E723" s="62" t="s">
        <v>43</v>
      </c>
      <c r="F723" s="110"/>
      <c r="G723" s="111">
        <v>0</v>
      </c>
      <c r="H723" s="110"/>
      <c r="I723" s="65"/>
      <c r="J723" s="112"/>
      <c r="K723" s="67"/>
    </row>
    <row r="724" spans="1:11" s="6" customFormat="1" ht="15" outlineLevel="1">
      <c r="A724" s="59" t="s">
        <v>43</v>
      </c>
      <c r="B724" s="108"/>
      <c r="C724" s="108" t="s">
        <v>53</v>
      </c>
      <c r="D724" s="109" t="s">
        <v>54</v>
      </c>
      <c r="E724" s="62">
        <v>138</v>
      </c>
      <c r="F724" s="110"/>
      <c r="G724" s="111"/>
      <c r="H724" s="110"/>
      <c r="I724" s="65">
        <v>1272.76</v>
      </c>
      <c r="J724" s="112">
        <v>113</v>
      </c>
      <c r="K724" s="67">
        <v>27503.25</v>
      </c>
    </row>
    <row r="725" spans="1:11" s="6" customFormat="1" ht="15" outlineLevel="1">
      <c r="A725" s="59" t="s">
        <v>43</v>
      </c>
      <c r="B725" s="108"/>
      <c r="C725" s="108" t="s">
        <v>55</v>
      </c>
      <c r="D725" s="109" t="s">
        <v>54</v>
      </c>
      <c r="E725" s="62">
        <v>70</v>
      </c>
      <c r="F725" s="110"/>
      <c r="G725" s="111"/>
      <c r="H725" s="110"/>
      <c r="I725" s="65">
        <v>645.6</v>
      </c>
      <c r="J725" s="112">
        <v>41</v>
      </c>
      <c r="K725" s="67">
        <v>9979.06</v>
      </c>
    </row>
    <row r="726" spans="1:11" s="6" customFormat="1" ht="15" outlineLevel="1">
      <c r="A726" s="59" t="s">
        <v>43</v>
      </c>
      <c r="B726" s="108"/>
      <c r="C726" s="108" t="s">
        <v>56</v>
      </c>
      <c r="D726" s="109" t="s">
        <v>54</v>
      </c>
      <c r="E726" s="62">
        <v>98</v>
      </c>
      <c r="F726" s="110"/>
      <c r="G726" s="111"/>
      <c r="H726" s="110"/>
      <c r="I726" s="65">
        <v>103.32</v>
      </c>
      <c r="J726" s="112">
        <v>95</v>
      </c>
      <c r="K726" s="67">
        <v>2643.06</v>
      </c>
    </row>
    <row r="727" spans="1:11" s="6" customFormat="1" ht="15" outlineLevel="1">
      <c r="A727" s="59" t="s">
        <v>43</v>
      </c>
      <c r="B727" s="108"/>
      <c r="C727" s="108" t="s">
        <v>57</v>
      </c>
      <c r="D727" s="109" t="s">
        <v>54</v>
      </c>
      <c r="E727" s="62">
        <v>77</v>
      </c>
      <c r="F727" s="110"/>
      <c r="G727" s="111"/>
      <c r="H727" s="110"/>
      <c r="I727" s="65">
        <v>81.180000000000007</v>
      </c>
      <c r="J727" s="112">
        <v>65</v>
      </c>
      <c r="K727" s="67">
        <v>1808.41</v>
      </c>
    </row>
    <row r="728" spans="1:11" s="6" customFormat="1" ht="30" outlineLevel="1">
      <c r="A728" s="59" t="s">
        <v>43</v>
      </c>
      <c r="B728" s="108"/>
      <c r="C728" s="108" t="s">
        <v>58</v>
      </c>
      <c r="D728" s="109" t="s">
        <v>59</v>
      </c>
      <c r="E728" s="62">
        <v>121</v>
      </c>
      <c r="F728" s="110"/>
      <c r="G728" s="111" t="s">
        <v>70</v>
      </c>
      <c r="H728" s="110"/>
      <c r="I728" s="65">
        <v>76.67</v>
      </c>
      <c r="J728" s="112"/>
      <c r="K728" s="67"/>
    </row>
    <row r="729" spans="1:11" s="6" customFormat="1" ht="15.75">
      <c r="A729" s="70" t="s">
        <v>43</v>
      </c>
      <c r="B729" s="113"/>
      <c r="C729" s="113" t="s">
        <v>60</v>
      </c>
      <c r="D729" s="114"/>
      <c r="E729" s="73" t="s">
        <v>43</v>
      </c>
      <c r="F729" s="115"/>
      <c r="G729" s="116"/>
      <c r="H729" s="115"/>
      <c r="I729" s="76">
        <v>3753.5</v>
      </c>
      <c r="J729" s="117"/>
      <c r="K729" s="78">
        <v>73498.13</v>
      </c>
    </row>
    <row r="730" spans="1:11" s="6" customFormat="1" ht="15" outlineLevel="1">
      <c r="A730" s="59" t="s">
        <v>43</v>
      </c>
      <c r="B730" s="108"/>
      <c r="C730" s="108" t="s">
        <v>61</v>
      </c>
      <c r="D730" s="109"/>
      <c r="E730" s="62" t="s">
        <v>43</v>
      </c>
      <c r="F730" s="110"/>
      <c r="G730" s="111"/>
      <c r="H730" s="110"/>
      <c r="I730" s="65"/>
      <c r="J730" s="112"/>
      <c r="K730" s="67"/>
    </row>
    <row r="731" spans="1:11" s="6" customFormat="1" ht="15" outlineLevel="1">
      <c r="A731" s="59" t="s">
        <v>43</v>
      </c>
      <c r="B731" s="108"/>
      <c r="C731" s="108" t="s">
        <v>46</v>
      </c>
      <c r="D731" s="109"/>
      <c r="E731" s="62" t="s">
        <v>43</v>
      </c>
      <c r="F731" s="110">
        <v>183.03</v>
      </c>
      <c r="G731" s="111" t="s">
        <v>270</v>
      </c>
      <c r="H731" s="110"/>
      <c r="I731" s="65">
        <v>10.54</v>
      </c>
      <c r="J731" s="112">
        <v>26.39</v>
      </c>
      <c r="K731" s="67">
        <v>278.22000000000003</v>
      </c>
    </row>
    <row r="732" spans="1:11" s="6" customFormat="1" ht="15" outlineLevel="1">
      <c r="A732" s="59" t="s">
        <v>43</v>
      </c>
      <c r="B732" s="108"/>
      <c r="C732" s="108" t="s">
        <v>48</v>
      </c>
      <c r="D732" s="109"/>
      <c r="E732" s="62" t="s">
        <v>43</v>
      </c>
      <c r="F732" s="110">
        <v>183.03</v>
      </c>
      <c r="G732" s="111" t="s">
        <v>270</v>
      </c>
      <c r="H732" s="110"/>
      <c r="I732" s="65">
        <v>10.54</v>
      </c>
      <c r="J732" s="112">
        <v>26.39</v>
      </c>
      <c r="K732" s="67">
        <v>278.22000000000003</v>
      </c>
    </row>
    <row r="733" spans="1:11" s="6" customFormat="1" ht="15" outlineLevel="1">
      <c r="A733" s="59" t="s">
        <v>43</v>
      </c>
      <c r="B733" s="108"/>
      <c r="C733" s="108" t="s">
        <v>63</v>
      </c>
      <c r="D733" s="109" t="s">
        <v>54</v>
      </c>
      <c r="E733" s="62">
        <v>175</v>
      </c>
      <c r="F733" s="110"/>
      <c r="G733" s="111"/>
      <c r="H733" s="110"/>
      <c r="I733" s="65">
        <v>18.45</v>
      </c>
      <c r="J733" s="112">
        <v>160</v>
      </c>
      <c r="K733" s="67">
        <v>445.15</v>
      </c>
    </row>
    <row r="734" spans="1:11" s="6" customFormat="1" ht="15" outlineLevel="1">
      <c r="A734" s="59" t="s">
        <v>43</v>
      </c>
      <c r="B734" s="108"/>
      <c r="C734" s="108" t="s">
        <v>64</v>
      </c>
      <c r="D734" s="109"/>
      <c r="E734" s="62" t="s">
        <v>43</v>
      </c>
      <c r="F734" s="110"/>
      <c r="G734" s="111"/>
      <c r="H734" s="110"/>
      <c r="I734" s="65">
        <v>28.99</v>
      </c>
      <c r="J734" s="112"/>
      <c r="K734" s="67">
        <v>723.37</v>
      </c>
    </row>
    <row r="735" spans="1:11" s="6" customFormat="1" ht="15.75">
      <c r="A735" s="70" t="s">
        <v>43</v>
      </c>
      <c r="B735" s="113"/>
      <c r="C735" s="113" t="s">
        <v>65</v>
      </c>
      <c r="D735" s="114"/>
      <c r="E735" s="73" t="s">
        <v>43</v>
      </c>
      <c r="F735" s="115"/>
      <c r="G735" s="116"/>
      <c r="H735" s="115"/>
      <c r="I735" s="76">
        <v>3782.49</v>
      </c>
      <c r="J735" s="117"/>
      <c r="K735" s="78">
        <v>74221.5</v>
      </c>
    </row>
    <row r="736" spans="1:11" s="6" customFormat="1" ht="135">
      <c r="A736" s="59">
        <v>39</v>
      </c>
      <c r="B736" s="108" t="s">
        <v>2312</v>
      </c>
      <c r="C736" s="108" t="s">
        <v>2313</v>
      </c>
      <c r="D736" s="109" t="s">
        <v>1056</v>
      </c>
      <c r="E736" s="62" t="s">
        <v>2314</v>
      </c>
      <c r="F736" s="110">
        <v>1012.95</v>
      </c>
      <c r="G736" s="111"/>
      <c r="H736" s="110"/>
      <c r="I736" s="65"/>
      <c r="J736" s="112"/>
      <c r="K736" s="67"/>
    </row>
    <row r="737" spans="1:11" s="6" customFormat="1" ht="15" outlineLevel="1">
      <c r="A737" s="59" t="s">
        <v>43</v>
      </c>
      <c r="B737" s="108"/>
      <c r="C737" s="108" t="s">
        <v>44</v>
      </c>
      <c r="D737" s="109"/>
      <c r="E737" s="62" t="s">
        <v>43</v>
      </c>
      <c r="F737" s="110">
        <v>360.67</v>
      </c>
      <c r="G737" s="111" t="s">
        <v>76</v>
      </c>
      <c r="H737" s="110"/>
      <c r="I737" s="65">
        <v>21937.97</v>
      </c>
      <c r="J737" s="112">
        <v>26.39</v>
      </c>
      <c r="K737" s="67">
        <v>578943.01</v>
      </c>
    </row>
    <row r="738" spans="1:11" s="6" customFormat="1" ht="15" outlineLevel="1">
      <c r="A738" s="59" t="s">
        <v>43</v>
      </c>
      <c r="B738" s="108"/>
      <c r="C738" s="108" t="s">
        <v>46</v>
      </c>
      <c r="D738" s="109"/>
      <c r="E738" s="62" t="s">
        <v>43</v>
      </c>
      <c r="F738" s="110">
        <v>652.28</v>
      </c>
      <c r="G738" s="111">
        <v>1.2</v>
      </c>
      <c r="H738" s="110"/>
      <c r="I738" s="65">
        <v>36068.47</v>
      </c>
      <c r="J738" s="112">
        <v>13.84</v>
      </c>
      <c r="K738" s="67">
        <v>499187.69</v>
      </c>
    </row>
    <row r="739" spans="1:11" s="6" customFormat="1" ht="30" outlineLevel="1">
      <c r="A739" s="59" t="s">
        <v>43</v>
      </c>
      <c r="B739" s="108"/>
      <c r="C739" s="108" t="s">
        <v>48</v>
      </c>
      <c r="D739" s="109"/>
      <c r="E739" s="62" t="s">
        <v>43</v>
      </c>
      <c r="F739" s="110" t="s">
        <v>2315</v>
      </c>
      <c r="G739" s="111"/>
      <c r="H739" s="110"/>
      <c r="I739" s="68" t="s">
        <v>2316</v>
      </c>
      <c r="J739" s="112">
        <v>26.39</v>
      </c>
      <c r="K739" s="69" t="s">
        <v>2317</v>
      </c>
    </row>
    <row r="740" spans="1:11" s="6" customFormat="1" ht="15" outlineLevel="1">
      <c r="A740" s="59" t="s">
        <v>43</v>
      </c>
      <c r="B740" s="108"/>
      <c r="C740" s="108" t="s">
        <v>52</v>
      </c>
      <c r="D740" s="109"/>
      <c r="E740" s="62" t="s">
        <v>43</v>
      </c>
      <c r="F740" s="110"/>
      <c r="G740" s="111"/>
      <c r="H740" s="110"/>
      <c r="I740" s="65"/>
      <c r="J740" s="112"/>
      <c r="K740" s="67"/>
    </row>
    <row r="741" spans="1:11" s="6" customFormat="1" ht="15" outlineLevel="1">
      <c r="A741" s="59" t="s">
        <v>43</v>
      </c>
      <c r="B741" s="108"/>
      <c r="C741" s="108" t="s">
        <v>53</v>
      </c>
      <c r="D741" s="109" t="s">
        <v>54</v>
      </c>
      <c r="E741" s="62">
        <v>80</v>
      </c>
      <c r="F741" s="110"/>
      <c r="G741" s="111"/>
      <c r="H741" s="110"/>
      <c r="I741" s="65">
        <v>17550.38</v>
      </c>
      <c r="J741" s="112">
        <v>70</v>
      </c>
      <c r="K741" s="67">
        <v>405260.11</v>
      </c>
    </row>
    <row r="742" spans="1:11" s="6" customFormat="1" ht="15" outlineLevel="1">
      <c r="A742" s="59" t="s">
        <v>43</v>
      </c>
      <c r="B742" s="108"/>
      <c r="C742" s="108" t="s">
        <v>55</v>
      </c>
      <c r="D742" s="109" t="s">
        <v>54</v>
      </c>
      <c r="E742" s="62">
        <v>55</v>
      </c>
      <c r="F742" s="110"/>
      <c r="G742" s="111"/>
      <c r="H742" s="110"/>
      <c r="I742" s="65">
        <v>12065.88</v>
      </c>
      <c r="J742" s="112">
        <v>41</v>
      </c>
      <c r="K742" s="67">
        <v>237366.63</v>
      </c>
    </row>
    <row r="743" spans="1:11" s="6" customFormat="1" ht="15" outlineLevel="1">
      <c r="A743" s="59" t="s">
        <v>43</v>
      </c>
      <c r="B743" s="108"/>
      <c r="C743" s="108" t="s">
        <v>56</v>
      </c>
      <c r="D743" s="109" t="s">
        <v>54</v>
      </c>
      <c r="E743" s="62">
        <v>98</v>
      </c>
      <c r="F743" s="110"/>
      <c r="G743" s="111"/>
      <c r="H743" s="110"/>
      <c r="I743" s="65">
        <v>10926.89</v>
      </c>
      <c r="J743" s="112">
        <v>95</v>
      </c>
      <c r="K743" s="67">
        <v>279533.21000000002</v>
      </c>
    </row>
    <row r="744" spans="1:11" s="6" customFormat="1" ht="15" outlineLevel="1">
      <c r="A744" s="59" t="s">
        <v>43</v>
      </c>
      <c r="B744" s="108"/>
      <c r="C744" s="108" t="s">
        <v>57</v>
      </c>
      <c r="D744" s="109" t="s">
        <v>54</v>
      </c>
      <c r="E744" s="62">
        <v>77</v>
      </c>
      <c r="F744" s="110"/>
      <c r="G744" s="111"/>
      <c r="H744" s="110"/>
      <c r="I744" s="65">
        <v>8585.42</v>
      </c>
      <c r="J744" s="112">
        <v>65</v>
      </c>
      <c r="K744" s="67">
        <v>191259.56</v>
      </c>
    </row>
    <row r="745" spans="1:11" s="6" customFormat="1" ht="30" outlineLevel="1">
      <c r="A745" s="59" t="s">
        <v>43</v>
      </c>
      <c r="B745" s="108"/>
      <c r="C745" s="108" t="s">
        <v>58</v>
      </c>
      <c r="D745" s="109" t="s">
        <v>59</v>
      </c>
      <c r="E745" s="62">
        <v>32.26</v>
      </c>
      <c r="F745" s="110"/>
      <c r="G745" s="111" t="s">
        <v>76</v>
      </c>
      <c r="H745" s="110"/>
      <c r="I745" s="65">
        <v>1962.23</v>
      </c>
      <c r="J745" s="112"/>
      <c r="K745" s="67"/>
    </row>
    <row r="746" spans="1:11" s="6" customFormat="1" ht="15.75">
      <c r="A746" s="70" t="s">
        <v>43</v>
      </c>
      <c r="B746" s="113"/>
      <c r="C746" s="113" t="s">
        <v>60</v>
      </c>
      <c r="D746" s="114"/>
      <c r="E746" s="73" t="s">
        <v>43</v>
      </c>
      <c r="F746" s="115"/>
      <c r="G746" s="116"/>
      <c r="H746" s="115"/>
      <c r="I746" s="76">
        <v>107135.01</v>
      </c>
      <c r="J746" s="117"/>
      <c r="K746" s="78">
        <v>2191550.21</v>
      </c>
    </row>
    <row r="747" spans="1:11" s="6" customFormat="1" ht="15" outlineLevel="1">
      <c r="A747" s="59" t="s">
        <v>43</v>
      </c>
      <c r="B747" s="108"/>
      <c r="C747" s="108" t="s">
        <v>61</v>
      </c>
      <c r="D747" s="109"/>
      <c r="E747" s="62" t="s">
        <v>43</v>
      </c>
      <c r="F747" s="110"/>
      <c r="G747" s="111"/>
      <c r="H747" s="110"/>
      <c r="I747" s="65"/>
      <c r="J747" s="112"/>
      <c r="K747" s="67"/>
    </row>
    <row r="748" spans="1:11" s="6" customFormat="1" ht="15" outlineLevel="1">
      <c r="A748" s="59" t="s">
        <v>43</v>
      </c>
      <c r="B748" s="108"/>
      <c r="C748" s="108" t="s">
        <v>46</v>
      </c>
      <c r="D748" s="109"/>
      <c r="E748" s="62" t="s">
        <v>43</v>
      </c>
      <c r="F748" s="110">
        <v>201.64</v>
      </c>
      <c r="G748" s="111" t="s">
        <v>80</v>
      </c>
      <c r="H748" s="110"/>
      <c r="I748" s="65">
        <v>1114.99</v>
      </c>
      <c r="J748" s="112">
        <v>26.39</v>
      </c>
      <c r="K748" s="67">
        <v>29424.55</v>
      </c>
    </row>
    <row r="749" spans="1:11" s="6" customFormat="1" ht="15" outlineLevel="1">
      <c r="A749" s="59" t="s">
        <v>43</v>
      </c>
      <c r="B749" s="108"/>
      <c r="C749" s="108" t="s">
        <v>48</v>
      </c>
      <c r="D749" s="109"/>
      <c r="E749" s="62" t="s">
        <v>43</v>
      </c>
      <c r="F749" s="110">
        <v>201.64</v>
      </c>
      <c r="G749" s="111" t="s">
        <v>80</v>
      </c>
      <c r="H749" s="110"/>
      <c r="I749" s="65">
        <v>1114.99</v>
      </c>
      <c r="J749" s="112">
        <v>26.39</v>
      </c>
      <c r="K749" s="67">
        <v>29424.55</v>
      </c>
    </row>
    <row r="750" spans="1:11" s="6" customFormat="1" ht="15" outlineLevel="1">
      <c r="A750" s="59" t="s">
        <v>43</v>
      </c>
      <c r="B750" s="108"/>
      <c r="C750" s="108" t="s">
        <v>63</v>
      </c>
      <c r="D750" s="109" t="s">
        <v>54</v>
      </c>
      <c r="E750" s="62">
        <v>175</v>
      </c>
      <c r="F750" s="110"/>
      <c r="G750" s="111"/>
      <c r="H750" s="110"/>
      <c r="I750" s="65">
        <v>1951.23</v>
      </c>
      <c r="J750" s="112">
        <v>160</v>
      </c>
      <c r="K750" s="67">
        <v>47079.28</v>
      </c>
    </row>
    <row r="751" spans="1:11" s="6" customFormat="1" ht="15" outlineLevel="1">
      <c r="A751" s="59" t="s">
        <v>43</v>
      </c>
      <c r="B751" s="108"/>
      <c r="C751" s="108" t="s">
        <v>64</v>
      </c>
      <c r="D751" s="109"/>
      <c r="E751" s="62" t="s">
        <v>43</v>
      </c>
      <c r="F751" s="110"/>
      <c r="G751" s="111"/>
      <c r="H751" s="110"/>
      <c r="I751" s="65">
        <v>3066.22</v>
      </c>
      <c r="J751" s="112"/>
      <c r="K751" s="67">
        <v>76503.83</v>
      </c>
    </row>
    <row r="752" spans="1:11" s="6" customFormat="1" ht="15.75">
      <c r="A752" s="70" t="s">
        <v>43</v>
      </c>
      <c r="B752" s="113"/>
      <c r="C752" s="113" t="s">
        <v>65</v>
      </c>
      <c r="D752" s="114"/>
      <c r="E752" s="73" t="s">
        <v>43</v>
      </c>
      <c r="F752" s="115"/>
      <c r="G752" s="116"/>
      <c r="H752" s="115"/>
      <c r="I752" s="76">
        <v>110201.23</v>
      </c>
      <c r="J752" s="117"/>
      <c r="K752" s="78">
        <v>2268054.04</v>
      </c>
    </row>
    <row r="753" spans="1:11" s="6" customFormat="1" ht="135">
      <c r="A753" s="59">
        <v>40</v>
      </c>
      <c r="B753" s="108" t="s">
        <v>2318</v>
      </c>
      <c r="C753" s="108" t="s">
        <v>2319</v>
      </c>
      <c r="D753" s="109" t="s">
        <v>1056</v>
      </c>
      <c r="E753" s="62">
        <v>1.86</v>
      </c>
      <c r="F753" s="110">
        <v>251.62</v>
      </c>
      <c r="G753" s="111"/>
      <c r="H753" s="110"/>
      <c r="I753" s="65"/>
      <c r="J753" s="112"/>
      <c r="K753" s="67"/>
    </row>
    <row r="754" spans="1:11" s="6" customFormat="1" ht="15" outlineLevel="1">
      <c r="A754" s="59" t="s">
        <v>43</v>
      </c>
      <c r="B754" s="108"/>
      <c r="C754" s="108" t="s">
        <v>44</v>
      </c>
      <c r="D754" s="109"/>
      <c r="E754" s="62" t="s">
        <v>43</v>
      </c>
      <c r="F754" s="110">
        <v>199.68</v>
      </c>
      <c r="G754" s="111" t="s">
        <v>76</v>
      </c>
      <c r="H754" s="110"/>
      <c r="I754" s="65">
        <v>490.25</v>
      </c>
      <c r="J754" s="112">
        <v>26.39</v>
      </c>
      <c r="K754" s="67">
        <v>12937.81</v>
      </c>
    </row>
    <row r="755" spans="1:11" s="6" customFormat="1" ht="15" outlineLevel="1">
      <c r="A755" s="59" t="s">
        <v>43</v>
      </c>
      <c r="B755" s="108"/>
      <c r="C755" s="108" t="s">
        <v>46</v>
      </c>
      <c r="D755" s="109"/>
      <c r="E755" s="62" t="s">
        <v>43</v>
      </c>
      <c r="F755" s="110">
        <v>51.94</v>
      </c>
      <c r="G755" s="111">
        <v>1.2</v>
      </c>
      <c r="H755" s="110"/>
      <c r="I755" s="65">
        <v>115.93</v>
      </c>
      <c r="J755" s="112">
        <v>12.83</v>
      </c>
      <c r="K755" s="67">
        <v>1487.38</v>
      </c>
    </row>
    <row r="756" spans="1:11" s="6" customFormat="1" ht="15" outlineLevel="1">
      <c r="A756" s="59" t="s">
        <v>43</v>
      </c>
      <c r="B756" s="108"/>
      <c r="C756" s="108" t="s">
        <v>48</v>
      </c>
      <c r="D756" s="109"/>
      <c r="E756" s="62" t="s">
        <v>43</v>
      </c>
      <c r="F756" s="110" t="s">
        <v>2320</v>
      </c>
      <c r="G756" s="111"/>
      <c r="H756" s="110"/>
      <c r="I756" s="68" t="s">
        <v>2321</v>
      </c>
      <c r="J756" s="112">
        <v>26.39</v>
      </c>
      <c r="K756" s="69" t="s">
        <v>2322</v>
      </c>
    </row>
    <row r="757" spans="1:11" s="6" customFormat="1" ht="15" outlineLevel="1">
      <c r="A757" s="59" t="s">
        <v>43</v>
      </c>
      <c r="B757" s="108"/>
      <c r="C757" s="108" t="s">
        <v>52</v>
      </c>
      <c r="D757" s="109"/>
      <c r="E757" s="62" t="s">
        <v>43</v>
      </c>
      <c r="F757" s="110"/>
      <c r="G757" s="111"/>
      <c r="H757" s="110"/>
      <c r="I757" s="65"/>
      <c r="J757" s="112"/>
      <c r="K757" s="67"/>
    </row>
    <row r="758" spans="1:11" s="6" customFormat="1" ht="15" outlineLevel="1">
      <c r="A758" s="59" t="s">
        <v>43</v>
      </c>
      <c r="B758" s="108"/>
      <c r="C758" s="108" t="s">
        <v>53</v>
      </c>
      <c r="D758" s="109" t="s">
        <v>54</v>
      </c>
      <c r="E758" s="62">
        <v>80</v>
      </c>
      <c r="F758" s="110"/>
      <c r="G758" s="111"/>
      <c r="H758" s="110"/>
      <c r="I758" s="65">
        <v>392.2</v>
      </c>
      <c r="J758" s="112">
        <v>70</v>
      </c>
      <c r="K758" s="67">
        <v>9056.4699999999993</v>
      </c>
    </row>
    <row r="759" spans="1:11" s="6" customFormat="1" ht="15" outlineLevel="1">
      <c r="A759" s="59" t="s">
        <v>43</v>
      </c>
      <c r="B759" s="108"/>
      <c r="C759" s="108" t="s">
        <v>55</v>
      </c>
      <c r="D759" s="109" t="s">
        <v>54</v>
      </c>
      <c r="E759" s="62">
        <v>55</v>
      </c>
      <c r="F759" s="110"/>
      <c r="G759" s="111"/>
      <c r="H759" s="110"/>
      <c r="I759" s="65">
        <v>269.64</v>
      </c>
      <c r="J759" s="112">
        <v>41</v>
      </c>
      <c r="K759" s="67">
        <v>5304.5</v>
      </c>
    </row>
    <row r="760" spans="1:11" s="6" customFormat="1" ht="15" outlineLevel="1">
      <c r="A760" s="59" t="s">
        <v>43</v>
      </c>
      <c r="B760" s="108"/>
      <c r="C760" s="108" t="s">
        <v>56</v>
      </c>
      <c r="D760" s="109" t="s">
        <v>54</v>
      </c>
      <c r="E760" s="62">
        <v>98</v>
      </c>
      <c r="F760" s="110"/>
      <c r="G760" s="111"/>
      <c r="H760" s="110"/>
      <c r="I760" s="65">
        <v>33.93</v>
      </c>
      <c r="J760" s="112">
        <v>95</v>
      </c>
      <c r="K760" s="67">
        <v>867.9</v>
      </c>
    </row>
    <row r="761" spans="1:11" s="6" customFormat="1" ht="15" outlineLevel="1">
      <c r="A761" s="59" t="s">
        <v>43</v>
      </c>
      <c r="B761" s="108"/>
      <c r="C761" s="108" t="s">
        <v>57</v>
      </c>
      <c r="D761" s="109" t="s">
        <v>54</v>
      </c>
      <c r="E761" s="62">
        <v>77</v>
      </c>
      <c r="F761" s="110"/>
      <c r="G761" s="111"/>
      <c r="H761" s="110"/>
      <c r="I761" s="65">
        <v>26.66</v>
      </c>
      <c r="J761" s="112">
        <v>65</v>
      </c>
      <c r="K761" s="67">
        <v>593.83000000000004</v>
      </c>
    </row>
    <row r="762" spans="1:11" s="6" customFormat="1" ht="30" outlineLevel="1">
      <c r="A762" s="59" t="s">
        <v>43</v>
      </c>
      <c r="B762" s="108"/>
      <c r="C762" s="108" t="s">
        <v>58</v>
      </c>
      <c r="D762" s="109" t="s">
        <v>59</v>
      </c>
      <c r="E762" s="62">
        <v>16.98</v>
      </c>
      <c r="F762" s="110"/>
      <c r="G762" s="111" t="s">
        <v>76</v>
      </c>
      <c r="H762" s="110"/>
      <c r="I762" s="65">
        <v>41.69</v>
      </c>
      <c r="J762" s="112"/>
      <c r="K762" s="67"/>
    </row>
    <row r="763" spans="1:11" s="6" customFormat="1" ht="15.75">
      <c r="A763" s="70" t="s">
        <v>43</v>
      </c>
      <c r="B763" s="113"/>
      <c r="C763" s="113" t="s">
        <v>60</v>
      </c>
      <c r="D763" s="114"/>
      <c r="E763" s="73" t="s">
        <v>43</v>
      </c>
      <c r="F763" s="115"/>
      <c r="G763" s="116"/>
      <c r="H763" s="115"/>
      <c r="I763" s="76">
        <v>1328.61</v>
      </c>
      <c r="J763" s="117"/>
      <c r="K763" s="78">
        <v>30247.89</v>
      </c>
    </row>
    <row r="764" spans="1:11" s="6" customFormat="1" ht="15" outlineLevel="1">
      <c r="A764" s="59" t="s">
        <v>43</v>
      </c>
      <c r="B764" s="108"/>
      <c r="C764" s="108" t="s">
        <v>61</v>
      </c>
      <c r="D764" s="109"/>
      <c r="E764" s="62" t="s">
        <v>43</v>
      </c>
      <c r="F764" s="110"/>
      <c r="G764" s="111"/>
      <c r="H764" s="110"/>
      <c r="I764" s="65"/>
      <c r="J764" s="112"/>
      <c r="K764" s="67"/>
    </row>
    <row r="765" spans="1:11" s="6" customFormat="1" ht="15" outlineLevel="1">
      <c r="A765" s="59" t="s">
        <v>43</v>
      </c>
      <c r="B765" s="108"/>
      <c r="C765" s="108" t="s">
        <v>46</v>
      </c>
      <c r="D765" s="109"/>
      <c r="E765" s="62" t="s">
        <v>43</v>
      </c>
      <c r="F765" s="110">
        <v>15.51</v>
      </c>
      <c r="G765" s="111" t="s">
        <v>80</v>
      </c>
      <c r="H765" s="110"/>
      <c r="I765" s="65">
        <v>3.46</v>
      </c>
      <c r="J765" s="112">
        <v>26.39</v>
      </c>
      <c r="K765" s="67">
        <v>91.36</v>
      </c>
    </row>
    <row r="766" spans="1:11" s="6" customFormat="1" ht="15" outlineLevel="1">
      <c r="A766" s="59" t="s">
        <v>43</v>
      </c>
      <c r="B766" s="108"/>
      <c r="C766" s="108" t="s">
        <v>48</v>
      </c>
      <c r="D766" s="109"/>
      <c r="E766" s="62" t="s">
        <v>43</v>
      </c>
      <c r="F766" s="110">
        <v>15.51</v>
      </c>
      <c r="G766" s="111" t="s">
        <v>80</v>
      </c>
      <c r="H766" s="110"/>
      <c r="I766" s="65">
        <v>3.46</v>
      </c>
      <c r="J766" s="112">
        <v>26.39</v>
      </c>
      <c r="K766" s="67">
        <v>91.36</v>
      </c>
    </row>
    <row r="767" spans="1:11" s="6" customFormat="1" ht="15" outlineLevel="1">
      <c r="A767" s="59" t="s">
        <v>43</v>
      </c>
      <c r="B767" s="108"/>
      <c r="C767" s="108" t="s">
        <v>63</v>
      </c>
      <c r="D767" s="109" t="s">
        <v>54</v>
      </c>
      <c r="E767" s="62">
        <v>175</v>
      </c>
      <c r="F767" s="110"/>
      <c r="G767" s="111"/>
      <c r="H767" s="110"/>
      <c r="I767" s="65">
        <v>6.05</v>
      </c>
      <c r="J767" s="112">
        <v>160</v>
      </c>
      <c r="K767" s="67">
        <v>146.16999999999999</v>
      </c>
    </row>
    <row r="768" spans="1:11" s="6" customFormat="1" ht="15" outlineLevel="1">
      <c r="A768" s="59" t="s">
        <v>43</v>
      </c>
      <c r="B768" s="108"/>
      <c r="C768" s="108" t="s">
        <v>64</v>
      </c>
      <c r="D768" s="109"/>
      <c r="E768" s="62" t="s">
        <v>43</v>
      </c>
      <c r="F768" s="110"/>
      <c r="G768" s="111"/>
      <c r="H768" s="110"/>
      <c r="I768" s="65">
        <v>9.51</v>
      </c>
      <c r="J768" s="112"/>
      <c r="K768" s="67">
        <v>237.53</v>
      </c>
    </row>
    <row r="769" spans="1:11" s="6" customFormat="1" ht="15.75">
      <c r="A769" s="70" t="s">
        <v>43</v>
      </c>
      <c r="B769" s="113"/>
      <c r="C769" s="113" t="s">
        <v>65</v>
      </c>
      <c r="D769" s="114"/>
      <c r="E769" s="73" t="s">
        <v>43</v>
      </c>
      <c r="F769" s="115"/>
      <c r="G769" s="116"/>
      <c r="H769" s="115"/>
      <c r="I769" s="76">
        <v>1338.12</v>
      </c>
      <c r="J769" s="117"/>
      <c r="K769" s="78">
        <v>30485.42</v>
      </c>
    </row>
    <row r="770" spans="1:11" s="6" customFormat="1" ht="165">
      <c r="A770" s="59">
        <v>41</v>
      </c>
      <c r="B770" s="108" t="s">
        <v>2323</v>
      </c>
      <c r="C770" s="108" t="s">
        <v>1895</v>
      </c>
      <c r="D770" s="109" t="s">
        <v>1234</v>
      </c>
      <c r="E770" s="62" t="s">
        <v>2324</v>
      </c>
      <c r="F770" s="110">
        <v>2042.62</v>
      </c>
      <c r="G770" s="111"/>
      <c r="H770" s="110"/>
      <c r="I770" s="65"/>
      <c r="J770" s="112"/>
      <c r="K770" s="67"/>
    </row>
    <row r="771" spans="1:11" s="6" customFormat="1" ht="15" outlineLevel="1">
      <c r="A771" s="59" t="s">
        <v>43</v>
      </c>
      <c r="B771" s="108"/>
      <c r="C771" s="108" t="s">
        <v>44</v>
      </c>
      <c r="D771" s="109"/>
      <c r="E771" s="62" t="s">
        <v>43</v>
      </c>
      <c r="F771" s="110">
        <v>2042.62</v>
      </c>
      <c r="G771" s="111" t="s">
        <v>2325</v>
      </c>
      <c r="H771" s="110"/>
      <c r="I771" s="65">
        <v>10495.99</v>
      </c>
      <c r="J771" s="112">
        <v>26.39</v>
      </c>
      <c r="K771" s="67">
        <v>276989.3</v>
      </c>
    </row>
    <row r="772" spans="1:11" s="6" customFormat="1" ht="15" outlineLevel="1">
      <c r="A772" s="59" t="s">
        <v>43</v>
      </c>
      <c r="B772" s="108"/>
      <c r="C772" s="108" t="s">
        <v>46</v>
      </c>
      <c r="D772" s="109"/>
      <c r="E772" s="62" t="s">
        <v>43</v>
      </c>
      <c r="F772" s="110"/>
      <c r="G772" s="111">
        <v>1.2</v>
      </c>
      <c r="H772" s="110"/>
      <c r="I772" s="65"/>
      <c r="J772" s="112"/>
      <c r="K772" s="67"/>
    </row>
    <row r="773" spans="1:11" s="6" customFormat="1" ht="15" outlineLevel="1">
      <c r="A773" s="59" t="s">
        <v>43</v>
      </c>
      <c r="B773" s="108"/>
      <c r="C773" s="108" t="s">
        <v>48</v>
      </c>
      <c r="D773" s="109"/>
      <c r="E773" s="62" t="s">
        <v>43</v>
      </c>
      <c r="F773" s="110"/>
      <c r="G773" s="111"/>
      <c r="H773" s="110"/>
      <c r="I773" s="65"/>
      <c r="J773" s="112">
        <v>26.39</v>
      </c>
      <c r="K773" s="67"/>
    </row>
    <row r="774" spans="1:11" s="6" customFormat="1" ht="15" outlineLevel="1">
      <c r="A774" s="59" t="s">
        <v>43</v>
      </c>
      <c r="B774" s="108"/>
      <c r="C774" s="108" t="s">
        <v>52</v>
      </c>
      <c r="D774" s="109"/>
      <c r="E774" s="62" t="s">
        <v>43</v>
      </c>
      <c r="F774" s="110"/>
      <c r="G774" s="111"/>
      <c r="H774" s="110"/>
      <c r="I774" s="65"/>
      <c r="J774" s="112"/>
      <c r="K774" s="67"/>
    </row>
    <row r="775" spans="1:11" s="6" customFormat="1" ht="15" outlineLevel="1">
      <c r="A775" s="59" t="s">
        <v>43</v>
      </c>
      <c r="B775" s="108"/>
      <c r="C775" s="108" t="s">
        <v>53</v>
      </c>
      <c r="D775" s="109" t="s">
        <v>54</v>
      </c>
      <c r="E775" s="62">
        <v>91</v>
      </c>
      <c r="F775" s="110"/>
      <c r="G775" s="111"/>
      <c r="H775" s="110"/>
      <c r="I775" s="65">
        <v>9551.35</v>
      </c>
      <c r="J775" s="112">
        <v>75</v>
      </c>
      <c r="K775" s="67">
        <v>207741.98</v>
      </c>
    </row>
    <row r="776" spans="1:11" s="6" customFormat="1" ht="15" outlineLevel="1">
      <c r="A776" s="59" t="s">
        <v>43</v>
      </c>
      <c r="B776" s="108"/>
      <c r="C776" s="108" t="s">
        <v>55</v>
      </c>
      <c r="D776" s="109" t="s">
        <v>54</v>
      </c>
      <c r="E776" s="62">
        <v>67</v>
      </c>
      <c r="F776" s="110"/>
      <c r="G776" s="111"/>
      <c r="H776" s="110"/>
      <c r="I776" s="65">
        <v>7032.31</v>
      </c>
      <c r="J776" s="112">
        <v>41</v>
      </c>
      <c r="K776" s="67">
        <v>113565.61</v>
      </c>
    </row>
    <row r="777" spans="1:11" s="6" customFormat="1" ht="15" outlineLevel="1">
      <c r="A777" s="59" t="s">
        <v>43</v>
      </c>
      <c r="B777" s="108"/>
      <c r="C777" s="108" t="s">
        <v>56</v>
      </c>
      <c r="D777" s="109" t="s">
        <v>54</v>
      </c>
      <c r="E777" s="62">
        <v>98</v>
      </c>
      <c r="F777" s="110"/>
      <c r="G777" s="111"/>
      <c r="H777" s="110"/>
      <c r="I777" s="65">
        <v>0</v>
      </c>
      <c r="J777" s="112">
        <v>95</v>
      </c>
      <c r="K777" s="67">
        <v>0</v>
      </c>
    </row>
    <row r="778" spans="1:11" s="6" customFormat="1" ht="15" outlineLevel="1">
      <c r="A778" s="59" t="s">
        <v>43</v>
      </c>
      <c r="B778" s="108"/>
      <c r="C778" s="108" t="s">
        <v>57</v>
      </c>
      <c r="D778" s="109" t="s">
        <v>54</v>
      </c>
      <c r="E778" s="62">
        <v>77</v>
      </c>
      <c r="F778" s="110"/>
      <c r="G778" s="111"/>
      <c r="H778" s="110"/>
      <c r="I778" s="65">
        <v>0</v>
      </c>
      <c r="J778" s="112">
        <v>65</v>
      </c>
      <c r="K778" s="67">
        <v>0</v>
      </c>
    </row>
    <row r="779" spans="1:11" s="6" customFormat="1" ht="30" outlineLevel="1">
      <c r="A779" s="59" t="s">
        <v>43</v>
      </c>
      <c r="B779" s="108"/>
      <c r="C779" s="108" t="s">
        <v>58</v>
      </c>
      <c r="D779" s="109" t="s">
        <v>59</v>
      </c>
      <c r="E779" s="62">
        <v>192.7</v>
      </c>
      <c r="F779" s="110"/>
      <c r="G779" s="111" t="s">
        <v>2325</v>
      </c>
      <c r="H779" s="110"/>
      <c r="I779" s="65">
        <v>990.19</v>
      </c>
      <c r="J779" s="112"/>
      <c r="K779" s="67"/>
    </row>
    <row r="780" spans="1:11" s="6" customFormat="1" ht="15.75">
      <c r="A780" s="70" t="s">
        <v>43</v>
      </c>
      <c r="B780" s="113"/>
      <c r="C780" s="113" t="s">
        <v>60</v>
      </c>
      <c r="D780" s="114"/>
      <c r="E780" s="73" t="s">
        <v>43</v>
      </c>
      <c r="F780" s="115"/>
      <c r="G780" s="116"/>
      <c r="H780" s="115"/>
      <c r="I780" s="76">
        <v>27079.65</v>
      </c>
      <c r="J780" s="117"/>
      <c r="K780" s="78">
        <v>598296.89</v>
      </c>
    </row>
    <row r="781" spans="1:11" s="6" customFormat="1" ht="150">
      <c r="A781" s="59">
        <v>42</v>
      </c>
      <c r="B781" s="108" t="s">
        <v>2326</v>
      </c>
      <c r="C781" s="108" t="s">
        <v>2327</v>
      </c>
      <c r="D781" s="109" t="s">
        <v>1056</v>
      </c>
      <c r="E781" s="62">
        <v>20.83</v>
      </c>
      <c r="F781" s="110">
        <v>1557.54</v>
      </c>
      <c r="G781" s="111"/>
      <c r="H781" s="110"/>
      <c r="I781" s="65"/>
      <c r="J781" s="112"/>
      <c r="K781" s="67"/>
    </row>
    <row r="782" spans="1:11" s="6" customFormat="1" ht="15" outlineLevel="1">
      <c r="A782" s="59" t="s">
        <v>43</v>
      </c>
      <c r="B782" s="108"/>
      <c r="C782" s="108" t="s">
        <v>44</v>
      </c>
      <c r="D782" s="109"/>
      <c r="E782" s="62" t="s">
        <v>43</v>
      </c>
      <c r="F782" s="110">
        <v>581.70000000000005</v>
      </c>
      <c r="G782" s="111" t="s">
        <v>76</v>
      </c>
      <c r="H782" s="110"/>
      <c r="I782" s="65">
        <v>15994.19</v>
      </c>
      <c r="J782" s="112">
        <v>26.39</v>
      </c>
      <c r="K782" s="67">
        <v>422086.69</v>
      </c>
    </row>
    <row r="783" spans="1:11" s="6" customFormat="1" ht="15" outlineLevel="1">
      <c r="A783" s="59" t="s">
        <v>43</v>
      </c>
      <c r="B783" s="108"/>
      <c r="C783" s="108" t="s">
        <v>46</v>
      </c>
      <c r="D783" s="109"/>
      <c r="E783" s="62" t="s">
        <v>43</v>
      </c>
      <c r="F783" s="110">
        <v>950.09</v>
      </c>
      <c r="G783" s="111">
        <v>1.2</v>
      </c>
      <c r="H783" s="110"/>
      <c r="I783" s="65">
        <v>23748.45</v>
      </c>
      <c r="J783" s="112">
        <v>13.82</v>
      </c>
      <c r="K783" s="67">
        <v>328203.57</v>
      </c>
    </row>
    <row r="784" spans="1:11" s="6" customFormat="1" ht="30" outlineLevel="1">
      <c r="A784" s="59" t="s">
        <v>43</v>
      </c>
      <c r="B784" s="108"/>
      <c r="C784" s="108" t="s">
        <v>48</v>
      </c>
      <c r="D784" s="109"/>
      <c r="E784" s="62" t="s">
        <v>43</v>
      </c>
      <c r="F784" s="110" t="s">
        <v>2328</v>
      </c>
      <c r="G784" s="111"/>
      <c r="H784" s="110"/>
      <c r="I784" s="68" t="s">
        <v>2329</v>
      </c>
      <c r="J784" s="112">
        <v>26.39</v>
      </c>
      <c r="K784" s="69" t="s">
        <v>2330</v>
      </c>
    </row>
    <row r="785" spans="1:11" s="6" customFormat="1" ht="15" outlineLevel="1">
      <c r="A785" s="59" t="s">
        <v>43</v>
      </c>
      <c r="B785" s="108"/>
      <c r="C785" s="108" t="s">
        <v>52</v>
      </c>
      <c r="D785" s="109"/>
      <c r="E785" s="62" t="s">
        <v>43</v>
      </c>
      <c r="F785" s="110">
        <v>25.75</v>
      </c>
      <c r="G785" s="111"/>
      <c r="H785" s="110"/>
      <c r="I785" s="65">
        <v>536.37</v>
      </c>
      <c r="J785" s="112">
        <v>11.88</v>
      </c>
      <c r="K785" s="67">
        <v>6372.11</v>
      </c>
    </row>
    <row r="786" spans="1:11" s="6" customFormat="1" ht="15" outlineLevel="1">
      <c r="A786" s="59" t="s">
        <v>43</v>
      </c>
      <c r="B786" s="108"/>
      <c r="C786" s="108" t="s">
        <v>53</v>
      </c>
      <c r="D786" s="109" t="s">
        <v>54</v>
      </c>
      <c r="E786" s="62">
        <v>80</v>
      </c>
      <c r="F786" s="110"/>
      <c r="G786" s="111"/>
      <c r="H786" s="110"/>
      <c r="I786" s="65">
        <v>12795.35</v>
      </c>
      <c r="J786" s="112">
        <v>70</v>
      </c>
      <c r="K786" s="67">
        <v>295460.68</v>
      </c>
    </row>
    <row r="787" spans="1:11" s="6" customFormat="1" ht="15" outlineLevel="1">
      <c r="A787" s="59" t="s">
        <v>43</v>
      </c>
      <c r="B787" s="108"/>
      <c r="C787" s="108" t="s">
        <v>55</v>
      </c>
      <c r="D787" s="109" t="s">
        <v>54</v>
      </c>
      <c r="E787" s="62">
        <v>55</v>
      </c>
      <c r="F787" s="110"/>
      <c r="G787" s="111"/>
      <c r="H787" s="110"/>
      <c r="I787" s="65">
        <v>8796.7999999999993</v>
      </c>
      <c r="J787" s="112">
        <v>41</v>
      </c>
      <c r="K787" s="67">
        <v>173055.54</v>
      </c>
    </row>
    <row r="788" spans="1:11" s="6" customFormat="1" ht="15" outlineLevel="1">
      <c r="A788" s="59" t="s">
        <v>43</v>
      </c>
      <c r="B788" s="108"/>
      <c r="C788" s="108" t="s">
        <v>56</v>
      </c>
      <c r="D788" s="109" t="s">
        <v>54</v>
      </c>
      <c r="E788" s="62">
        <v>98</v>
      </c>
      <c r="F788" s="110"/>
      <c r="G788" s="111"/>
      <c r="H788" s="110"/>
      <c r="I788" s="65">
        <v>7180.29</v>
      </c>
      <c r="J788" s="112">
        <v>95</v>
      </c>
      <c r="K788" s="67">
        <v>183687.23</v>
      </c>
    </row>
    <row r="789" spans="1:11" s="6" customFormat="1" ht="15" outlineLevel="1">
      <c r="A789" s="59" t="s">
        <v>43</v>
      </c>
      <c r="B789" s="108"/>
      <c r="C789" s="108" t="s">
        <v>57</v>
      </c>
      <c r="D789" s="109" t="s">
        <v>54</v>
      </c>
      <c r="E789" s="62">
        <v>77</v>
      </c>
      <c r="F789" s="110"/>
      <c r="G789" s="111"/>
      <c r="H789" s="110"/>
      <c r="I789" s="65">
        <v>5641.66</v>
      </c>
      <c r="J789" s="112">
        <v>65</v>
      </c>
      <c r="K789" s="67">
        <v>125680.74</v>
      </c>
    </row>
    <row r="790" spans="1:11" s="6" customFormat="1" ht="30" outlineLevel="1">
      <c r="A790" s="59" t="s">
        <v>43</v>
      </c>
      <c r="B790" s="108"/>
      <c r="C790" s="108" t="s">
        <v>58</v>
      </c>
      <c r="D790" s="109" t="s">
        <v>59</v>
      </c>
      <c r="E790" s="62">
        <v>52.03</v>
      </c>
      <c r="F790" s="110"/>
      <c r="G790" s="111" t="s">
        <v>76</v>
      </c>
      <c r="H790" s="110"/>
      <c r="I790" s="65">
        <v>1430.6</v>
      </c>
      <c r="J790" s="112"/>
      <c r="K790" s="67"/>
    </row>
    <row r="791" spans="1:11" s="6" customFormat="1" ht="15.75">
      <c r="A791" s="70" t="s">
        <v>43</v>
      </c>
      <c r="B791" s="113"/>
      <c r="C791" s="113" t="s">
        <v>60</v>
      </c>
      <c r="D791" s="114"/>
      <c r="E791" s="73" t="s">
        <v>43</v>
      </c>
      <c r="F791" s="115"/>
      <c r="G791" s="116"/>
      <c r="H791" s="115"/>
      <c r="I791" s="76">
        <v>74693.11</v>
      </c>
      <c r="J791" s="117"/>
      <c r="K791" s="78">
        <v>1534546.56</v>
      </c>
    </row>
    <row r="792" spans="1:11" s="6" customFormat="1" ht="15" outlineLevel="1">
      <c r="A792" s="59" t="s">
        <v>43</v>
      </c>
      <c r="B792" s="108"/>
      <c r="C792" s="108" t="s">
        <v>61</v>
      </c>
      <c r="D792" s="109"/>
      <c r="E792" s="62" t="s">
        <v>43</v>
      </c>
      <c r="F792" s="110"/>
      <c r="G792" s="111"/>
      <c r="H792" s="110"/>
      <c r="I792" s="65"/>
      <c r="J792" s="112"/>
      <c r="K792" s="67"/>
    </row>
    <row r="793" spans="1:11" s="6" customFormat="1" ht="15" outlineLevel="1">
      <c r="A793" s="59" t="s">
        <v>43</v>
      </c>
      <c r="B793" s="108"/>
      <c r="C793" s="108" t="s">
        <v>46</v>
      </c>
      <c r="D793" s="109"/>
      <c r="E793" s="62" t="s">
        <v>43</v>
      </c>
      <c r="F793" s="110">
        <v>293.12</v>
      </c>
      <c r="G793" s="111" t="s">
        <v>80</v>
      </c>
      <c r="H793" s="110"/>
      <c r="I793" s="65">
        <v>732.68</v>
      </c>
      <c r="J793" s="112">
        <v>26.39</v>
      </c>
      <c r="K793" s="67">
        <v>19335.5</v>
      </c>
    </row>
    <row r="794" spans="1:11" s="6" customFormat="1" ht="15" outlineLevel="1">
      <c r="A794" s="59" t="s">
        <v>43</v>
      </c>
      <c r="B794" s="108"/>
      <c r="C794" s="108" t="s">
        <v>48</v>
      </c>
      <c r="D794" s="109"/>
      <c r="E794" s="62" t="s">
        <v>43</v>
      </c>
      <c r="F794" s="110">
        <v>293.12</v>
      </c>
      <c r="G794" s="111" t="s">
        <v>80</v>
      </c>
      <c r="H794" s="110"/>
      <c r="I794" s="65">
        <v>732.68</v>
      </c>
      <c r="J794" s="112">
        <v>26.39</v>
      </c>
      <c r="K794" s="67">
        <v>19335.5</v>
      </c>
    </row>
    <row r="795" spans="1:11" s="6" customFormat="1" ht="15" outlineLevel="1">
      <c r="A795" s="59" t="s">
        <v>43</v>
      </c>
      <c r="B795" s="108"/>
      <c r="C795" s="108" t="s">
        <v>63</v>
      </c>
      <c r="D795" s="109" t="s">
        <v>54</v>
      </c>
      <c r="E795" s="62">
        <v>175</v>
      </c>
      <c r="F795" s="110"/>
      <c r="G795" s="111"/>
      <c r="H795" s="110"/>
      <c r="I795" s="65">
        <v>1282.19</v>
      </c>
      <c r="J795" s="112">
        <v>160</v>
      </c>
      <c r="K795" s="67">
        <v>30936.81</v>
      </c>
    </row>
    <row r="796" spans="1:11" s="6" customFormat="1" ht="15" outlineLevel="1">
      <c r="A796" s="59" t="s">
        <v>43</v>
      </c>
      <c r="B796" s="108"/>
      <c r="C796" s="108" t="s">
        <v>64</v>
      </c>
      <c r="D796" s="109"/>
      <c r="E796" s="62" t="s">
        <v>43</v>
      </c>
      <c r="F796" s="110"/>
      <c r="G796" s="111"/>
      <c r="H796" s="110"/>
      <c r="I796" s="65">
        <v>2014.87</v>
      </c>
      <c r="J796" s="112"/>
      <c r="K796" s="67">
        <v>50272.31</v>
      </c>
    </row>
    <row r="797" spans="1:11" s="6" customFormat="1" ht="15.75">
      <c r="A797" s="70" t="s">
        <v>43</v>
      </c>
      <c r="B797" s="113"/>
      <c r="C797" s="113" t="s">
        <v>65</v>
      </c>
      <c r="D797" s="114"/>
      <c r="E797" s="73" t="s">
        <v>43</v>
      </c>
      <c r="F797" s="115"/>
      <c r="G797" s="116"/>
      <c r="H797" s="115"/>
      <c r="I797" s="76">
        <v>76707.98</v>
      </c>
      <c r="J797" s="117"/>
      <c r="K797" s="78">
        <v>1584818.87</v>
      </c>
    </row>
    <row r="798" spans="1:11" s="6" customFormat="1" ht="120">
      <c r="A798" s="59">
        <v>43</v>
      </c>
      <c r="B798" s="108" t="s">
        <v>2331</v>
      </c>
      <c r="C798" s="108" t="s">
        <v>2332</v>
      </c>
      <c r="D798" s="109" t="s">
        <v>1193</v>
      </c>
      <c r="E798" s="62">
        <v>4.2</v>
      </c>
      <c r="F798" s="110">
        <v>4.63</v>
      </c>
      <c r="G798" s="111"/>
      <c r="H798" s="110"/>
      <c r="I798" s="65"/>
      <c r="J798" s="112"/>
      <c r="K798" s="67"/>
    </row>
    <row r="799" spans="1:11" s="6" customFormat="1" ht="15" outlineLevel="1">
      <c r="A799" s="59" t="s">
        <v>43</v>
      </c>
      <c r="B799" s="108"/>
      <c r="C799" s="108" t="s">
        <v>44</v>
      </c>
      <c r="D799" s="109"/>
      <c r="E799" s="62" t="s">
        <v>43</v>
      </c>
      <c r="F799" s="110">
        <v>4.49</v>
      </c>
      <c r="G799" s="111" t="s">
        <v>76</v>
      </c>
      <c r="H799" s="110"/>
      <c r="I799" s="65">
        <v>24.89</v>
      </c>
      <c r="J799" s="112">
        <v>26.39</v>
      </c>
      <c r="K799" s="67">
        <v>656.91</v>
      </c>
    </row>
    <row r="800" spans="1:11" s="6" customFormat="1" ht="15" outlineLevel="1">
      <c r="A800" s="59" t="s">
        <v>43</v>
      </c>
      <c r="B800" s="108"/>
      <c r="C800" s="108" t="s">
        <v>46</v>
      </c>
      <c r="D800" s="109"/>
      <c r="E800" s="62" t="s">
        <v>43</v>
      </c>
      <c r="F800" s="110">
        <v>0.14000000000000001</v>
      </c>
      <c r="G800" s="111">
        <v>1.2</v>
      </c>
      <c r="H800" s="110"/>
      <c r="I800" s="65">
        <v>0.71</v>
      </c>
      <c r="J800" s="112">
        <v>6.36</v>
      </c>
      <c r="K800" s="67">
        <v>4.49</v>
      </c>
    </row>
    <row r="801" spans="1:11" s="6" customFormat="1" ht="15" outlineLevel="1">
      <c r="A801" s="59" t="s">
        <v>43</v>
      </c>
      <c r="B801" s="108"/>
      <c r="C801" s="108" t="s">
        <v>48</v>
      </c>
      <c r="D801" s="109"/>
      <c r="E801" s="62" t="s">
        <v>43</v>
      </c>
      <c r="F801" s="110"/>
      <c r="G801" s="111"/>
      <c r="H801" s="110"/>
      <c r="I801" s="65"/>
      <c r="J801" s="112">
        <v>26.39</v>
      </c>
      <c r="K801" s="67"/>
    </row>
    <row r="802" spans="1:11" s="6" customFormat="1" ht="15" outlineLevel="1">
      <c r="A802" s="59" t="s">
        <v>43</v>
      </c>
      <c r="B802" s="108"/>
      <c r="C802" s="108" t="s">
        <v>52</v>
      </c>
      <c r="D802" s="109"/>
      <c r="E802" s="62" t="s">
        <v>43</v>
      </c>
      <c r="F802" s="110"/>
      <c r="G802" s="111"/>
      <c r="H802" s="110"/>
      <c r="I802" s="65"/>
      <c r="J802" s="112"/>
      <c r="K802" s="67"/>
    </row>
    <row r="803" spans="1:11" s="6" customFormat="1" ht="15" outlineLevel="1">
      <c r="A803" s="59" t="s">
        <v>43</v>
      </c>
      <c r="B803" s="108"/>
      <c r="C803" s="108" t="s">
        <v>53</v>
      </c>
      <c r="D803" s="109" t="s">
        <v>54</v>
      </c>
      <c r="E803" s="62">
        <v>85</v>
      </c>
      <c r="F803" s="110"/>
      <c r="G803" s="111"/>
      <c r="H803" s="110"/>
      <c r="I803" s="65">
        <v>21.16</v>
      </c>
      <c r="J803" s="112">
        <v>70</v>
      </c>
      <c r="K803" s="67">
        <v>459.84</v>
      </c>
    </row>
    <row r="804" spans="1:11" s="6" customFormat="1" ht="15" outlineLevel="1">
      <c r="A804" s="59" t="s">
        <v>43</v>
      </c>
      <c r="B804" s="108"/>
      <c r="C804" s="108" t="s">
        <v>55</v>
      </c>
      <c r="D804" s="109" t="s">
        <v>54</v>
      </c>
      <c r="E804" s="62">
        <v>70</v>
      </c>
      <c r="F804" s="110"/>
      <c r="G804" s="111"/>
      <c r="H804" s="110"/>
      <c r="I804" s="65">
        <v>17.420000000000002</v>
      </c>
      <c r="J804" s="112">
        <v>41</v>
      </c>
      <c r="K804" s="67">
        <v>269.33</v>
      </c>
    </row>
    <row r="805" spans="1:11" s="6" customFormat="1" ht="15" outlineLevel="1">
      <c r="A805" s="59" t="s">
        <v>43</v>
      </c>
      <c r="B805" s="108"/>
      <c r="C805" s="108" t="s">
        <v>56</v>
      </c>
      <c r="D805" s="109" t="s">
        <v>54</v>
      </c>
      <c r="E805" s="62">
        <v>98</v>
      </c>
      <c r="F805" s="110"/>
      <c r="G805" s="111"/>
      <c r="H805" s="110"/>
      <c r="I805" s="65">
        <v>0</v>
      </c>
      <c r="J805" s="112">
        <v>95</v>
      </c>
      <c r="K805" s="67">
        <v>0</v>
      </c>
    </row>
    <row r="806" spans="1:11" s="6" customFormat="1" ht="15" outlineLevel="1">
      <c r="A806" s="59" t="s">
        <v>43</v>
      </c>
      <c r="B806" s="108"/>
      <c r="C806" s="108" t="s">
        <v>57</v>
      </c>
      <c r="D806" s="109" t="s">
        <v>54</v>
      </c>
      <c r="E806" s="62">
        <v>77</v>
      </c>
      <c r="F806" s="110"/>
      <c r="G806" s="111"/>
      <c r="H806" s="110"/>
      <c r="I806" s="65">
        <v>0</v>
      </c>
      <c r="J806" s="112">
        <v>65</v>
      </c>
      <c r="K806" s="67">
        <v>0</v>
      </c>
    </row>
    <row r="807" spans="1:11" s="6" customFormat="1" ht="30" outlineLevel="1">
      <c r="A807" s="59" t="s">
        <v>43</v>
      </c>
      <c r="B807" s="108"/>
      <c r="C807" s="108" t="s">
        <v>58</v>
      </c>
      <c r="D807" s="109" t="s">
        <v>59</v>
      </c>
      <c r="E807" s="62">
        <v>0.34</v>
      </c>
      <c r="F807" s="110"/>
      <c r="G807" s="111" t="s">
        <v>76</v>
      </c>
      <c r="H807" s="110"/>
      <c r="I807" s="65">
        <v>1.89</v>
      </c>
      <c r="J807" s="112"/>
      <c r="K807" s="67"/>
    </row>
    <row r="808" spans="1:11" s="6" customFormat="1" ht="15.75">
      <c r="A808" s="70" t="s">
        <v>43</v>
      </c>
      <c r="B808" s="113"/>
      <c r="C808" s="126" t="s">
        <v>60</v>
      </c>
      <c r="D808" s="127"/>
      <c r="E808" s="91" t="s">
        <v>43</v>
      </c>
      <c r="F808" s="128"/>
      <c r="G808" s="129"/>
      <c r="H808" s="128"/>
      <c r="I808" s="87">
        <v>64.180000000000007</v>
      </c>
      <c r="J808" s="125"/>
      <c r="K808" s="86">
        <v>1390.57</v>
      </c>
    </row>
    <row r="809" spans="1:11" s="6" customFormat="1" ht="15">
      <c r="A809" s="123"/>
      <c r="B809" s="124"/>
      <c r="C809" s="168" t="s">
        <v>127</v>
      </c>
      <c r="D809" s="169"/>
      <c r="E809" s="169"/>
      <c r="F809" s="169"/>
      <c r="G809" s="169"/>
      <c r="H809" s="169"/>
      <c r="I809" s="65">
        <v>114081.51</v>
      </c>
      <c r="J809" s="112"/>
      <c r="K809" s="67">
        <v>2230735.48</v>
      </c>
    </row>
    <row r="810" spans="1:11" s="6" customFormat="1" ht="15">
      <c r="A810" s="123"/>
      <c r="B810" s="124"/>
      <c r="C810" s="168" t="s">
        <v>128</v>
      </c>
      <c r="D810" s="169"/>
      <c r="E810" s="169"/>
      <c r="F810" s="169"/>
      <c r="G810" s="169"/>
      <c r="H810" s="169"/>
      <c r="I810" s="65"/>
      <c r="J810" s="112"/>
      <c r="K810" s="67"/>
    </row>
    <row r="811" spans="1:11" s="6" customFormat="1" ht="15">
      <c r="A811" s="123"/>
      <c r="B811" s="124"/>
      <c r="C811" s="168" t="s">
        <v>129</v>
      </c>
      <c r="D811" s="169"/>
      <c r="E811" s="169"/>
      <c r="F811" s="169"/>
      <c r="G811" s="169"/>
      <c r="H811" s="169"/>
      <c r="I811" s="65">
        <v>71116.960000000006</v>
      </c>
      <c r="J811" s="112"/>
      <c r="K811" s="67">
        <v>1876776.53</v>
      </c>
    </row>
    <row r="812" spans="1:11" s="6" customFormat="1" ht="15">
      <c r="A812" s="123"/>
      <c r="B812" s="124"/>
      <c r="C812" s="168" t="s">
        <v>130</v>
      </c>
      <c r="D812" s="169"/>
      <c r="E812" s="169"/>
      <c r="F812" s="169"/>
      <c r="G812" s="169"/>
      <c r="H812" s="169"/>
      <c r="I812" s="65">
        <v>536.37</v>
      </c>
      <c r="J812" s="112"/>
      <c r="K812" s="67">
        <v>6372.11</v>
      </c>
    </row>
    <row r="813" spans="1:11" s="6" customFormat="1" ht="15">
      <c r="A813" s="123"/>
      <c r="B813" s="124"/>
      <c r="C813" s="168" t="s">
        <v>131</v>
      </c>
      <c r="D813" s="169"/>
      <c r="E813" s="169"/>
      <c r="F813" s="169"/>
      <c r="G813" s="169"/>
      <c r="H813" s="169"/>
      <c r="I813" s="65">
        <v>62971.54</v>
      </c>
      <c r="J813" s="112"/>
      <c r="K813" s="67">
        <v>889725.83</v>
      </c>
    </row>
    <row r="814" spans="1:11" s="6" customFormat="1" ht="15.75">
      <c r="A814" s="123"/>
      <c r="B814" s="124"/>
      <c r="C814" s="173" t="s">
        <v>132</v>
      </c>
      <c r="D814" s="174"/>
      <c r="E814" s="174"/>
      <c r="F814" s="174"/>
      <c r="G814" s="174"/>
      <c r="H814" s="174"/>
      <c r="I814" s="76">
        <v>62692.76</v>
      </c>
      <c r="J814" s="117"/>
      <c r="K814" s="78">
        <v>1481628.04</v>
      </c>
    </row>
    <row r="815" spans="1:11" s="6" customFormat="1" ht="15.75">
      <c r="A815" s="123"/>
      <c r="B815" s="124"/>
      <c r="C815" s="173" t="s">
        <v>133</v>
      </c>
      <c r="D815" s="174"/>
      <c r="E815" s="174"/>
      <c r="F815" s="174"/>
      <c r="G815" s="174"/>
      <c r="H815" s="174"/>
      <c r="I815" s="76">
        <v>45141.65</v>
      </c>
      <c r="J815" s="117"/>
      <c r="K815" s="78">
        <v>899591.73</v>
      </c>
    </row>
    <row r="816" spans="1:11" s="6" customFormat="1" ht="32.1" customHeight="1">
      <c r="A816" s="123"/>
      <c r="B816" s="124"/>
      <c r="C816" s="173" t="s">
        <v>2333</v>
      </c>
      <c r="D816" s="174"/>
      <c r="E816" s="174"/>
      <c r="F816" s="174"/>
      <c r="G816" s="174"/>
      <c r="H816" s="174"/>
      <c r="I816" s="76"/>
      <c r="J816" s="117"/>
      <c r="K816" s="78"/>
    </row>
    <row r="817" spans="1:11" s="6" customFormat="1" ht="15">
      <c r="A817" s="123"/>
      <c r="B817" s="124"/>
      <c r="C817" s="168" t="s">
        <v>2334</v>
      </c>
      <c r="D817" s="169"/>
      <c r="E817" s="169"/>
      <c r="F817" s="169"/>
      <c r="G817" s="169"/>
      <c r="H817" s="169"/>
      <c r="I817" s="65">
        <v>221915.92</v>
      </c>
      <c r="J817" s="112"/>
      <c r="K817" s="67">
        <v>4611955.25</v>
      </c>
    </row>
    <row r="818" spans="1:11" s="6" customFormat="1" ht="32.1" customHeight="1">
      <c r="A818" s="123"/>
      <c r="B818" s="124"/>
      <c r="C818" s="175" t="s">
        <v>2335</v>
      </c>
      <c r="D818" s="176"/>
      <c r="E818" s="176"/>
      <c r="F818" s="176"/>
      <c r="G818" s="176"/>
      <c r="H818" s="176"/>
      <c r="I818" s="87">
        <v>221915.92</v>
      </c>
      <c r="J818" s="125"/>
      <c r="K818" s="86">
        <v>4611955.25</v>
      </c>
    </row>
    <row r="819" spans="1:11" s="6" customFormat="1" ht="22.15" customHeight="1">
      <c r="A819" s="166" t="s">
        <v>2336</v>
      </c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</row>
    <row r="820" spans="1:11" s="6" customFormat="1" ht="135">
      <c r="A820" s="59">
        <v>44</v>
      </c>
      <c r="B820" s="108" t="s">
        <v>120</v>
      </c>
      <c r="C820" s="108" t="s">
        <v>2337</v>
      </c>
      <c r="D820" s="109" t="s">
        <v>122</v>
      </c>
      <c r="E820" s="62" t="s">
        <v>2338</v>
      </c>
      <c r="F820" s="110">
        <v>9.6199999999999992</v>
      </c>
      <c r="G820" s="111"/>
      <c r="H820" s="110"/>
      <c r="I820" s="65"/>
      <c r="J820" s="112"/>
      <c r="K820" s="67"/>
    </row>
    <row r="821" spans="1:11" s="6" customFormat="1" ht="15" outlineLevel="1">
      <c r="A821" s="59" t="s">
        <v>43</v>
      </c>
      <c r="B821" s="108"/>
      <c r="C821" s="108" t="s">
        <v>44</v>
      </c>
      <c r="D821" s="109"/>
      <c r="E821" s="62" t="s">
        <v>43</v>
      </c>
      <c r="F821" s="110">
        <v>9.6199999999999992</v>
      </c>
      <c r="G821" s="111" t="s">
        <v>76</v>
      </c>
      <c r="H821" s="110"/>
      <c r="I821" s="65">
        <v>10707.93</v>
      </c>
      <c r="J821" s="112">
        <v>26.39</v>
      </c>
      <c r="K821" s="67">
        <v>282582.15999999997</v>
      </c>
    </row>
    <row r="822" spans="1:11" s="6" customFormat="1" ht="15" outlineLevel="1">
      <c r="A822" s="59" t="s">
        <v>43</v>
      </c>
      <c r="B822" s="108"/>
      <c r="C822" s="108" t="s">
        <v>46</v>
      </c>
      <c r="D822" s="109"/>
      <c r="E822" s="62" t="s">
        <v>43</v>
      </c>
      <c r="F822" s="110"/>
      <c r="G822" s="111">
        <v>1.2</v>
      </c>
      <c r="H822" s="110"/>
      <c r="I822" s="65"/>
      <c r="J822" s="112"/>
      <c r="K822" s="67"/>
    </row>
    <row r="823" spans="1:11" s="6" customFormat="1" ht="15" outlineLevel="1">
      <c r="A823" s="59" t="s">
        <v>43</v>
      </c>
      <c r="B823" s="108"/>
      <c r="C823" s="108" t="s">
        <v>48</v>
      </c>
      <c r="D823" s="109"/>
      <c r="E823" s="62" t="s">
        <v>43</v>
      </c>
      <c r="F823" s="110"/>
      <c r="G823" s="111"/>
      <c r="H823" s="110"/>
      <c r="I823" s="65"/>
      <c r="J823" s="112">
        <v>26.39</v>
      </c>
      <c r="K823" s="67"/>
    </row>
    <row r="824" spans="1:11" s="6" customFormat="1" ht="15" outlineLevel="1">
      <c r="A824" s="59" t="s">
        <v>43</v>
      </c>
      <c r="B824" s="108"/>
      <c r="C824" s="108" t="s">
        <v>52</v>
      </c>
      <c r="D824" s="109"/>
      <c r="E824" s="62" t="s">
        <v>43</v>
      </c>
      <c r="F824" s="110"/>
      <c r="G824" s="111"/>
      <c r="H824" s="110"/>
      <c r="I824" s="65"/>
      <c r="J824" s="112"/>
      <c r="K824" s="67"/>
    </row>
    <row r="825" spans="1:11" s="6" customFormat="1" ht="15" outlineLevel="1">
      <c r="A825" s="59" t="s">
        <v>43</v>
      </c>
      <c r="B825" s="108"/>
      <c r="C825" s="108" t="s">
        <v>53</v>
      </c>
      <c r="D825" s="109" t="s">
        <v>54</v>
      </c>
      <c r="E825" s="62">
        <v>91</v>
      </c>
      <c r="F825" s="110"/>
      <c r="G825" s="111"/>
      <c r="H825" s="110"/>
      <c r="I825" s="65">
        <v>9744.2199999999993</v>
      </c>
      <c r="J825" s="112">
        <v>75</v>
      </c>
      <c r="K825" s="67">
        <v>211936.62</v>
      </c>
    </row>
    <row r="826" spans="1:11" s="6" customFormat="1" ht="15" outlineLevel="1">
      <c r="A826" s="59" t="s">
        <v>43</v>
      </c>
      <c r="B826" s="108"/>
      <c r="C826" s="108" t="s">
        <v>55</v>
      </c>
      <c r="D826" s="109" t="s">
        <v>54</v>
      </c>
      <c r="E826" s="62">
        <v>70</v>
      </c>
      <c r="F826" s="110"/>
      <c r="G826" s="111"/>
      <c r="H826" s="110"/>
      <c r="I826" s="65">
        <v>7495.55</v>
      </c>
      <c r="J826" s="112">
        <v>41</v>
      </c>
      <c r="K826" s="67">
        <v>115858.69</v>
      </c>
    </row>
    <row r="827" spans="1:11" s="6" customFormat="1" ht="15" outlineLevel="1">
      <c r="A827" s="59" t="s">
        <v>43</v>
      </c>
      <c r="B827" s="108"/>
      <c r="C827" s="108" t="s">
        <v>56</v>
      </c>
      <c r="D827" s="109" t="s">
        <v>54</v>
      </c>
      <c r="E827" s="62">
        <v>98</v>
      </c>
      <c r="F827" s="110"/>
      <c r="G827" s="111"/>
      <c r="H827" s="110"/>
      <c r="I827" s="65">
        <v>0</v>
      </c>
      <c r="J827" s="112">
        <v>95</v>
      </c>
      <c r="K827" s="67">
        <v>0</v>
      </c>
    </row>
    <row r="828" spans="1:11" s="6" customFormat="1" ht="15" outlineLevel="1">
      <c r="A828" s="59" t="s">
        <v>43</v>
      </c>
      <c r="B828" s="108"/>
      <c r="C828" s="108" t="s">
        <v>57</v>
      </c>
      <c r="D828" s="109" t="s">
        <v>54</v>
      </c>
      <c r="E828" s="62">
        <v>77</v>
      </c>
      <c r="F828" s="110"/>
      <c r="G828" s="111"/>
      <c r="H828" s="110"/>
      <c r="I828" s="65">
        <v>0</v>
      </c>
      <c r="J828" s="112">
        <v>65</v>
      </c>
      <c r="K828" s="67">
        <v>0</v>
      </c>
    </row>
    <row r="829" spans="1:11" s="6" customFormat="1" ht="30" outlineLevel="1">
      <c r="A829" s="59" t="s">
        <v>43</v>
      </c>
      <c r="B829" s="108"/>
      <c r="C829" s="108" t="s">
        <v>58</v>
      </c>
      <c r="D829" s="109" t="s">
        <v>59</v>
      </c>
      <c r="E829" s="62">
        <v>1.02</v>
      </c>
      <c r="F829" s="110"/>
      <c r="G829" s="111" t="s">
        <v>76</v>
      </c>
      <c r="H829" s="110"/>
      <c r="I829" s="65">
        <v>1135.3499999999999</v>
      </c>
      <c r="J829" s="112"/>
      <c r="K829" s="67"/>
    </row>
    <row r="830" spans="1:11" s="6" customFormat="1" ht="15.75">
      <c r="A830" s="70" t="s">
        <v>43</v>
      </c>
      <c r="B830" s="113"/>
      <c r="C830" s="113" t="s">
        <v>60</v>
      </c>
      <c r="D830" s="114"/>
      <c r="E830" s="73" t="s">
        <v>43</v>
      </c>
      <c r="F830" s="115"/>
      <c r="G830" s="116"/>
      <c r="H830" s="115"/>
      <c r="I830" s="76">
        <v>27947.7</v>
      </c>
      <c r="J830" s="117"/>
      <c r="K830" s="78">
        <v>610377.47</v>
      </c>
    </row>
    <row r="831" spans="1:11" s="6" customFormat="1" ht="60">
      <c r="A831" s="59">
        <v>45</v>
      </c>
      <c r="B831" s="108" t="s">
        <v>123</v>
      </c>
      <c r="C831" s="108" t="s">
        <v>124</v>
      </c>
      <c r="D831" s="109" t="s">
        <v>125</v>
      </c>
      <c r="E831" s="62" t="s">
        <v>2339</v>
      </c>
      <c r="F831" s="110">
        <v>68.92</v>
      </c>
      <c r="G831" s="111"/>
      <c r="H831" s="110"/>
      <c r="I831" s="65">
        <v>38733.040000000001</v>
      </c>
      <c r="J831" s="112">
        <v>7.4</v>
      </c>
      <c r="K831" s="78">
        <v>286624.5</v>
      </c>
    </row>
    <row r="832" spans="1:11" s="6" customFormat="1" ht="135">
      <c r="A832" s="59">
        <v>46</v>
      </c>
      <c r="B832" s="108" t="s">
        <v>437</v>
      </c>
      <c r="C832" s="108" t="s">
        <v>2340</v>
      </c>
      <c r="D832" s="109" t="s">
        <v>122</v>
      </c>
      <c r="E832" s="62">
        <v>843.25</v>
      </c>
      <c r="F832" s="110">
        <v>8.86</v>
      </c>
      <c r="G832" s="111"/>
      <c r="H832" s="110"/>
      <c r="I832" s="65"/>
      <c r="J832" s="112"/>
      <c r="K832" s="67"/>
    </row>
    <row r="833" spans="1:11" s="6" customFormat="1" ht="15" outlineLevel="1">
      <c r="A833" s="59" t="s">
        <v>43</v>
      </c>
      <c r="B833" s="108"/>
      <c r="C833" s="108" t="s">
        <v>44</v>
      </c>
      <c r="D833" s="109"/>
      <c r="E833" s="62" t="s">
        <v>43</v>
      </c>
      <c r="F833" s="110"/>
      <c r="G833" s="111" t="s">
        <v>76</v>
      </c>
      <c r="H833" s="110"/>
      <c r="I833" s="65"/>
      <c r="J833" s="112">
        <v>26.39</v>
      </c>
      <c r="K833" s="67"/>
    </row>
    <row r="834" spans="1:11" s="6" customFormat="1" ht="15" outlineLevel="1">
      <c r="A834" s="59" t="s">
        <v>43</v>
      </c>
      <c r="B834" s="108"/>
      <c r="C834" s="108" t="s">
        <v>46</v>
      </c>
      <c r="D834" s="109"/>
      <c r="E834" s="62" t="s">
        <v>43</v>
      </c>
      <c r="F834" s="110">
        <v>8.86</v>
      </c>
      <c r="G834" s="111">
        <v>1.2</v>
      </c>
      <c r="H834" s="110"/>
      <c r="I834" s="65">
        <v>8965.43</v>
      </c>
      <c r="J834" s="112">
        <v>10.29</v>
      </c>
      <c r="K834" s="67">
        <v>92254.32</v>
      </c>
    </row>
    <row r="835" spans="1:11" s="6" customFormat="1" ht="15" outlineLevel="1">
      <c r="A835" s="59" t="s">
        <v>43</v>
      </c>
      <c r="B835" s="108"/>
      <c r="C835" s="108" t="s">
        <v>48</v>
      </c>
      <c r="D835" s="109"/>
      <c r="E835" s="62" t="s">
        <v>43</v>
      </c>
      <c r="F835" s="110" t="s">
        <v>439</v>
      </c>
      <c r="G835" s="111"/>
      <c r="H835" s="110"/>
      <c r="I835" s="68" t="s">
        <v>2341</v>
      </c>
      <c r="J835" s="112">
        <v>26.39</v>
      </c>
      <c r="K835" s="69" t="s">
        <v>2342</v>
      </c>
    </row>
    <row r="836" spans="1:11" s="6" customFormat="1" ht="15" outlineLevel="1">
      <c r="A836" s="59" t="s">
        <v>43</v>
      </c>
      <c r="B836" s="108"/>
      <c r="C836" s="108" t="s">
        <v>52</v>
      </c>
      <c r="D836" s="109"/>
      <c r="E836" s="62" t="s">
        <v>43</v>
      </c>
      <c r="F836" s="110"/>
      <c r="G836" s="111"/>
      <c r="H836" s="110"/>
      <c r="I836" s="65"/>
      <c r="J836" s="112"/>
      <c r="K836" s="67"/>
    </row>
    <row r="837" spans="1:11" s="6" customFormat="1" ht="15" outlineLevel="1">
      <c r="A837" s="59" t="s">
        <v>43</v>
      </c>
      <c r="B837" s="108"/>
      <c r="C837" s="108" t="s">
        <v>53</v>
      </c>
      <c r="D837" s="109" t="s">
        <v>54</v>
      </c>
      <c r="E837" s="62">
        <v>91</v>
      </c>
      <c r="F837" s="110"/>
      <c r="G837" s="111"/>
      <c r="H837" s="110"/>
      <c r="I837" s="65"/>
      <c r="J837" s="112">
        <v>75</v>
      </c>
      <c r="K837" s="67"/>
    </row>
    <row r="838" spans="1:11" s="6" customFormat="1" ht="15" outlineLevel="1">
      <c r="A838" s="59" t="s">
        <v>43</v>
      </c>
      <c r="B838" s="108"/>
      <c r="C838" s="108" t="s">
        <v>55</v>
      </c>
      <c r="D838" s="109" t="s">
        <v>54</v>
      </c>
      <c r="E838" s="62">
        <v>70</v>
      </c>
      <c r="F838" s="110"/>
      <c r="G838" s="111"/>
      <c r="H838" s="110"/>
      <c r="I838" s="65"/>
      <c r="J838" s="112">
        <v>41</v>
      </c>
      <c r="K838" s="67"/>
    </row>
    <row r="839" spans="1:11" s="6" customFormat="1" ht="15" outlineLevel="1">
      <c r="A839" s="59" t="s">
        <v>43</v>
      </c>
      <c r="B839" s="108"/>
      <c r="C839" s="108" t="s">
        <v>56</v>
      </c>
      <c r="D839" s="109" t="s">
        <v>54</v>
      </c>
      <c r="E839" s="62">
        <v>98</v>
      </c>
      <c r="F839" s="110"/>
      <c r="G839" s="111"/>
      <c r="H839" s="110"/>
      <c r="I839" s="65">
        <v>1467.66</v>
      </c>
      <c r="J839" s="112">
        <v>95</v>
      </c>
      <c r="K839" s="67">
        <v>37545.879999999997</v>
      </c>
    </row>
    <row r="840" spans="1:11" s="6" customFormat="1" ht="15" outlineLevel="1">
      <c r="A840" s="59" t="s">
        <v>43</v>
      </c>
      <c r="B840" s="108"/>
      <c r="C840" s="108" t="s">
        <v>57</v>
      </c>
      <c r="D840" s="109" t="s">
        <v>54</v>
      </c>
      <c r="E840" s="62">
        <v>77</v>
      </c>
      <c r="F840" s="110"/>
      <c r="G840" s="111"/>
      <c r="H840" s="110"/>
      <c r="I840" s="65">
        <v>1153.1600000000001</v>
      </c>
      <c r="J840" s="112">
        <v>65</v>
      </c>
      <c r="K840" s="67">
        <v>25689.29</v>
      </c>
    </row>
    <row r="841" spans="1:11" s="6" customFormat="1" ht="15.75">
      <c r="A841" s="70" t="s">
        <v>43</v>
      </c>
      <c r="B841" s="113"/>
      <c r="C841" s="113" t="s">
        <v>60</v>
      </c>
      <c r="D841" s="114"/>
      <c r="E841" s="73" t="s">
        <v>43</v>
      </c>
      <c r="F841" s="115"/>
      <c r="G841" s="116"/>
      <c r="H841" s="115"/>
      <c r="I841" s="76">
        <v>11586.25</v>
      </c>
      <c r="J841" s="117"/>
      <c r="K841" s="78">
        <v>155489.49</v>
      </c>
    </row>
    <row r="842" spans="1:11" s="6" customFormat="1" ht="15" outlineLevel="1">
      <c r="A842" s="59" t="s">
        <v>43</v>
      </c>
      <c r="B842" s="108"/>
      <c r="C842" s="108" t="s">
        <v>61</v>
      </c>
      <c r="D842" s="109"/>
      <c r="E842" s="62" t="s">
        <v>43</v>
      </c>
      <c r="F842" s="110"/>
      <c r="G842" s="111"/>
      <c r="H842" s="110"/>
      <c r="I842" s="65"/>
      <c r="J842" s="112"/>
      <c r="K842" s="67"/>
    </row>
    <row r="843" spans="1:11" s="6" customFormat="1" ht="15" outlineLevel="1">
      <c r="A843" s="59" t="s">
        <v>43</v>
      </c>
      <c r="B843" s="108"/>
      <c r="C843" s="108" t="s">
        <v>46</v>
      </c>
      <c r="D843" s="109"/>
      <c r="E843" s="62" t="s">
        <v>43</v>
      </c>
      <c r="F843" s="110">
        <v>1.48</v>
      </c>
      <c r="G843" s="111" t="s">
        <v>80</v>
      </c>
      <c r="H843" s="110"/>
      <c r="I843" s="65">
        <v>149.76</v>
      </c>
      <c r="J843" s="112">
        <v>26.39</v>
      </c>
      <c r="K843" s="67">
        <v>3952.2</v>
      </c>
    </row>
    <row r="844" spans="1:11" s="6" customFormat="1" ht="15" outlineLevel="1">
      <c r="A844" s="59" t="s">
        <v>43</v>
      </c>
      <c r="B844" s="108"/>
      <c r="C844" s="108" t="s">
        <v>48</v>
      </c>
      <c r="D844" s="109"/>
      <c r="E844" s="62" t="s">
        <v>43</v>
      </c>
      <c r="F844" s="110">
        <v>1.48</v>
      </c>
      <c r="G844" s="111" t="s">
        <v>80</v>
      </c>
      <c r="H844" s="110"/>
      <c r="I844" s="65">
        <v>149.76</v>
      </c>
      <c r="J844" s="112">
        <v>26.39</v>
      </c>
      <c r="K844" s="67">
        <v>3952.2</v>
      </c>
    </row>
    <row r="845" spans="1:11" s="6" customFormat="1" ht="15" outlineLevel="1">
      <c r="A845" s="59" t="s">
        <v>43</v>
      </c>
      <c r="B845" s="108"/>
      <c r="C845" s="108" t="s">
        <v>63</v>
      </c>
      <c r="D845" s="109" t="s">
        <v>54</v>
      </c>
      <c r="E845" s="62">
        <v>175</v>
      </c>
      <c r="F845" s="110"/>
      <c r="G845" s="111"/>
      <c r="H845" s="110"/>
      <c r="I845" s="65">
        <v>262.08</v>
      </c>
      <c r="J845" s="112">
        <v>160</v>
      </c>
      <c r="K845" s="67">
        <v>6323.52</v>
      </c>
    </row>
    <row r="846" spans="1:11" s="6" customFormat="1" ht="15" outlineLevel="1">
      <c r="A846" s="59" t="s">
        <v>43</v>
      </c>
      <c r="B846" s="108"/>
      <c r="C846" s="108" t="s">
        <v>64</v>
      </c>
      <c r="D846" s="109"/>
      <c r="E846" s="62" t="s">
        <v>43</v>
      </c>
      <c r="F846" s="110"/>
      <c r="G846" s="111"/>
      <c r="H846" s="110"/>
      <c r="I846" s="65">
        <v>411.84</v>
      </c>
      <c r="J846" s="112"/>
      <c r="K846" s="67">
        <v>10275.719999999999</v>
      </c>
    </row>
    <row r="847" spans="1:11" s="6" customFormat="1" ht="15.75">
      <c r="A847" s="70" t="s">
        <v>43</v>
      </c>
      <c r="B847" s="113"/>
      <c r="C847" s="113" t="s">
        <v>65</v>
      </c>
      <c r="D847" s="114"/>
      <c r="E847" s="73" t="s">
        <v>43</v>
      </c>
      <c r="F847" s="115"/>
      <c r="G847" s="116"/>
      <c r="H847" s="115"/>
      <c r="I847" s="76">
        <v>11998.09</v>
      </c>
      <c r="J847" s="117"/>
      <c r="K847" s="78">
        <v>165765.21</v>
      </c>
    </row>
    <row r="848" spans="1:11" s="6" customFormat="1" ht="135">
      <c r="A848" s="59">
        <v>47</v>
      </c>
      <c r="B848" s="108" t="s">
        <v>437</v>
      </c>
      <c r="C848" s="108" t="s">
        <v>2343</v>
      </c>
      <c r="D848" s="109" t="s">
        <v>122</v>
      </c>
      <c r="E848" s="62" t="s">
        <v>2344</v>
      </c>
      <c r="F848" s="110">
        <v>8.86</v>
      </c>
      <c r="G848" s="111"/>
      <c r="H848" s="110"/>
      <c r="I848" s="65"/>
      <c r="J848" s="112"/>
      <c r="K848" s="67"/>
    </row>
    <row r="849" spans="1:11" s="6" customFormat="1" ht="15" outlineLevel="1">
      <c r="A849" s="59" t="s">
        <v>43</v>
      </c>
      <c r="B849" s="108"/>
      <c r="C849" s="108" t="s">
        <v>44</v>
      </c>
      <c r="D849" s="109"/>
      <c r="E849" s="62" t="s">
        <v>43</v>
      </c>
      <c r="F849" s="110"/>
      <c r="G849" s="111" t="s">
        <v>76</v>
      </c>
      <c r="H849" s="110"/>
      <c r="I849" s="65"/>
      <c r="J849" s="112">
        <v>26.39</v>
      </c>
      <c r="K849" s="67"/>
    </row>
    <row r="850" spans="1:11" s="6" customFormat="1" ht="15" outlineLevel="1">
      <c r="A850" s="59" t="s">
        <v>43</v>
      </c>
      <c r="B850" s="108"/>
      <c r="C850" s="108" t="s">
        <v>46</v>
      </c>
      <c r="D850" s="109"/>
      <c r="E850" s="62" t="s">
        <v>43</v>
      </c>
      <c r="F850" s="110">
        <v>8.86</v>
      </c>
      <c r="G850" s="111">
        <v>1.2</v>
      </c>
      <c r="H850" s="110"/>
      <c r="I850" s="65">
        <v>6319.98</v>
      </c>
      <c r="J850" s="112">
        <v>10.29</v>
      </c>
      <c r="K850" s="67">
        <v>65032.59</v>
      </c>
    </row>
    <row r="851" spans="1:11" s="6" customFormat="1" ht="15" outlineLevel="1">
      <c r="A851" s="59" t="s">
        <v>43</v>
      </c>
      <c r="B851" s="108"/>
      <c r="C851" s="108" t="s">
        <v>48</v>
      </c>
      <c r="D851" s="109"/>
      <c r="E851" s="62" t="s">
        <v>43</v>
      </c>
      <c r="F851" s="110" t="s">
        <v>439</v>
      </c>
      <c r="G851" s="111"/>
      <c r="H851" s="110"/>
      <c r="I851" s="68" t="s">
        <v>2345</v>
      </c>
      <c r="J851" s="112">
        <v>26.39</v>
      </c>
      <c r="K851" s="69" t="s">
        <v>2346</v>
      </c>
    </row>
    <row r="852" spans="1:11" s="6" customFormat="1" ht="15" outlineLevel="1">
      <c r="A852" s="59" t="s">
        <v>43</v>
      </c>
      <c r="B852" s="108"/>
      <c r="C852" s="108" t="s">
        <v>52</v>
      </c>
      <c r="D852" s="109"/>
      <c r="E852" s="62" t="s">
        <v>43</v>
      </c>
      <c r="F852" s="110"/>
      <c r="G852" s="111"/>
      <c r="H852" s="110"/>
      <c r="I852" s="65"/>
      <c r="J852" s="112"/>
      <c r="K852" s="67"/>
    </row>
    <row r="853" spans="1:11" s="6" customFormat="1" ht="15" outlineLevel="1">
      <c r="A853" s="59" t="s">
        <v>43</v>
      </c>
      <c r="B853" s="108"/>
      <c r="C853" s="108" t="s">
        <v>53</v>
      </c>
      <c r="D853" s="109" t="s">
        <v>54</v>
      </c>
      <c r="E853" s="62">
        <v>91</v>
      </c>
      <c r="F853" s="110"/>
      <c r="G853" s="111"/>
      <c r="H853" s="110"/>
      <c r="I853" s="65"/>
      <c r="J853" s="112">
        <v>75</v>
      </c>
      <c r="K853" s="67"/>
    </row>
    <row r="854" spans="1:11" s="6" customFormat="1" ht="15" outlineLevel="1">
      <c r="A854" s="59" t="s">
        <v>43</v>
      </c>
      <c r="B854" s="108"/>
      <c r="C854" s="108" t="s">
        <v>55</v>
      </c>
      <c r="D854" s="109" t="s">
        <v>54</v>
      </c>
      <c r="E854" s="62">
        <v>70</v>
      </c>
      <c r="F854" s="110"/>
      <c r="G854" s="111"/>
      <c r="H854" s="110"/>
      <c r="I854" s="65"/>
      <c r="J854" s="112">
        <v>41</v>
      </c>
      <c r="K854" s="67"/>
    </row>
    <row r="855" spans="1:11" s="6" customFormat="1" ht="15" outlineLevel="1">
      <c r="A855" s="59" t="s">
        <v>43</v>
      </c>
      <c r="B855" s="108"/>
      <c r="C855" s="108" t="s">
        <v>56</v>
      </c>
      <c r="D855" s="109" t="s">
        <v>54</v>
      </c>
      <c r="E855" s="62">
        <v>98</v>
      </c>
      <c r="F855" s="110"/>
      <c r="G855" s="111"/>
      <c r="H855" s="110"/>
      <c r="I855" s="65">
        <v>1034.5999999999999</v>
      </c>
      <c r="J855" s="112">
        <v>95</v>
      </c>
      <c r="K855" s="67">
        <v>26467.119999999999</v>
      </c>
    </row>
    <row r="856" spans="1:11" s="6" customFormat="1" ht="15" outlineLevel="1">
      <c r="A856" s="59" t="s">
        <v>43</v>
      </c>
      <c r="B856" s="108"/>
      <c r="C856" s="108" t="s">
        <v>57</v>
      </c>
      <c r="D856" s="109" t="s">
        <v>54</v>
      </c>
      <c r="E856" s="62">
        <v>77</v>
      </c>
      <c r="F856" s="110"/>
      <c r="G856" s="111"/>
      <c r="H856" s="110"/>
      <c r="I856" s="65">
        <v>812.9</v>
      </c>
      <c r="J856" s="112">
        <v>65</v>
      </c>
      <c r="K856" s="67">
        <v>18109.080000000002</v>
      </c>
    </row>
    <row r="857" spans="1:11" s="6" customFormat="1" ht="15.75">
      <c r="A857" s="70" t="s">
        <v>43</v>
      </c>
      <c r="B857" s="113"/>
      <c r="C857" s="113" t="s">
        <v>60</v>
      </c>
      <c r="D857" s="114"/>
      <c r="E857" s="73" t="s">
        <v>43</v>
      </c>
      <c r="F857" s="115"/>
      <c r="G857" s="116"/>
      <c r="H857" s="115"/>
      <c r="I857" s="76">
        <v>8167.48</v>
      </c>
      <c r="J857" s="117"/>
      <c r="K857" s="78">
        <v>109608.79</v>
      </c>
    </row>
    <row r="858" spans="1:11" s="6" customFormat="1" ht="15" outlineLevel="1">
      <c r="A858" s="59" t="s">
        <v>43</v>
      </c>
      <c r="B858" s="108"/>
      <c r="C858" s="108" t="s">
        <v>61</v>
      </c>
      <c r="D858" s="109"/>
      <c r="E858" s="62" t="s">
        <v>43</v>
      </c>
      <c r="F858" s="110"/>
      <c r="G858" s="111"/>
      <c r="H858" s="110"/>
      <c r="I858" s="65"/>
      <c r="J858" s="112"/>
      <c r="K858" s="67"/>
    </row>
    <row r="859" spans="1:11" s="6" customFormat="1" ht="15" outlineLevel="1">
      <c r="A859" s="59" t="s">
        <v>43</v>
      </c>
      <c r="B859" s="108"/>
      <c r="C859" s="108" t="s">
        <v>46</v>
      </c>
      <c r="D859" s="109"/>
      <c r="E859" s="62" t="s">
        <v>43</v>
      </c>
      <c r="F859" s="110">
        <v>1.48</v>
      </c>
      <c r="G859" s="111" t="s">
        <v>80</v>
      </c>
      <c r="H859" s="110"/>
      <c r="I859" s="65">
        <v>105.57</v>
      </c>
      <c r="J859" s="112">
        <v>26.39</v>
      </c>
      <c r="K859" s="67">
        <v>2786.01</v>
      </c>
    </row>
    <row r="860" spans="1:11" s="6" customFormat="1" ht="15" outlineLevel="1">
      <c r="A860" s="59" t="s">
        <v>43</v>
      </c>
      <c r="B860" s="108"/>
      <c r="C860" s="108" t="s">
        <v>48</v>
      </c>
      <c r="D860" s="109"/>
      <c r="E860" s="62" t="s">
        <v>43</v>
      </c>
      <c r="F860" s="110">
        <v>1.48</v>
      </c>
      <c r="G860" s="111" t="s">
        <v>80</v>
      </c>
      <c r="H860" s="110"/>
      <c r="I860" s="65">
        <v>105.57</v>
      </c>
      <c r="J860" s="112">
        <v>26.39</v>
      </c>
      <c r="K860" s="67">
        <v>2786.01</v>
      </c>
    </row>
    <row r="861" spans="1:11" s="6" customFormat="1" ht="15" outlineLevel="1">
      <c r="A861" s="59" t="s">
        <v>43</v>
      </c>
      <c r="B861" s="108"/>
      <c r="C861" s="108" t="s">
        <v>63</v>
      </c>
      <c r="D861" s="109" t="s">
        <v>54</v>
      </c>
      <c r="E861" s="62">
        <v>175</v>
      </c>
      <c r="F861" s="110"/>
      <c r="G861" s="111"/>
      <c r="H861" s="110"/>
      <c r="I861" s="65">
        <v>184.75</v>
      </c>
      <c r="J861" s="112">
        <v>160</v>
      </c>
      <c r="K861" s="67">
        <v>4457.62</v>
      </c>
    </row>
    <row r="862" spans="1:11" s="6" customFormat="1" ht="15" outlineLevel="1">
      <c r="A862" s="59" t="s">
        <v>43</v>
      </c>
      <c r="B862" s="108"/>
      <c r="C862" s="108" t="s">
        <v>64</v>
      </c>
      <c r="D862" s="109"/>
      <c r="E862" s="62" t="s">
        <v>43</v>
      </c>
      <c r="F862" s="110"/>
      <c r="G862" s="111"/>
      <c r="H862" s="110"/>
      <c r="I862" s="65">
        <v>290.32</v>
      </c>
      <c r="J862" s="112"/>
      <c r="K862" s="67">
        <v>7243.63</v>
      </c>
    </row>
    <row r="863" spans="1:11" s="6" customFormat="1" ht="15.75">
      <c r="A863" s="70" t="s">
        <v>43</v>
      </c>
      <c r="B863" s="113"/>
      <c r="C863" s="126" t="s">
        <v>65</v>
      </c>
      <c r="D863" s="127"/>
      <c r="E863" s="91" t="s">
        <v>43</v>
      </c>
      <c r="F863" s="128"/>
      <c r="G863" s="129"/>
      <c r="H863" s="128"/>
      <c r="I863" s="87">
        <v>8457.7999999999993</v>
      </c>
      <c r="J863" s="125"/>
      <c r="K863" s="86">
        <v>116852.42</v>
      </c>
    </row>
    <row r="864" spans="1:11" s="6" customFormat="1" ht="15">
      <c r="A864" s="123"/>
      <c r="B864" s="124"/>
      <c r="C864" s="168" t="s">
        <v>127</v>
      </c>
      <c r="D864" s="169"/>
      <c r="E864" s="169"/>
      <c r="F864" s="169"/>
      <c r="G864" s="169"/>
      <c r="H864" s="169"/>
      <c r="I864" s="65">
        <v>64981.71</v>
      </c>
      <c r="J864" s="112"/>
      <c r="K864" s="67">
        <v>733231.78</v>
      </c>
    </row>
    <row r="865" spans="1:11" s="6" customFormat="1" ht="15">
      <c r="A865" s="123"/>
      <c r="B865" s="124"/>
      <c r="C865" s="168" t="s">
        <v>128</v>
      </c>
      <c r="D865" s="169"/>
      <c r="E865" s="169"/>
      <c r="F865" s="169"/>
      <c r="G865" s="169"/>
      <c r="H865" s="169"/>
      <c r="I865" s="65"/>
      <c r="J865" s="112"/>
      <c r="K865" s="67"/>
    </row>
    <row r="866" spans="1:11" s="6" customFormat="1" ht="15">
      <c r="A866" s="123"/>
      <c r="B866" s="124"/>
      <c r="C866" s="168" t="s">
        <v>129</v>
      </c>
      <c r="D866" s="169"/>
      <c r="E866" s="169"/>
      <c r="F866" s="169"/>
      <c r="G866" s="169"/>
      <c r="H866" s="169"/>
      <c r="I866" s="65">
        <v>13516.58</v>
      </c>
      <c r="J866" s="112"/>
      <c r="K866" s="67">
        <v>356702.48</v>
      </c>
    </row>
    <row r="867" spans="1:11" s="6" customFormat="1" ht="15">
      <c r="A867" s="123"/>
      <c r="B867" s="124"/>
      <c r="C867" s="168" t="s">
        <v>130</v>
      </c>
      <c r="D867" s="169"/>
      <c r="E867" s="169"/>
      <c r="F867" s="169"/>
      <c r="G867" s="169"/>
      <c r="H867" s="169"/>
      <c r="I867" s="65">
        <v>38733.040000000001</v>
      </c>
      <c r="J867" s="112"/>
      <c r="K867" s="67">
        <v>286624.5</v>
      </c>
    </row>
    <row r="868" spans="1:11" s="6" customFormat="1" ht="15">
      <c r="A868" s="123"/>
      <c r="B868" s="124"/>
      <c r="C868" s="168" t="s">
        <v>131</v>
      </c>
      <c r="D868" s="169"/>
      <c r="E868" s="169"/>
      <c r="F868" s="169"/>
      <c r="G868" s="169"/>
      <c r="H868" s="169"/>
      <c r="I868" s="65">
        <v>15540.74</v>
      </c>
      <c r="J868" s="112"/>
      <c r="K868" s="67">
        <v>164025.12</v>
      </c>
    </row>
    <row r="869" spans="1:11" s="6" customFormat="1" ht="15.75">
      <c r="A869" s="123"/>
      <c r="B869" s="124"/>
      <c r="C869" s="173" t="s">
        <v>132</v>
      </c>
      <c r="D869" s="174"/>
      <c r="E869" s="174"/>
      <c r="F869" s="174"/>
      <c r="G869" s="174"/>
      <c r="H869" s="174"/>
      <c r="I869" s="76">
        <v>12496.7</v>
      </c>
      <c r="J869" s="117"/>
      <c r="K869" s="78">
        <v>282350.92</v>
      </c>
    </row>
    <row r="870" spans="1:11" s="6" customFormat="1" ht="15.75">
      <c r="A870" s="123"/>
      <c r="B870" s="124"/>
      <c r="C870" s="173" t="s">
        <v>133</v>
      </c>
      <c r="D870" s="174"/>
      <c r="E870" s="174"/>
      <c r="F870" s="174"/>
      <c r="G870" s="174"/>
      <c r="H870" s="174"/>
      <c r="I870" s="76">
        <v>9658.2199999999993</v>
      </c>
      <c r="J870" s="117"/>
      <c r="K870" s="78">
        <v>164036.9</v>
      </c>
    </row>
    <row r="871" spans="1:11" s="6" customFormat="1" ht="32.1" customHeight="1">
      <c r="A871" s="123"/>
      <c r="B871" s="124"/>
      <c r="C871" s="173" t="s">
        <v>2347</v>
      </c>
      <c r="D871" s="174"/>
      <c r="E871" s="174"/>
      <c r="F871" s="174"/>
      <c r="G871" s="174"/>
      <c r="H871" s="174"/>
      <c r="I871" s="76"/>
      <c r="J871" s="117"/>
      <c r="K871" s="78"/>
    </row>
    <row r="872" spans="1:11" s="6" customFormat="1" ht="15">
      <c r="A872" s="123"/>
      <c r="B872" s="124"/>
      <c r="C872" s="168" t="s">
        <v>2348</v>
      </c>
      <c r="D872" s="169"/>
      <c r="E872" s="169"/>
      <c r="F872" s="169"/>
      <c r="G872" s="169"/>
      <c r="H872" s="169"/>
      <c r="I872" s="65">
        <v>87136.63</v>
      </c>
      <c r="J872" s="112"/>
      <c r="K872" s="67">
        <v>1179619.6000000001</v>
      </c>
    </row>
    <row r="873" spans="1:11" s="6" customFormat="1" ht="32.1" customHeight="1">
      <c r="A873" s="123"/>
      <c r="B873" s="124"/>
      <c r="C873" s="175" t="s">
        <v>2349</v>
      </c>
      <c r="D873" s="176"/>
      <c r="E873" s="176"/>
      <c r="F873" s="176"/>
      <c r="G873" s="176"/>
      <c r="H873" s="176"/>
      <c r="I873" s="87">
        <v>87136.63</v>
      </c>
      <c r="J873" s="125"/>
      <c r="K873" s="86">
        <v>1179619.6000000001</v>
      </c>
    </row>
    <row r="874" spans="1:11" s="6" customFormat="1" ht="15">
      <c r="A874" s="123"/>
      <c r="B874" s="124"/>
      <c r="C874" s="168" t="s">
        <v>341</v>
      </c>
      <c r="D874" s="169"/>
      <c r="E874" s="169"/>
      <c r="F874" s="169"/>
      <c r="G874" s="169"/>
      <c r="H874" s="169"/>
      <c r="I874" s="65">
        <v>276559.57</v>
      </c>
      <c r="J874" s="112"/>
      <c r="K874" s="67">
        <v>4843627.88</v>
      </c>
    </row>
    <row r="875" spans="1:11" s="6" customFormat="1" ht="15">
      <c r="A875" s="123"/>
      <c r="B875" s="124"/>
      <c r="C875" s="168" t="s">
        <v>128</v>
      </c>
      <c r="D875" s="169"/>
      <c r="E875" s="169"/>
      <c r="F875" s="169"/>
      <c r="G875" s="169"/>
      <c r="H875" s="169"/>
      <c r="I875" s="65"/>
      <c r="J875" s="112"/>
      <c r="K875" s="67"/>
    </row>
    <row r="876" spans="1:11" s="6" customFormat="1" ht="15">
      <c r="A876" s="123"/>
      <c r="B876" s="124"/>
      <c r="C876" s="168" t="s">
        <v>129</v>
      </c>
      <c r="D876" s="169"/>
      <c r="E876" s="169"/>
      <c r="F876" s="169"/>
      <c r="G876" s="169"/>
      <c r="H876" s="169"/>
      <c r="I876" s="65">
        <v>144275.51999999999</v>
      </c>
      <c r="J876" s="112"/>
      <c r="K876" s="67">
        <v>3807431.38</v>
      </c>
    </row>
    <row r="877" spans="1:11" s="6" customFormat="1" ht="15">
      <c r="A877" s="123"/>
      <c r="B877" s="124"/>
      <c r="C877" s="168" t="s">
        <v>130</v>
      </c>
      <c r="D877" s="169"/>
      <c r="E877" s="169"/>
      <c r="F877" s="169"/>
      <c r="G877" s="169"/>
      <c r="H877" s="169"/>
      <c r="I877" s="65">
        <v>47189.01</v>
      </c>
      <c r="J877" s="112"/>
      <c r="K877" s="67">
        <v>364467.03</v>
      </c>
    </row>
    <row r="878" spans="1:11" s="6" customFormat="1" ht="15">
      <c r="A878" s="123"/>
      <c r="B878" s="124"/>
      <c r="C878" s="168" t="s">
        <v>131</v>
      </c>
      <c r="D878" s="169"/>
      <c r="E878" s="169"/>
      <c r="F878" s="169"/>
      <c r="G878" s="169"/>
      <c r="H878" s="169"/>
      <c r="I878" s="65">
        <v>119469.55</v>
      </c>
      <c r="J878" s="112"/>
      <c r="K878" s="67">
        <v>1578873.09</v>
      </c>
    </row>
    <row r="879" spans="1:11" s="6" customFormat="1" ht="15.75">
      <c r="A879" s="123"/>
      <c r="B879" s="124"/>
      <c r="C879" s="173" t="s">
        <v>132</v>
      </c>
      <c r="D879" s="174"/>
      <c r="E879" s="174"/>
      <c r="F879" s="174"/>
      <c r="G879" s="174"/>
      <c r="H879" s="174"/>
      <c r="I879" s="76">
        <v>131774.26999999999</v>
      </c>
      <c r="J879" s="117"/>
      <c r="K879" s="78">
        <v>3037462.92</v>
      </c>
    </row>
    <row r="880" spans="1:11" s="6" customFormat="1" ht="15.75">
      <c r="A880" s="123"/>
      <c r="B880" s="124"/>
      <c r="C880" s="173" t="s">
        <v>133</v>
      </c>
      <c r="D880" s="174"/>
      <c r="E880" s="174"/>
      <c r="F880" s="174"/>
      <c r="G880" s="174"/>
      <c r="H880" s="174"/>
      <c r="I880" s="76">
        <v>94549.68</v>
      </c>
      <c r="J880" s="117"/>
      <c r="K880" s="78">
        <v>1778814.12</v>
      </c>
    </row>
    <row r="881" spans="1:11" s="6" customFormat="1" ht="15.75">
      <c r="A881" s="123"/>
      <c r="B881" s="124"/>
      <c r="C881" s="173" t="s">
        <v>342</v>
      </c>
      <c r="D881" s="174"/>
      <c r="E881" s="174"/>
      <c r="F881" s="174"/>
      <c r="G881" s="174"/>
      <c r="H881" s="174"/>
      <c r="I881" s="76"/>
      <c r="J881" s="117"/>
      <c r="K881" s="78"/>
    </row>
    <row r="882" spans="1:11" s="6" customFormat="1" ht="15">
      <c r="A882" s="123"/>
      <c r="B882" s="124"/>
      <c r="C882" s="168" t="s">
        <v>135</v>
      </c>
      <c r="D882" s="169"/>
      <c r="E882" s="169"/>
      <c r="F882" s="169"/>
      <c r="G882" s="169"/>
      <c r="H882" s="169"/>
      <c r="I882" s="65">
        <v>480596.29</v>
      </c>
      <c r="J882" s="112"/>
      <c r="K882" s="67">
        <v>9260340.1500000004</v>
      </c>
    </row>
    <row r="883" spans="1:11" s="6" customFormat="1" ht="15">
      <c r="A883" s="123"/>
      <c r="B883" s="124"/>
      <c r="C883" s="168" t="s">
        <v>136</v>
      </c>
      <c r="D883" s="169"/>
      <c r="E883" s="169"/>
      <c r="F883" s="169"/>
      <c r="G883" s="169"/>
      <c r="H883" s="169"/>
      <c r="I883" s="65">
        <v>22287.23</v>
      </c>
      <c r="J883" s="112"/>
      <c r="K883" s="67">
        <v>399564.77</v>
      </c>
    </row>
    <row r="884" spans="1:11" s="6" customFormat="1" ht="15">
      <c r="A884" s="123"/>
      <c r="B884" s="124"/>
      <c r="C884" s="168" t="s">
        <v>137</v>
      </c>
      <c r="D884" s="169"/>
      <c r="E884" s="169"/>
      <c r="F884" s="169"/>
      <c r="G884" s="169"/>
      <c r="H884" s="169"/>
      <c r="I884" s="65">
        <v>502883.52</v>
      </c>
      <c r="J884" s="112"/>
      <c r="K884" s="67">
        <v>9659904.9199999999</v>
      </c>
    </row>
    <row r="885" spans="1:11" s="6" customFormat="1" ht="32.1" customHeight="1">
      <c r="A885" s="123"/>
      <c r="B885" s="124"/>
      <c r="C885" s="168" t="s">
        <v>343</v>
      </c>
      <c r="D885" s="169"/>
      <c r="E885" s="169"/>
      <c r="F885" s="169"/>
      <c r="G885" s="169"/>
      <c r="H885" s="169"/>
      <c r="I885" s="65">
        <v>7543.25</v>
      </c>
      <c r="J885" s="112"/>
      <c r="K885" s="67">
        <v>144898.57</v>
      </c>
    </row>
    <row r="886" spans="1:11" s="6" customFormat="1" ht="15.75">
      <c r="A886" s="123"/>
      <c r="B886" s="124"/>
      <c r="C886" s="173" t="s">
        <v>137</v>
      </c>
      <c r="D886" s="174"/>
      <c r="E886" s="174"/>
      <c r="F886" s="174"/>
      <c r="G886" s="174"/>
      <c r="H886" s="174"/>
      <c r="I886" s="76">
        <v>510426.77</v>
      </c>
      <c r="J886" s="117"/>
      <c r="K886" s="78">
        <v>9804803.4900000002</v>
      </c>
    </row>
    <row r="887" spans="1:11" s="6" customFormat="1" ht="32.1" customHeight="1">
      <c r="A887" s="123"/>
      <c r="B887" s="124"/>
      <c r="C887" s="168" t="s">
        <v>344</v>
      </c>
      <c r="D887" s="169"/>
      <c r="E887" s="169"/>
      <c r="F887" s="169"/>
      <c r="G887" s="169"/>
      <c r="H887" s="169"/>
      <c r="I887" s="65">
        <v>10208.540000000001</v>
      </c>
      <c r="J887" s="112"/>
      <c r="K887" s="67">
        <v>196096.07</v>
      </c>
    </row>
    <row r="888" spans="1:11" s="6" customFormat="1" ht="15.75">
      <c r="A888" s="123"/>
      <c r="B888" s="124"/>
      <c r="C888" s="173" t="s">
        <v>345</v>
      </c>
      <c r="D888" s="174"/>
      <c r="E888" s="174"/>
      <c r="F888" s="174"/>
      <c r="G888" s="174"/>
      <c r="H888" s="174"/>
      <c r="I888" s="76">
        <v>520635.31</v>
      </c>
      <c r="J888" s="117"/>
      <c r="K888" s="78">
        <v>10000899.560000001</v>
      </c>
    </row>
    <row r="889" spans="1:11" s="6" customFormat="1" ht="32.1" customHeight="1">
      <c r="A889" s="123"/>
      <c r="B889" s="124"/>
      <c r="C889" s="168" t="s">
        <v>346</v>
      </c>
      <c r="D889" s="169"/>
      <c r="E889" s="169"/>
      <c r="F889" s="169"/>
      <c r="G889" s="169"/>
      <c r="H889" s="169"/>
      <c r="I889" s="65">
        <v>104127.06</v>
      </c>
      <c r="J889" s="112"/>
      <c r="K889" s="67">
        <v>2000179.91</v>
      </c>
    </row>
    <row r="890" spans="1:11" s="6" customFormat="1" ht="15.75">
      <c r="A890" s="123"/>
      <c r="B890" s="124"/>
      <c r="C890" s="173" t="s">
        <v>347</v>
      </c>
      <c r="D890" s="174"/>
      <c r="E890" s="174"/>
      <c r="F890" s="174"/>
      <c r="G890" s="174"/>
      <c r="H890" s="174"/>
      <c r="I890" s="76">
        <v>624762.37</v>
      </c>
      <c r="J890" s="117"/>
      <c r="K890" s="78">
        <v>12001079.470000001</v>
      </c>
    </row>
    <row r="891" spans="1:11" s="6" customFormat="1" ht="15" customHeight="1">
      <c r="A891" s="123"/>
      <c r="B891" s="124"/>
      <c r="C891" s="124"/>
      <c r="D891" s="130"/>
      <c r="E891" s="131"/>
      <c r="F891" s="132"/>
      <c r="G891" s="133"/>
      <c r="H891" s="132"/>
      <c r="I891" s="55"/>
      <c r="J891" s="134"/>
      <c r="K891" s="57"/>
    </row>
    <row r="892" spans="1:11" s="6" customFormat="1" ht="15" customHeight="1">
      <c r="A892" s="123"/>
      <c r="B892" s="124"/>
      <c r="C892" s="124"/>
      <c r="D892" s="130"/>
      <c r="E892" s="131"/>
      <c r="F892" s="132"/>
      <c r="G892" s="133"/>
      <c r="H892" s="132"/>
      <c r="I892" s="55"/>
      <c r="J892" s="134"/>
      <c r="K892" s="57"/>
    </row>
    <row r="893" spans="1:11" s="6" customFormat="1" ht="15" customHeight="1">
      <c r="A893" s="123"/>
      <c r="B893" s="124"/>
      <c r="C893" s="124"/>
      <c r="D893" s="130"/>
      <c r="E893" s="131"/>
      <c r="F893" s="132"/>
      <c r="G893" s="133"/>
      <c r="H893" s="132"/>
      <c r="I893" s="55"/>
      <c r="J893" s="134"/>
      <c r="K893" s="57"/>
    </row>
    <row r="894" spans="1:11" s="6" customFormat="1" ht="15" customHeight="1">
      <c r="A894" s="123"/>
      <c r="B894" s="124"/>
      <c r="C894" s="124"/>
      <c r="D894" s="130"/>
      <c r="E894" s="131"/>
      <c r="F894" s="132"/>
      <c r="G894" s="133"/>
      <c r="H894" s="132"/>
      <c r="I894" s="55"/>
      <c r="J894" s="134"/>
      <c r="K894" s="57"/>
    </row>
    <row r="895" spans="1:11" s="6" customFormat="1" ht="15" customHeight="1">
      <c r="A895" s="123"/>
      <c r="B895" s="124"/>
      <c r="C895" s="124"/>
      <c r="D895" s="130"/>
      <c r="E895" s="131"/>
      <c r="F895" s="132"/>
      <c r="G895" s="133"/>
      <c r="H895" s="132"/>
      <c r="I895" s="55"/>
      <c r="J895" s="134"/>
      <c r="K895" s="57"/>
    </row>
    <row r="896" spans="1:11" s="6" customFormat="1" ht="15" customHeight="1">
      <c r="A896" s="123"/>
      <c r="B896" s="124"/>
      <c r="C896" s="124"/>
      <c r="D896" s="130"/>
      <c r="E896" s="131"/>
      <c r="F896" s="132"/>
      <c r="G896" s="133"/>
      <c r="H896" s="132"/>
      <c r="I896" s="55"/>
      <c r="J896" s="134"/>
      <c r="K896" s="57"/>
    </row>
    <row r="897" spans="1:11" s="6" customFormat="1" ht="15" customHeight="1">
      <c r="A897" s="123"/>
      <c r="B897" s="124"/>
      <c r="C897" s="124"/>
      <c r="D897" s="130"/>
      <c r="E897" s="131"/>
      <c r="F897" s="132"/>
      <c r="G897" s="133"/>
      <c r="H897" s="132"/>
      <c r="I897" s="55"/>
      <c r="J897" s="134"/>
      <c r="K897" s="57"/>
    </row>
    <row r="898" spans="1:11" s="6" customFormat="1" ht="15" customHeight="1">
      <c r="A898" s="123"/>
      <c r="B898" s="124"/>
      <c r="C898" s="124"/>
      <c r="D898" s="130"/>
      <c r="E898" s="131"/>
      <c r="F898" s="132"/>
      <c r="G898" s="133"/>
      <c r="H898" s="132"/>
      <c r="I898" s="55"/>
      <c r="J898" s="134"/>
      <c r="K898" s="57"/>
    </row>
    <row r="899" spans="1:11" s="6" customFormat="1" ht="15" customHeight="1">
      <c r="A899" s="123"/>
      <c r="B899" s="124"/>
      <c r="C899" s="124"/>
      <c r="D899" s="130"/>
      <c r="E899" s="131"/>
      <c r="F899" s="132"/>
      <c r="G899" s="133"/>
      <c r="H899" s="132"/>
      <c r="I899" s="55"/>
      <c r="J899" s="134"/>
      <c r="K899" s="57"/>
    </row>
    <row r="900" spans="1:11" s="6" customFormat="1" ht="15" customHeight="1">
      <c r="B900" s="135"/>
      <c r="C900" s="179"/>
      <c r="D900" s="179"/>
      <c r="E900" s="179"/>
      <c r="F900" s="179"/>
      <c r="G900" s="179"/>
      <c r="H900" s="179"/>
      <c r="I900" s="135"/>
      <c r="J900" s="135"/>
      <c r="K900" s="136"/>
    </row>
    <row r="901" spans="1:11" s="6" customFormat="1" ht="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1:11" ht="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1:11" ht="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1:11" ht="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1:11" ht="15">
      <c r="A905" s="9"/>
      <c r="B905" s="137" t="s">
        <v>30</v>
      </c>
      <c r="C905" s="180" t="s">
        <v>37</v>
      </c>
      <c r="D905" s="180"/>
      <c r="E905" s="180"/>
      <c r="F905" s="180"/>
      <c r="G905" s="180"/>
      <c r="H905" s="180"/>
      <c r="I905" s="9"/>
      <c r="J905" s="9"/>
      <c r="K905" s="9"/>
    </row>
    <row r="906" spans="1:11" ht="15">
      <c r="A906" s="9"/>
      <c r="B906" s="138" t="s">
        <v>29</v>
      </c>
      <c r="C906" s="9"/>
      <c r="D906" s="9"/>
      <c r="E906" s="9"/>
      <c r="F906" s="9"/>
      <c r="G906" s="9"/>
      <c r="H906" s="9"/>
      <c r="I906" s="9"/>
      <c r="J906" s="9"/>
      <c r="K906" s="9"/>
    </row>
    <row r="907" spans="1:11" ht="15">
      <c r="A907" s="9"/>
      <c r="B907" s="139"/>
      <c r="C907" s="9"/>
      <c r="D907" s="9"/>
      <c r="E907" s="9"/>
      <c r="F907" s="9"/>
      <c r="G907" s="9"/>
      <c r="H907" s="9"/>
      <c r="I907" s="9"/>
      <c r="J907" s="9"/>
      <c r="K907" s="9"/>
    </row>
    <row r="908" spans="1:11" ht="15">
      <c r="A908" s="9"/>
      <c r="B908" s="137" t="s">
        <v>31</v>
      </c>
      <c r="C908" s="180" t="s">
        <v>37</v>
      </c>
      <c r="D908" s="180"/>
      <c r="E908" s="180"/>
      <c r="F908" s="180"/>
      <c r="G908" s="180"/>
      <c r="H908" s="180"/>
      <c r="I908" s="9"/>
      <c r="J908" s="9"/>
      <c r="K908" s="9"/>
    </row>
    <row r="909" spans="1:11" ht="15">
      <c r="A909" s="9"/>
      <c r="B909" s="138" t="s">
        <v>29</v>
      </c>
      <c r="C909" s="9"/>
      <c r="D909" s="9"/>
      <c r="E909" s="9"/>
      <c r="F909" s="9"/>
      <c r="G909" s="9"/>
      <c r="H909" s="9"/>
      <c r="I909" s="9"/>
      <c r="J909" s="9"/>
      <c r="K909" s="9"/>
    </row>
    <row r="910" spans="1:11" ht="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</row>
  </sheetData>
  <mergeCells count="141">
    <mergeCell ref="C889:H889"/>
    <mergeCell ref="C890:H890"/>
    <mergeCell ref="C900:H900"/>
    <mergeCell ref="C905:H905"/>
    <mergeCell ref="C908:H908"/>
    <mergeCell ref="C883:H883"/>
    <mergeCell ref="C884:H884"/>
    <mergeCell ref="C885:H885"/>
    <mergeCell ref="C886:H886"/>
    <mergeCell ref="C887:H887"/>
    <mergeCell ref="C888:H888"/>
    <mergeCell ref="C877:H877"/>
    <mergeCell ref="C878:H878"/>
    <mergeCell ref="C879:H879"/>
    <mergeCell ref="C880:H880"/>
    <mergeCell ref="C881:H881"/>
    <mergeCell ref="C882:H882"/>
    <mergeCell ref="C871:H871"/>
    <mergeCell ref="C872:H872"/>
    <mergeCell ref="C873:H873"/>
    <mergeCell ref="C874:H874"/>
    <mergeCell ref="C875:H875"/>
    <mergeCell ref="C876:H876"/>
    <mergeCell ref="C865:H865"/>
    <mergeCell ref="C866:H866"/>
    <mergeCell ref="C867:H867"/>
    <mergeCell ref="C868:H868"/>
    <mergeCell ref="C869:H869"/>
    <mergeCell ref="C870:H870"/>
    <mergeCell ref="C815:H815"/>
    <mergeCell ref="C816:H816"/>
    <mergeCell ref="C817:H817"/>
    <mergeCell ref="C818:H818"/>
    <mergeCell ref="A819:K819"/>
    <mergeCell ref="C864:H864"/>
    <mergeCell ref="C809:H809"/>
    <mergeCell ref="C810:H810"/>
    <mergeCell ref="C811:H811"/>
    <mergeCell ref="C812:H812"/>
    <mergeCell ref="C813:H813"/>
    <mergeCell ref="C814:H814"/>
    <mergeCell ref="C696:H696"/>
    <mergeCell ref="C697:H697"/>
    <mergeCell ref="C698:H698"/>
    <mergeCell ref="C699:H699"/>
    <mergeCell ref="C700:H700"/>
    <mergeCell ref="A701:K701"/>
    <mergeCell ref="A656:K656"/>
    <mergeCell ref="C691:H691"/>
    <mergeCell ref="C692:H692"/>
    <mergeCell ref="C693:H693"/>
    <mergeCell ref="C694:H694"/>
    <mergeCell ref="C695:H695"/>
    <mergeCell ref="C650:H650"/>
    <mergeCell ref="C651:H651"/>
    <mergeCell ref="C652:H652"/>
    <mergeCell ref="C653:H653"/>
    <mergeCell ref="C654:H654"/>
    <mergeCell ref="C655:H655"/>
    <mergeCell ref="A593:K593"/>
    <mergeCell ref="A594:K594"/>
    <mergeCell ref="C646:H646"/>
    <mergeCell ref="C647:H647"/>
    <mergeCell ref="C648:H648"/>
    <mergeCell ref="C649:H649"/>
    <mergeCell ref="C587:H587"/>
    <mergeCell ref="C588:H588"/>
    <mergeCell ref="C589:H589"/>
    <mergeCell ref="C590:H590"/>
    <mergeCell ref="C591:H591"/>
    <mergeCell ref="C592:H592"/>
    <mergeCell ref="C468:H468"/>
    <mergeCell ref="A469:K469"/>
    <mergeCell ref="C583:H583"/>
    <mergeCell ref="C584:H584"/>
    <mergeCell ref="C585:H585"/>
    <mergeCell ref="C586:H586"/>
    <mergeCell ref="C462:H462"/>
    <mergeCell ref="C463:H463"/>
    <mergeCell ref="C464:H464"/>
    <mergeCell ref="C465:H465"/>
    <mergeCell ref="C466:H466"/>
    <mergeCell ref="C467:H467"/>
    <mergeCell ref="C371:H371"/>
    <mergeCell ref="C372:H372"/>
    <mergeCell ref="C373:H373"/>
    <mergeCell ref="A374:K374"/>
    <mergeCell ref="C460:H460"/>
    <mergeCell ref="C461:H461"/>
    <mergeCell ref="C365:H365"/>
    <mergeCell ref="C366:H366"/>
    <mergeCell ref="C367:H367"/>
    <mergeCell ref="C368:H368"/>
    <mergeCell ref="C369:H369"/>
    <mergeCell ref="C370:H370"/>
    <mergeCell ref="C212:H212"/>
    <mergeCell ref="C213:H213"/>
    <mergeCell ref="C214:H214"/>
    <mergeCell ref="C215:H215"/>
    <mergeCell ref="C216:H216"/>
    <mergeCell ref="A217:K217"/>
    <mergeCell ref="C206:H206"/>
    <mergeCell ref="C207:H207"/>
    <mergeCell ref="C208:H208"/>
    <mergeCell ref="C209:H209"/>
    <mergeCell ref="C210:H210"/>
    <mergeCell ref="C211:H211"/>
    <mergeCell ref="C149:H149"/>
    <mergeCell ref="C150:H150"/>
    <mergeCell ref="C151:H151"/>
    <mergeCell ref="C152:H152"/>
    <mergeCell ref="C153:H153"/>
    <mergeCell ref="A154:K154"/>
    <mergeCell ref="C143:H143"/>
    <mergeCell ref="C144:H144"/>
    <mergeCell ref="C145:H145"/>
    <mergeCell ref="C146:H146"/>
    <mergeCell ref="C147:H147"/>
    <mergeCell ref="C148:H148"/>
    <mergeCell ref="K24:K25"/>
    <mergeCell ref="A28:K28"/>
    <mergeCell ref="C142:H142"/>
    <mergeCell ref="A9:K9"/>
    <mergeCell ref="A12:C12"/>
    <mergeCell ref="E19:G19"/>
    <mergeCell ref="A24:A25"/>
    <mergeCell ref="B24:B25"/>
    <mergeCell ref="C24:C25"/>
    <mergeCell ref="D24:D25"/>
    <mergeCell ref="E24:E25"/>
    <mergeCell ref="F24:F25"/>
    <mergeCell ref="G24:G25"/>
    <mergeCell ref="C4:I4"/>
    <mergeCell ref="C5:I5"/>
    <mergeCell ref="C6:I6"/>
    <mergeCell ref="C7:I7"/>
    <mergeCell ref="C8:I8"/>
    <mergeCell ref="H24:H25"/>
    <mergeCell ref="I24:I25"/>
    <mergeCell ref="J24:J25"/>
    <mergeCell ref="A3:K3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21D3-49EE-4F8A-B8BA-B1D9057442BB}">
  <sheetPr>
    <pageSetUpPr autoPageBreaks="0" fitToPage="1"/>
  </sheetPr>
  <dimension ref="A1:K2255"/>
  <sheetViews>
    <sheetView view="pageBreakPreview" zoomScale="90" zoomScaleNormal="80" zoomScaleSheetLayoutView="90" workbookViewId="0">
      <selection activeCell="J20" sqref="J20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1" style="47" customWidth="1"/>
    <col min="8" max="8" width="9" style="47" customWidth="1"/>
    <col min="9" max="9" width="17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s="20" customFormat="1">
      <c r="K2" s="30"/>
    </row>
    <row r="3" spans="1:11" ht="36.75" customHeight="1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4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95"/>
    </row>
    <row r="5" spans="1:11" ht="18">
      <c r="A5" s="94"/>
      <c r="B5" s="14"/>
      <c r="C5" s="161" t="s">
        <v>1843</v>
      </c>
      <c r="D5" s="161"/>
      <c r="E5" s="161"/>
      <c r="F5" s="161"/>
      <c r="G5" s="161"/>
      <c r="H5" s="161"/>
      <c r="I5" s="161"/>
      <c r="J5" s="14"/>
      <c r="K5" s="95"/>
    </row>
    <row r="6" spans="1:11" ht="18">
      <c r="A6" s="9"/>
      <c r="B6" s="14"/>
      <c r="C6" s="162" t="s">
        <v>12</v>
      </c>
      <c r="D6" s="162"/>
      <c r="E6" s="162"/>
      <c r="F6" s="162"/>
      <c r="G6" s="162"/>
      <c r="H6" s="162"/>
      <c r="I6" s="162"/>
      <c r="J6" s="14"/>
      <c r="K6" s="9"/>
    </row>
    <row r="7" spans="1:11" ht="18">
      <c r="A7" s="9"/>
      <c r="B7" s="14"/>
      <c r="C7" s="163" t="s">
        <v>1844</v>
      </c>
      <c r="D7" s="163"/>
      <c r="E7" s="163"/>
      <c r="F7" s="163"/>
      <c r="G7" s="163"/>
      <c r="H7" s="163"/>
      <c r="I7" s="163"/>
      <c r="J7" s="14"/>
      <c r="K7" s="96"/>
    </row>
    <row r="8" spans="1:11" ht="18">
      <c r="A8" s="14"/>
      <c r="B8" s="14"/>
      <c r="C8" s="164" t="s">
        <v>13</v>
      </c>
      <c r="D8" s="164"/>
      <c r="E8" s="164"/>
      <c r="F8" s="164"/>
      <c r="G8" s="164"/>
      <c r="H8" s="164"/>
      <c r="I8" s="164"/>
      <c r="J8" s="14"/>
      <c r="K8" s="97"/>
    </row>
    <row r="9" spans="1:11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8">
      <c r="B10" s="98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>
      <c r="A11" s="99"/>
      <c r="B11" s="99"/>
      <c r="C11" s="99"/>
      <c r="D11" s="99"/>
      <c r="F11" s="99"/>
      <c r="G11" s="100" t="s">
        <v>14</v>
      </c>
      <c r="H11" s="99"/>
      <c r="I11" s="100" t="s">
        <v>21</v>
      </c>
      <c r="J11" s="99"/>
      <c r="K11" s="99"/>
    </row>
    <row r="12" spans="1:11">
      <c r="A12" s="171" t="s">
        <v>1</v>
      </c>
      <c r="B12" s="171"/>
      <c r="C12" s="171"/>
      <c r="D12" s="48"/>
      <c r="E12" s="48"/>
      <c r="F12" s="48"/>
      <c r="G12" s="42">
        <f>15444134.65/1000</f>
        <v>15444.13465</v>
      </c>
      <c r="H12" s="36"/>
      <c r="I12" s="41">
        <f>142255134.94/1000</f>
        <v>142255.13493999999</v>
      </c>
      <c r="J12" s="101"/>
      <c r="K12" s="102" t="s">
        <v>22</v>
      </c>
    </row>
    <row r="13" spans="1:11">
      <c r="A13" s="103" t="s">
        <v>23</v>
      </c>
      <c r="B13" s="103"/>
      <c r="C13" s="103"/>
      <c r="D13" s="48"/>
      <c r="E13" s="48"/>
      <c r="F13" s="48"/>
      <c r="G13" s="36">
        <f>12314596.12/1000</f>
        <v>12314.596119999998</v>
      </c>
      <c r="H13" s="104"/>
      <c r="I13" s="38">
        <f>112621502.07/1000</f>
        <v>112621.50206999999</v>
      </c>
      <c r="J13" s="48"/>
      <c r="K13" s="105" t="s">
        <v>22</v>
      </c>
    </row>
    <row r="14" spans="1:11">
      <c r="A14" s="103" t="s">
        <v>24</v>
      </c>
      <c r="B14" s="103"/>
      <c r="C14" s="103"/>
      <c r="D14" s="48"/>
      <c r="E14" s="48"/>
      <c r="F14" s="48"/>
      <c r="G14" s="36">
        <f>116691.63/1000</f>
        <v>116.69163</v>
      </c>
      <c r="H14" s="104"/>
      <c r="I14" s="38">
        <f>1882454.06/1000</f>
        <v>1882.45406</v>
      </c>
      <c r="J14" s="48"/>
      <c r="K14" s="105" t="s">
        <v>22</v>
      </c>
    </row>
    <row r="15" spans="1:11">
      <c r="A15" s="103" t="s">
        <v>25</v>
      </c>
      <c r="B15" s="103"/>
      <c r="C15" s="103"/>
      <c r="D15" s="48"/>
      <c r="E15" s="48"/>
      <c r="F15" s="48"/>
      <c r="G15" s="36">
        <f>0/1000</f>
        <v>0</v>
      </c>
      <c r="H15" s="104"/>
      <c r="I15" s="38">
        <f>0/1000</f>
        <v>0</v>
      </c>
      <c r="J15" s="48"/>
      <c r="K15" s="105" t="s">
        <v>22</v>
      </c>
    </row>
    <row r="16" spans="1:11">
      <c r="A16" s="103" t="s">
        <v>26</v>
      </c>
      <c r="B16" s="103"/>
      <c r="C16" s="103"/>
      <c r="D16" s="48"/>
      <c r="E16" s="48"/>
      <c r="F16" s="48"/>
      <c r="G16" s="36">
        <f>0/1000</f>
        <v>0</v>
      </c>
      <c r="H16" s="104"/>
      <c r="I16" s="38">
        <f>0/1000</f>
        <v>0</v>
      </c>
      <c r="J16" s="48"/>
      <c r="K16" s="105" t="s">
        <v>22</v>
      </c>
    </row>
    <row r="17" spans="1:11">
      <c r="A17" s="28" t="s">
        <v>2</v>
      </c>
      <c r="B17" s="28"/>
      <c r="C17" s="28"/>
      <c r="G17" s="36">
        <f>489457.37/1000</f>
        <v>489.45736999999997</v>
      </c>
      <c r="H17" s="36"/>
      <c r="I17" s="38">
        <f>12916760.9/1000</f>
        <v>12916.760900000001</v>
      </c>
      <c r="J17" s="101"/>
      <c r="K17" s="105" t="s">
        <v>22</v>
      </c>
    </row>
    <row r="18" spans="1:11">
      <c r="A18" s="28" t="s">
        <v>27</v>
      </c>
      <c r="B18" s="28"/>
      <c r="C18" s="28"/>
      <c r="G18" s="36">
        <v>40610.61</v>
      </c>
      <c r="H18" s="106"/>
      <c r="I18" s="38">
        <v>40610.61</v>
      </c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35</v>
      </c>
      <c r="B21" s="9"/>
      <c r="C21" s="9"/>
      <c r="D21" s="9"/>
      <c r="E21" s="9"/>
      <c r="F21" s="9"/>
      <c r="G21" s="9"/>
      <c r="H21" s="107"/>
      <c r="I21" s="107"/>
      <c r="J21" s="107"/>
      <c r="K21" s="107"/>
    </row>
    <row r="22" spans="1:11" ht="15">
      <c r="A22" s="33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6" customFormat="1" ht="32.1" customHeight="1">
      <c r="A28" s="166" t="s">
        <v>1205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6" customFormat="1" ht="180">
      <c r="A29" s="59">
        <v>1</v>
      </c>
      <c r="B29" s="108" t="s">
        <v>1206</v>
      </c>
      <c r="C29" s="108" t="s">
        <v>1207</v>
      </c>
      <c r="D29" s="109" t="s">
        <v>156</v>
      </c>
      <c r="E29" s="62" t="s">
        <v>1845</v>
      </c>
      <c r="F29" s="110">
        <v>1615.64</v>
      </c>
      <c r="G29" s="111"/>
      <c r="H29" s="110"/>
      <c r="I29" s="65"/>
      <c r="J29" s="112"/>
      <c r="K29" s="67"/>
    </row>
    <row r="30" spans="1:11" s="6" customFormat="1" ht="25.5" outlineLevel="1">
      <c r="A30" s="59" t="s">
        <v>43</v>
      </c>
      <c r="B30" s="108"/>
      <c r="C30" s="108" t="s">
        <v>44</v>
      </c>
      <c r="D30" s="109"/>
      <c r="E30" s="62" t="s">
        <v>43</v>
      </c>
      <c r="F30" s="110">
        <v>957.82</v>
      </c>
      <c r="G30" s="111" t="s">
        <v>94</v>
      </c>
      <c r="H30" s="110"/>
      <c r="I30" s="65">
        <v>2384.5100000000002</v>
      </c>
      <c r="J30" s="112">
        <v>26.39</v>
      </c>
      <c r="K30" s="67">
        <v>62927.27</v>
      </c>
    </row>
    <row r="31" spans="1:11" s="6" customFormat="1" ht="15" outlineLevel="1">
      <c r="A31" s="59" t="s">
        <v>43</v>
      </c>
      <c r="B31" s="108"/>
      <c r="C31" s="108" t="s">
        <v>46</v>
      </c>
      <c r="D31" s="109"/>
      <c r="E31" s="62" t="s">
        <v>43</v>
      </c>
      <c r="F31" s="110">
        <v>657.82</v>
      </c>
      <c r="G31" s="111" t="s">
        <v>95</v>
      </c>
      <c r="H31" s="110"/>
      <c r="I31" s="65">
        <v>1618.24</v>
      </c>
      <c r="J31" s="112">
        <v>9.8000000000000007</v>
      </c>
      <c r="K31" s="67">
        <v>15858.72</v>
      </c>
    </row>
    <row r="32" spans="1:11" s="6" customFormat="1" ht="15" outlineLevel="1">
      <c r="A32" s="59" t="s">
        <v>43</v>
      </c>
      <c r="B32" s="108"/>
      <c r="C32" s="108" t="s">
        <v>48</v>
      </c>
      <c r="D32" s="109"/>
      <c r="E32" s="62" t="s">
        <v>43</v>
      </c>
      <c r="F32" s="110" t="s">
        <v>1209</v>
      </c>
      <c r="G32" s="111"/>
      <c r="H32" s="110"/>
      <c r="I32" s="68" t="s">
        <v>1846</v>
      </c>
      <c r="J32" s="112">
        <v>26.39</v>
      </c>
      <c r="K32" s="69" t="s">
        <v>1847</v>
      </c>
    </row>
    <row r="33" spans="1:11" s="6" customFormat="1" ht="15" outlineLevel="1">
      <c r="A33" s="59" t="s">
        <v>43</v>
      </c>
      <c r="B33" s="108"/>
      <c r="C33" s="108" t="s">
        <v>52</v>
      </c>
      <c r="D33" s="109"/>
      <c r="E33" s="62" t="s">
        <v>43</v>
      </c>
      <c r="F33" s="110"/>
      <c r="G33" s="111"/>
      <c r="H33" s="110"/>
      <c r="I33" s="65"/>
      <c r="J33" s="112"/>
      <c r="K33" s="67"/>
    </row>
    <row r="34" spans="1:11" s="6" customFormat="1" ht="15" outlineLevel="1">
      <c r="A34" s="59" t="s">
        <v>43</v>
      </c>
      <c r="B34" s="108"/>
      <c r="C34" s="108" t="s">
        <v>53</v>
      </c>
      <c r="D34" s="109" t="s">
        <v>54</v>
      </c>
      <c r="E34" s="62">
        <v>138</v>
      </c>
      <c r="F34" s="110"/>
      <c r="G34" s="111"/>
      <c r="H34" s="110"/>
      <c r="I34" s="65">
        <v>3290.62</v>
      </c>
      <c r="J34" s="112">
        <v>113</v>
      </c>
      <c r="K34" s="67">
        <v>71107.820000000007</v>
      </c>
    </row>
    <row r="35" spans="1:11" s="6" customFormat="1" ht="15" outlineLevel="1">
      <c r="A35" s="59" t="s">
        <v>43</v>
      </c>
      <c r="B35" s="108"/>
      <c r="C35" s="108" t="s">
        <v>55</v>
      </c>
      <c r="D35" s="109" t="s">
        <v>54</v>
      </c>
      <c r="E35" s="62">
        <v>70</v>
      </c>
      <c r="F35" s="110"/>
      <c r="G35" s="111"/>
      <c r="H35" s="110"/>
      <c r="I35" s="65">
        <v>1669.16</v>
      </c>
      <c r="J35" s="112">
        <v>41</v>
      </c>
      <c r="K35" s="67">
        <v>25800.18</v>
      </c>
    </row>
    <row r="36" spans="1:11" s="6" customFormat="1" ht="15" outlineLevel="1">
      <c r="A36" s="59" t="s">
        <v>43</v>
      </c>
      <c r="B36" s="108"/>
      <c r="C36" s="108" t="s">
        <v>56</v>
      </c>
      <c r="D36" s="109" t="s">
        <v>54</v>
      </c>
      <c r="E36" s="62">
        <v>98</v>
      </c>
      <c r="F36" s="110"/>
      <c r="G36" s="111"/>
      <c r="H36" s="110"/>
      <c r="I36" s="65">
        <v>211.72</v>
      </c>
      <c r="J36" s="112">
        <v>95</v>
      </c>
      <c r="K36" s="67">
        <v>5416.16</v>
      </c>
    </row>
    <row r="37" spans="1:11" s="6" customFormat="1" ht="15" outlineLevel="1">
      <c r="A37" s="59" t="s">
        <v>43</v>
      </c>
      <c r="B37" s="108"/>
      <c r="C37" s="108" t="s">
        <v>57</v>
      </c>
      <c r="D37" s="109" t="s">
        <v>54</v>
      </c>
      <c r="E37" s="62">
        <v>77</v>
      </c>
      <c r="F37" s="110"/>
      <c r="G37" s="111"/>
      <c r="H37" s="110"/>
      <c r="I37" s="65">
        <v>166.35</v>
      </c>
      <c r="J37" s="112">
        <v>65</v>
      </c>
      <c r="K37" s="67">
        <v>3705.79</v>
      </c>
    </row>
    <row r="38" spans="1:11" s="6" customFormat="1" ht="30" outlineLevel="1">
      <c r="A38" s="59" t="s">
        <v>43</v>
      </c>
      <c r="B38" s="108"/>
      <c r="C38" s="108" t="s">
        <v>58</v>
      </c>
      <c r="D38" s="109" t="s">
        <v>59</v>
      </c>
      <c r="E38" s="62">
        <v>82.5</v>
      </c>
      <c r="F38" s="110"/>
      <c r="G38" s="111" t="s">
        <v>94</v>
      </c>
      <c r="H38" s="110"/>
      <c r="I38" s="65">
        <v>205.39</v>
      </c>
      <c r="J38" s="112"/>
      <c r="K38" s="67"/>
    </row>
    <row r="39" spans="1:11" s="6" customFormat="1" ht="15.75">
      <c r="A39" s="70" t="s">
        <v>43</v>
      </c>
      <c r="B39" s="113"/>
      <c r="C39" s="113" t="s">
        <v>60</v>
      </c>
      <c r="D39" s="114"/>
      <c r="E39" s="73" t="s">
        <v>43</v>
      </c>
      <c r="F39" s="115"/>
      <c r="G39" s="116"/>
      <c r="H39" s="115"/>
      <c r="I39" s="76">
        <v>9340.6</v>
      </c>
      <c r="J39" s="117"/>
      <c r="K39" s="78">
        <v>184815.94</v>
      </c>
    </row>
    <row r="40" spans="1:11" s="6" customFormat="1" ht="15" outlineLevel="1">
      <c r="A40" s="59" t="s">
        <v>43</v>
      </c>
      <c r="B40" s="108"/>
      <c r="C40" s="108" t="s">
        <v>61</v>
      </c>
      <c r="D40" s="109"/>
      <c r="E40" s="62" t="s">
        <v>43</v>
      </c>
      <c r="F40" s="110"/>
      <c r="G40" s="111"/>
      <c r="H40" s="110"/>
      <c r="I40" s="65"/>
      <c r="J40" s="112"/>
      <c r="K40" s="67"/>
    </row>
    <row r="41" spans="1:11" s="6" customFormat="1" ht="25.5" outlineLevel="1">
      <c r="A41" s="59" t="s">
        <v>43</v>
      </c>
      <c r="B41" s="108"/>
      <c r="C41" s="108" t="s">
        <v>46</v>
      </c>
      <c r="D41" s="109"/>
      <c r="E41" s="62" t="s">
        <v>43</v>
      </c>
      <c r="F41" s="110">
        <v>87.82</v>
      </c>
      <c r="G41" s="111" t="s">
        <v>100</v>
      </c>
      <c r="H41" s="110"/>
      <c r="I41" s="65">
        <v>21.6</v>
      </c>
      <c r="J41" s="112">
        <v>26.39</v>
      </c>
      <c r="K41" s="67">
        <v>570.12</v>
      </c>
    </row>
    <row r="42" spans="1:11" s="6" customFormat="1" ht="25.5" outlineLevel="1">
      <c r="A42" s="59" t="s">
        <v>43</v>
      </c>
      <c r="B42" s="108"/>
      <c r="C42" s="108" t="s">
        <v>48</v>
      </c>
      <c r="D42" s="109"/>
      <c r="E42" s="62" t="s">
        <v>43</v>
      </c>
      <c r="F42" s="110">
        <v>87.82</v>
      </c>
      <c r="G42" s="111" t="s">
        <v>100</v>
      </c>
      <c r="H42" s="110"/>
      <c r="I42" s="65">
        <v>21.6</v>
      </c>
      <c r="J42" s="112">
        <v>26.39</v>
      </c>
      <c r="K42" s="67">
        <v>570.12</v>
      </c>
    </row>
    <row r="43" spans="1:11" s="6" customFormat="1" ht="15" outlineLevel="1">
      <c r="A43" s="59" t="s">
        <v>43</v>
      </c>
      <c r="B43" s="108"/>
      <c r="C43" s="108" t="s">
        <v>63</v>
      </c>
      <c r="D43" s="109" t="s">
        <v>54</v>
      </c>
      <c r="E43" s="62">
        <v>175</v>
      </c>
      <c r="F43" s="110"/>
      <c r="G43" s="111"/>
      <c r="H43" s="110"/>
      <c r="I43" s="65">
        <v>37.799999999999997</v>
      </c>
      <c r="J43" s="112">
        <v>160</v>
      </c>
      <c r="K43" s="67">
        <v>912.19</v>
      </c>
    </row>
    <row r="44" spans="1:11" s="6" customFormat="1" ht="15" outlineLevel="1">
      <c r="A44" s="59" t="s">
        <v>43</v>
      </c>
      <c r="B44" s="108"/>
      <c r="C44" s="108" t="s">
        <v>64</v>
      </c>
      <c r="D44" s="109"/>
      <c r="E44" s="62" t="s">
        <v>43</v>
      </c>
      <c r="F44" s="110"/>
      <c r="G44" s="111"/>
      <c r="H44" s="110"/>
      <c r="I44" s="65">
        <v>59.4</v>
      </c>
      <c r="J44" s="112"/>
      <c r="K44" s="67">
        <v>1482.31</v>
      </c>
    </row>
    <row r="45" spans="1:11" s="6" customFormat="1" ht="15.75">
      <c r="A45" s="70" t="s">
        <v>43</v>
      </c>
      <c r="B45" s="113"/>
      <c r="C45" s="113" t="s">
        <v>65</v>
      </c>
      <c r="D45" s="114"/>
      <c r="E45" s="73" t="s">
        <v>43</v>
      </c>
      <c r="F45" s="115"/>
      <c r="G45" s="116"/>
      <c r="H45" s="115"/>
      <c r="I45" s="76">
        <v>9400</v>
      </c>
      <c r="J45" s="117"/>
      <c r="K45" s="78">
        <v>186298.25</v>
      </c>
    </row>
    <row r="46" spans="1:11" s="6" customFormat="1" ht="180">
      <c r="A46" s="59">
        <v>2</v>
      </c>
      <c r="B46" s="108" t="s">
        <v>1212</v>
      </c>
      <c r="C46" s="108" t="s">
        <v>1213</v>
      </c>
      <c r="D46" s="109" t="s">
        <v>156</v>
      </c>
      <c r="E46" s="62" t="s">
        <v>1848</v>
      </c>
      <c r="F46" s="110">
        <v>2720.12</v>
      </c>
      <c r="G46" s="111"/>
      <c r="H46" s="110"/>
      <c r="I46" s="65"/>
      <c r="J46" s="112"/>
      <c r="K46" s="67"/>
    </row>
    <row r="47" spans="1:11" s="6" customFormat="1" ht="25.5" outlineLevel="1">
      <c r="A47" s="59" t="s">
        <v>43</v>
      </c>
      <c r="B47" s="108"/>
      <c r="C47" s="108" t="s">
        <v>44</v>
      </c>
      <c r="D47" s="109"/>
      <c r="E47" s="62" t="s">
        <v>43</v>
      </c>
      <c r="F47" s="110">
        <v>1455.63</v>
      </c>
      <c r="G47" s="111" t="s">
        <v>94</v>
      </c>
      <c r="H47" s="110"/>
      <c r="I47" s="65">
        <v>1325.79</v>
      </c>
      <c r="J47" s="112">
        <v>26.39</v>
      </c>
      <c r="K47" s="67">
        <v>34987.54</v>
      </c>
    </row>
    <row r="48" spans="1:11" s="6" customFormat="1" ht="15" outlineLevel="1">
      <c r="A48" s="59" t="s">
        <v>43</v>
      </c>
      <c r="B48" s="108"/>
      <c r="C48" s="108" t="s">
        <v>46</v>
      </c>
      <c r="D48" s="109"/>
      <c r="E48" s="62" t="s">
        <v>43</v>
      </c>
      <c r="F48" s="110">
        <v>1264.49</v>
      </c>
      <c r="G48" s="111" t="s">
        <v>95</v>
      </c>
      <c r="H48" s="110"/>
      <c r="I48" s="65">
        <v>1138.04</v>
      </c>
      <c r="J48" s="112">
        <v>9.92</v>
      </c>
      <c r="K48" s="67">
        <v>11289.37</v>
      </c>
    </row>
    <row r="49" spans="1:11" s="6" customFormat="1" ht="30" outlineLevel="1">
      <c r="A49" s="59" t="s">
        <v>43</v>
      </c>
      <c r="B49" s="108"/>
      <c r="C49" s="108" t="s">
        <v>48</v>
      </c>
      <c r="D49" s="109"/>
      <c r="E49" s="62" t="s">
        <v>43</v>
      </c>
      <c r="F49" s="110" t="s">
        <v>1215</v>
      </c>
      <c r="G49" s="111"/>
      <c r="H49" s="110"/>
      <c r="I49" s="68" t="s">
        <v>1849</v>
      </c>
      <c r="J49" s="112">
        <v>26.39</v>
      </c>
      <c r="K49" s="69" t="s">
        <v>1850</v>
      </c>
    </row>
    <row r="50" spans="1:11" s="6" customFormat="1" ht="15" outlineLevel="1">
      <c r="A50" s="59" t="s">
        <v>43</v>
      </c>
      <c r="B50" s="108"/>
      <c r="C50" s="108" t="s">
        <v>52</v>
      </c>
      <c r="D50" s="109"/>
      <c r="E50" s="62" t="s">
        <v>43</v>
      </c>
      <c r="F50" s="110"/>
      <c r="G50" s="111"/>
      <c r="H50" s="110"/>
      <c r="I50" s="65"/>
      <c r="J50" s="112"/>
      <c r="K50" s="67"/>
    </row>
    <row r="51" spans="1:11" s="6" customFormat="1" ht="15" outlineLevel="1">
      <c r="A51" s="59" t="s">
        <v>43</v>
      </c>
      <c r="B51" s="108"/>
      <c r="C51" s="108" t="s">
        <v>53</v>
      </c>
      <c r="D51" s="109" t="s">
        <v>54</v>
      </c>
      <c r="E51" s="62">
        <v>138</v>
      </c>
      <c r="F51" s="110"/>
      <c r="G51" s="111"/>
      <c r="H51" s="110"/>
      <c r="I51" s="65">
        <v>1829.59</v>
      </c>
      <c r="J51" s="112">
        <v>113</v>
      </c>
      <c r="K51" s="67">
        <v>39535.919999999998</v>
      </c>
    </row>
    <row r="52" spans="1:11" s="6" customFormat="1" ht="15" outlineLevel="1">
      <c r="A52" s="59" t="s">
        <v>43</v>
      </c>
      <c r="B52" s="108"/>
      <c r="C52" s="108" t="s">
        <v>55</v>
      </c>
      <c r="D52" s="109" t="s">
        <v>54</v>
      </c>
      <c r="E52" s="62">
        <v>70</v>
      </c>
      <c r="F52" s="110"/>
      <c r="G52" s="111"/>
      <c r="H52" s="110"/>
      <c r="I52" s="65">
        <v>928.05</v>
      </c>
      <c r="J52" s="112">
        <v>41</v>
      </c>
      <c r="K52" s="67">
        <v>14344.89</v>
      </c>
    </row>
    <row r="53" spans="1:11" s="6" customFormat="1" ht="15" outlineLevel="1">
      <c r="A53" s="59" t="s">
        <v>43</v>
      </c>
      <c r="B53" s="108"/>
      <c r="C53" s="108" t="s">
        <v>56</v>
      </c>
      <c r="D53" s="109" t="s">
        <v>54</v>
      </c>
      <c r="E53" s="62">
        <v>98</v>
      </c>
      <c r="F53" s="110"/>
      <c r="G53" s="111"/>
      <c r="H53" s="110"/>
      <c r="I53" s="65">
        <v>161.44</v>
      </c>
      <c r="J53" s="112">
        <v>95</v>
      </c>
      <c r="K53" s="67">
        <v>4129.79</v>
      </c>
    </row>
    <row r="54" spans="1:11" s="6" customFormat="1" ht="15" outlineLevel="1">
      <c r="A54" s="59" t="s">
        <v>43</v>
      </c>
      <c r="B54" s="108"/>
      <c r="C54" s="108" t="s">
        <v>57</v>
      </c>
      <c r="D54" s="109" t="s">
        <v>54</v>
      </c>
      <c r="E54" s="62">
        <v>77</v>
      </c>
      <c r="F54" s="110"/>
      <c r="G54" s="111"/>
      <c r="H54" s="110"/>
      <c r="I54" s="65">
        <v>126.84</v>
      </c>
      <c r="J54" s="112">
        <v>65</v>
      </c>
      <c r="K54" s="67">
        <v>2825.65</v>
      </c>
    </row>
    <row r="55" spans="1:11" s="6" customFormat="1" ht="30" outlineLevel="1">
      <c r="A55" s="59" t="s">
        <v>43</v>
      </c>
      <c r="B55" s="108"/>
      <c r="C55" s="108" t="s">
        <v>58</v>
      </c>
      <c r="D55" s="109" t="s">
        <v>59</v>
      </c>
      <c r="E55" s="62">
        <v>121</v>
      </c>
      <c r="F55" s="110"/>
      <c r="G55" s="111" t="s">
        <v>94</v>
      </c>
      <c r="H55" s="110"/>
      <c r="I55" s="65">
        <v>110.21</v>
      </c>
      <c r="J55" s="112"/>
      <c r="K55" s="67"/>
    </row>
    <row r="56" spans="1:11" s="6" customFormat="1" ht="15.75">
      <c r="A56" s="70" t="s">
        <v>43</v>
      </c>
      <c r="B56" s="113"/>
      <c r="C56" s="113" t="s">
        <v>60</v>
      </c>
      <c r="D56" s="114"/>
      <c r="E56" s="73" t="s">
        <v>43</v>
      </c>
      <c r="F56" s="115"/>
      <c r="G56" s="116"/>
      <c r="H56" s="115"/>
      <c r="I56" s="76">
        <v>5509.75</v>
      </c>
      <c r="J56" s="117"/>
      <c r="K56" s="78">
        <v>107113.16</v>
      </c>
    </row>
    <row r="57" spans="1:11" s="6" customFormat="1" ht="15" outlineLevel="1">
      <c r="A57" s="59" t="s">
        <v>43</v>
      </c>
      <c r="B57" s="108"/>
      <c r="C57" s="108" t="s">
        <v>61</v>
      </c>
      <c r="D57" s="109"/>
      <c r="E57" s="62" t="s">
        <v>43</v>
      </c>
      <c r="F57" s="110"/>
      <c r="G57" s="111"/>
      <c r="H57" s="110"/>
      <c r="I57" s="65"/>
      <c r="J57" s="112"/>
      <c r="K57" s="67"/>
    </row>
    <row r="58" spans="1:11" s="6" customFormat="1" ht="25.5" outlineLevel="1">
      <c r="A58" s="59" t="s">
        <v>43</v>
      </c>
      <c r="B58" s="108"/>
      <c r="C58" s="108" t="s">
        <v>46</v>
      </c>
      <c r="D58" s="109"/>
      <c r="E58" s="62" t="s">
        <v>43</v>
      </c>
      <c r="F58" s="110">
        <v>183.03</v>
      </c>
      <c r="G58" s="111" t="s">
        <v>100</v>
      </c>
      <c r="H58" s="110"/>
      <c r="I58" s="65">
        <v>16.47</v>
      </c>
      <c r="J58" s="112">
        <v>26.39</v>
      </c>
      <c r="K58" s="67">
        <v>434.71</v>
      </c>
    </row>
    <row r="59" spans="1:11" s="6" customFormat="1" ht="25.5" outlineLevel="1">
      <c r="A59" s="59" t="s">
        <v>43</v>
      </c>
      <c r="B59" s="108"/>
      <c r="C59" s="108" t="s">
        <v>48</v>
      </c>
      <c r="D59" s="109"/>
      <c r="E59" s="62" t="s">
        <v>43</v>
      </c>
      <c r="F59" s="110">
        <v>183.03</v>
      </c>
      <c r="G59" s="111" t="s">
        <v>100</v>
      </c>
      <c r="H59" s="110"/>
      <c r="I59" s="65">
        <v>16.47</v>
      </c>
      <c r="J59" s="112">
        <v>26.39</v>
      </c>
      <c r="K59" s="67">
        <v>434.71</v>
      </c>
    </row>
    <row r="60" spans="1:11" s="6" customFormat="1" ht="15" outlineLevel="1">
      <c r="A60" s="59" t="s">
        <v>43</v>
      </c>
      <c r="B60" s="108"/>
      <c r="C60" s="108" t="s">
        <v>63</v>
      </c>
      <c r="D60" s="109" t="s">
        <v>54</v>
      </c>
      <c r="E60" s="62">
        <v>175</v>
      </c>
      <c r="F60" s="110"/>
      <c r="G60" s="111"/>
      <c r="H60" s="110"/>
      <c r="I60" s="65">
        <v>28.82</v>
      </c>
      <c r="J60" s="112">
        <v>160</v>
      </c>
      <c r="K60" s="67">
        <v>695.53</v>
      </c>
    </row>
    <row r="61" spans="1:11" s="6" customFormat="1" ht="15" outlineLevel="1">
      <c r="A61" s="59" t="s">
        <v>43</v>
      </c>
      <c r="B61" s="108"/>
      <c r="C61" s="108" t="s">
        <v>64</v>
      </c>
      <c r="D61" s="109"/>
      <c r="E61" s="62" t="s">
        <v>43</v>
      </c>
      <c r="F61" s="110"/>
      <c r="G61" s="111"/>
      <c r="H61" s="110"/>
      <c r="I61" s="65">
        <v>45.29</v>
      </c>
      <c r="J61" s="112"/>
      <c r="K61" s="67">
        <v>1130.24</v>
      </c>
    </row>
    <row r="62" spans="1:11" s="6" customFormat="1" ht="15.75">
      <c r="A62" s="70" t="s">
        <v>43</v>
      </c>
      <c r="B62" s="113"/>
      <c r="C62" s="113" t="s">
        <v>65</v>
      </c>
      <c r="D62" s="114"/>
      <c r="E62" s="73" t="s">
        <v>43</v>
      </c>
      <c r="F62" s="115"/>
      <c r="G62" s="116"/>
      <c r="H62" s="115"/>
      <c r="I62" s="76">
        <v>5555.04</v>
      </c>
      <c r="J62" s="117"/>
      <c r="K62" s="78">
        <v>108243.4</v>
      </c>
    </row>
    <row r="63" spans="1:11" s="6" customFormat="1" ht="45">
      <c r="A63" s="59">
        <v>3</v>
      </c>
      <c r="B63" s="108" t="s">
        <v>123</v>
      </c>
      <c r="C63" s="108" t="s">
        <v>1218</v>
      </c>
      <c r="D63" s="109" t="s">
        <v>322</v>
      </c>
      <c r="E63" s="62">
        <v>114.17</v>
      </c>
      <c r="F63" s="110">
        <v>4228.7700000000004</v>
      </c>
      <c r="G63" s="111"/>
      <c r="H63" s="110"/>
      <c r="I63" s="65">
        <v>482798.67</v>
      </c>
      <c r="J63" s="112">
        <v>7.4</v>
      </c>
      <c r="K63" s="78">
        <v>3572710.16</v>
      </c>
    </row>
    <row r="64" spans="1:11" s="6" customFormat="1" ht="45">
      <c r="A64" s="59">
        <v>4</v>
      </c>
      <c r="B64" s="108" t="s">
        <v>1112</v>
      </c>
      <c r="C64" s="108" t="s">
        <v>1113</v>
      </c>
      <c r="D64" s="109" t="s">
        <v>106</v>
      </c>
      <c r="E64" s="62">
        <v>269.37599999999998</v>
      </c>
      <c r="F64" s="110">
        <v>42.16</v>
      </c>
      <c r="G64" s="111"/>
      <c r="H64" s="110"/>
      <c r="I64" s="65">
        <v>11356.89</v>
      </c>
      <c r="J64" s="112">
        <v>11.94</v>
      </c>
      <c r="K64" s="78">
        <v>135601.29</v>
      </c>
    </row>
    <row r="65" spans="1:11" s="6" customFormat="1" ht="180">
      <c r="A65" s="59">
        <v>5</v>
      </c>
      <c r="B65" s="108" t="s">
        <v>1219</v>
      </c>
      <c r="C65" s="108" t="s">
        <v>1220</v>
      </c>
      <c r="D65" s="109" t="s">
        <v>1062</v>
      </c>
      <c r="E65" s="62" t="s">
        <v>1851</v>
      </c>
      <c r="F65" s="110">
        <v>3254.04</v>
      </c>
      <c r="G65" s="111"/>
      <c r="H65" s="110"/>
      <c r="I65" s="65"/>
      <c r="J65" s="112"/>
      <c r="K65" s="67"/>
    </row>
    <row r="66" spans="1:11" s="6" customFormat="1" ht="25.5" outlineLevel="1">
      <c r="A66" s="59" t="s">
        <v>43</v>
      </c>
      <c r="B66" s="108"/>
      <c r="C66" s="108" t="s">
        <v>44</v>
      </c>
      <c r="D66" s="109"/>
      <c r="E66" s="62" t="s">
        <v>43</v>
      </c>
      <c r="F66" s="110">
        <v>1379.7</v>
      </c>
      <c r="G66" s="111" t="s">
        <v>94</v>
      </c>
      <c r="H66" s="110"/>
      <c r="I66" s="65">
        <v>66.39</v>
      </c>
      <c r="J66" s="112">
        <v>26.39</v>
      </c>
      <c r="K66" s="67">
        <v>1752.08</v>
      </c>
    </row>
    <row r="67" spans="1:11" s="6" customFormat="1" ht="15" outlineLevel="1">
      <c r="A67" s="59" t="s">
        <v>43</v>
      </c>
      <c r="B67" s="108"/>
      <c r="C67" s="108" t="s">
        <v>46</v>
      </c>
      <c r="D67" s="109"/>
      <c r="E67" s="62" t="s">
        <v>43</v>
      </c>
      <c r="F67" s="110">
        <v>14.47</v>
      </c>
      <c r="G67" s="111" t="s">
        <v>95</v>
      </c>
      <c r="H67" s="110"/>
      <c r="I67" s="65">
        <v>0.69</v>
      </c>
      <c r="J67" s="112">
        <v>9.6300000000000008</v>
      </c>
      <c r="K67" s="67">
        <v>6.63</v>
      </c>
    </row>
    <row r="68" spans="1:11" s="6" customFormat="1" ht="15" outlineLevel="1">
      <c r="A68" s="59" t="s">
        <v>43</v>
      </c>
      <c r="B68" s="108"/>
      <c r="C68" s="108" t="s">
        <v>48</v>
      </c>
      <c r="D68" s="109"/>
      <c r="E68" s="62" t="s">
        <v>43</v>
      </c>
      <c r="F68" s="110" t="s">
        <v>1222</v>
      </c>
      <c r="G68" s="111"/>
      <c r="H68" s="110"/>
      <c r="I68" s="68" t="s">
        <v>653</v>
      </c>
      <c r="J68" s="112">
        <v>26.39</v>
      </c>
      <c r="K68" s="69" t="s">
        <v>1852</v>
      </c>
    </row>
    <row r="69" spans="1:11" s="6" customFormat="1" ht="15" outlineLevel="1">
      <c r="A69" s="59" t="s">
        <v>43</v>
      </c>
      <c r="B69" s="108"/>
      <c r="C69" s="108" t="s">
        <v>52</v>
      </c>
      <c r="D69" s="109"/>
      <c r="E69" s="62" t="s">
        <v>43</v>
      </c>
      <c r="F69" s="110">
        <v>1859.87</v>
      </c>
      <c r="G69" s="111"/>
      <c r="H69" s="110"/>
      <c r="I69" s="65">
        <v>58.96</v>
      </c>
      <c r="J69" s="112">
        <v>4.5199999999999996</v>
      </c>
      <c r="K69" s="67">
        <v>266.49</v>
      </c>
    </row>
    <row r="70" spans="1:11" s="6" customFormat="1" ht="15" outlineLevel="1">
      <c r="A70" s="59" t="s">
        <v>43</v>
      </c>
      <c r="B70" s="108"/>
      <c r="C70" s="108" t="s">
        <v>53</v>
      </c>
      <c r="D70" s="109" t="s">
        <v>54</v>
      </c>
      <c r="E70" s="62">
        <v>85</v>
      </c>
      <c r="F70" s="110"/>
      <c r="G70" s="111"/>
      <c r="H70" s="110"/>
      <c r="I70" s="65">
        <v>56.43</v>
      </c>
      <c r="J70" s="112">
        <v>70</v>
      </c>
      <c r="K70" s="67">
        <v>1226.46</v>
      </c>
    </row>
    <row r="71" spans="1:11" s="6" customFormat="1" ht="15" outlineLevel="1">
      <c r="A71" s="59" t="s">
        <v>43</v>
      </c>
      <c r="B71" s="108"/>
      <c r="C71" s="108" t="s">
        <v>55</v>
      </c>
      <c r="D71" s="109" t="s">
        <v>54</v>
      </c>
      <c r="E71" s="62">
        <v>70</v>
      </c>
      <c r="F71" s="110"/>
      <c r="G71" s="111"/>
      <c r="H71" s="110"/>
      <c r="I71" s="65">
        <v>46.47</v>
      </c>
      <c r="J71" s="112">
        <v>41</v>
      </c>
      <c r="K71" s="67">
        <v>718.35</v>
      </c>
    </row>
    <row r="72" spans="1:11" s="6" customFormat="1" ht="15" outlineLevel="1">
      <c r="A72" s="59" t="s">
        <v>43</v>
      </c>
      <c r="B72" s="108"/>
      <c r="C72" s="108" t="s">
        <v>56</v>
      </c>
      <c r="D72" s="109" t="s">
        <v>54</v>
      </c>
      <c r="E72" s="62">
        <v>98</v>
      </c>
      <c r="F72" s="110"/>
      <c r="G72" s="111"/>
      <c r="H72" s="110"/>
      <c r="I72" s="65">
        <v>0.09</v>
      </c>
      <c r="J72" s="112">
        <v>95</v>
      </c>
      <c r="K72" s="67">
        <v>2.2000000000000002</v>
      </c>
    </row>
    <row r="73" spans="1:11" s="6" customFormat="1" ht="15" outlineLevel="1">
      <c r="A73" s="59" t="s">
        <v>43</v>
      </c>
      <c r="B73" s="108"/>
      <c r="C73" s="108" t="s">
        <v>57</v>
      </c>
      <c r="D73" s="109" t="s">
        <v>54</v>
      </c>
      <c r="E73" s="62">
        <v>77</v>
      </c>
      <c r="F73" s="110"/>
      <c r="G73" s="111"/>
      <c r="H73" s="110"/>
      <c r="I73" s="65">
        <v>7.0000000000000007E-2</v>
      </c>
      <c r="J73" s="112">
        <v>65</v>
      </c>
      <c r="K73" s="67">
        <v>1.51</v>
      </c>
    </row>
    <row r="74" spans="1:11" s="6" customFormat="1" ht="30" outlineLevel="1">
      <c r="A74" s="59" t="s">
        <v>43</v>
      </c>
      <c r="B74" s="108"/>
      <c r="C74" s="108" t="s">
        <v>58</v>
      </c>
      <c r="D74" s="109" t="s">
        <v>59</v>
      </c>
      <c r="E74" s="62">
        <v>135</v>
      </c>
      <c r="F74" s="110"/>
      <c r="G74" s="111" t="s">
        <v>94</v>
      </c>
      <c r="H74" s="110"/>
      <c r="I74" s="65">
        <v>6.5</v>
      </c>
      <c r="J74" s="112"/>
      <c r="K74" s="67"/>
    </row>
    <row r="75" spans="1:11" s="6" customFormat="1" ht="15.75">
      <c r="A75" s="70" t="s">
        <v>43</v>
      </c>
      <c r="B75" s="113"/>
      <c r="C75" s="113" t="s">
        <v>60</v>
      </c>
      <c r="D75" s="114"/>
      <c r="E75" s="73" t="s">
        <v>43</v>
      </c>
      <c r="F75" s="115"/>
      <c r="G75" s="116"/>
      <c r="H75" s="115"/>
      <c r="I75" s="76">
        <v>229.1</v>
      </c>
      <c r="J75" s="117"/>
      <c r="K75" s="78">
        <v>3973.72</v>
      </c>
    </row>
    <row r="76" spans="1:11" s="6" customFormat="1" ht="15" outlineLevel="1">
      <c r="A76" s="59" t="s">
        <v>43</v>
      </c>
      <c r="B76" s="108"/>
      <c r="C76" s="108" t="s">
        <v>61</v>
      </c>
      <c r="D76" s="109"/>
      <c r="E76" s="62" t="s">
        <v>43</v>
      </c>
      <c r="F76" s="110"/>
      <c r="G76" s="111"/>
      <c r="H76" s="110"/>
      <c r="I76" s="65"/>
      <c r="J76" s="112"/>
      <c r="K76" s="67"/>
    </row>
    <row r="77" spans="1:11" s="6" customFormat="1" ht="25.5" outlineLevel="1">
      <c r="A77" s="59" t="s">
        <v>43</v>
      </c>
      <c r="B77" s="108"/>
      <c r="C77" s="108" t="s">
        <v>46</v>
      </c>
      <c r="D77" s="109"/>
      <c r="E77" s="62" t="s">
        <v>43</v>
      </c>
      <c r="F77" s="110">
        <v>1.85</v>
      </c>
      <c r="G77" s="111" t="s">
        <v>100</v>
      </c>
      <c r="H77" s="110"/>
      <c r="I77" s="65">
        <v>0.01</v>
      </c>
      <c r="J77" s="112">
        <v>26.39</v>
      </c>
      <c r="K77" s="67">
        <v>0.23</v>
      </c>
    </row>
    <row r="78" spans="1:11" s="6" customFormat="1" ht="25.5" outlineLevel="1">
      <c r="A78" s="59" t="s">
        <v>43</v>
      </c>
      <c r="B78" s="108"/>
      <c r="C78" s="108" t="s">
        <v>48</v>
      </c>
      <c r="D78" s="109"/>
      <c r="E78" s="62" t="s">
        <v>43</v>
      </c>
      <c r="F78" s="110">
        <v>1.85</v>
      </c>
      <c r="G78" s="111" t="s">
        <v>100</v>
      </c>
      <c r="H78" s="110"/>
      <c r="I78" s="65">
        <v>0.01</v>
      </c>
      <c r="J78" s="112">
        <v>26.39</v>
      </c>
      <c r="K78" s="67">
        <v>0.23</v>
      </c>
    </row>
    <row r="79" spans="1:11" s="6" customFormat="1" ht="15" outlineLevel="1">
      <c r="A79" s="59" t="s">
        <v>43</v>
      </c>
      <c r="B79" s="108"/>
      <c r="C79" s="108" t="s">
        <v>63</v>
      </c>
      <c r="D79" s="109" t="s">
        <v>54</v>
      </c>
      <c r="E79" s="62">
        <v>175</v>
      </c>
      <c r="F79" s="110"/>
      <c r="G79" s="111"/>
      <c r="H79" s="110"/>
      <c r="I79" s="65">
        <v>0.02</v>
      </c>
      <c r="J79" s="112">
        <v>160</v>
      </c>
      <c r="K79" s="67">
        <v>0.37</v>
      </c>
    </row>
    <row r="80" spans="1:11" s="6" customFormat="1" ht="15" outlineLevel="1">
      <c r="A80" s="59" t="s">
        <v>43</v>
      </c>
      <c r="B80" s="108"/>
      <c r="C80" s="108" t="s">
        <v>64</v>
      </c>
      <c r="D80" s="109"/>
      <c r="E80" s="62" t="s">
        <v>43</v>
      </c>
      <c r="F80" s="110"/>
      <c r="G80" s="111"/>
      <c r="H80" s="110"/>
      <c r="I80" s="65">
        <v>0.03</v>
      </c>
      <c r="J80" s="112"/>
      <c r="K80" s="67">
        <v>0.6</v>
      </c>
    </row>
    <row r="81" spans="1:11" s="6" customFormat="1" ht="15.75">
      <c r="A81" s="70" t="s">
        <v>43</v>
      </c>
      <c r="B81" s="113"/>
      <c r="C81" s="113" t="s">
        <v>65</v>
      </c>
      <c r="D81" s="114"/>
      <c r="E81" s="73" t="s">
        <v>43</v>
      </c>
      <c r="F81" s="115"/>
      <c r="G81" s="116"/>
      <c r="H81" s="115"/>
      <c r="I81" s="76">
        <v>229.13</v>
      </c>
      <c r="J81" s="117"/>
      <c r="K81" s="78">
        <v>3974.32</v>
      </c>
    </row>
    <row r="82" spans="1:11" s="6" customFormat="1" ht="180">
      <c r="A82" s="59">
        <v>6</v>
      </c>
      <c r="B82" s="108" t="s">
        <v>1223</v>
      </c>
      <c r="C82" s="108" t="s">
        <v>1224</v>
      </c>
      <c r="D82" s="109" t="s">
        <v>294</v>
      </c>
      <c r="E82" s="62" t="s">
        <v>1853</v>
      </c>
      <c r="F82" s="110">
        <v>4447.2700000000004</v>
      </c>
      <c r="G82" s="111"/>
      <c r="H82" s="110"/>
      <c r="I82" s="65"/>
      <c r="J82" s="112"/>
      <c r="K82" s="67"/>
    </row>
    <row r="83" spans="1:11" s="6" customFormat="1" ht="25.5" outlineLevel="1">
      <c r="A83" s="59" t="s">
        <v>43</v>
      </c>
      <c r="B83" s="108"/>
      <c r="C83" s="108" t="s">
        <v>44</v>
      </c>
      <c r="D83" s="109"/>
      <c r="E83" s="62" t="s">
        <v>43</v>
      </c>
      <c r="F83" s="110">
        <v>1445.11</v>
      </c>
      <c r="G83" s="111" t="s">
        <v>94</v>
      </c>
      <c r="H83" s="110"/>
      <c r="I83" s="65">
        <v>70.930000000000007</v>
      </c>
      <c r="J83" s="112">
        <v>26.39</v>
      </c>
      <c r="K83" s="67">
        <v>1871.85</v>
      </c>
    </row>
    <row r="84" spans="1:11" s="6" customFormat="1" ht="15" outlineLevel="1">
      <c r="A84" s="59" t="s">
        <v>43</v>
      </c>
      <c r="B84" s="108"/>
      <c r="C84" s="108" t="s">
        <v>46</v>
      </c>
      <c r="D84" s="109"/>
      <c r="E84" s="62" t="s">
        <v>43</v>
      </c>
      <c r="F84" s="110">
        <v>2825.41</v>
      </c>
      <c r="G84" s="111" t="s">
        <v>95</v>
      </c>
      <c r="H84" s="110"/>
      <c r="I84" s="65">
        <v>137.04</v>
      </c>
      <c r="J84" s="112">
        <v>11.69</v>
      </c>
      <c r="K84" s="67">
        <v>1601.94</v>
      </c>
    </row>
    <row r="85" spans="1:11" s="6" customFormat="1" ht="30" outlineLevel="1">
      <c r="A85" s="59" t="s">
        <v>43</v>
      </c>
      <c r="B85" s="108"/>
      <c r="C85" s="108" t="s">
        <v>48</v>
      </c>
      <c r="D85" s="109"/>
      <c r="E85" s="62" t="s">
        <v>43</v>
      </c>
      <c r="F85" s="110" t="s">
        <v>1226</v>
      </c>
      <c r="G85" s="111"/>
      <c r="H85" s="110"/>
      <c r="I85" s="68" t="s">
        <v>1854</v>
      </c>
      <c r="J85" s="112">
        <v>26.39</v>
      </c>
      <c r="K85" s="69" t="s">
        <v>1855</v>
      </c>
    </row>
    <row r="86" spans="1:11" s="6" customFormat="1" ht="15" outlineLevel="1">
      <c r="A86" s="59" t="s">
        <v>43</v>
      </c>
      <c r="B86" s="108"/>
      <c r="C86" s="108" t="s">
        <v>52</v>
      </c>
      <c r="D86" s="109"/>
      <c r="E86" s="62" t="s">
        <v>43</v>
      </c>
      <c r="F86" s="110">
        <v>176.75</v>
      </c>
      <c r="G86" s="111"/>
      <c r="H86" s="110"/>
      <c r="I86" s="65">
        <v>5.72</v>
      </c>
      <c r="J86" s="112">
        <v>5.14</v>
      </c>
      <c r="K86" s="67">
        <v>29.38</v>
      </c>
    </row>
    <row r="87" spans="1:11" s="6" customFormat="1" ht="15" outlineLevel="1">
      <c r="A87" s="59" t="s">
        <v>43</v>
      </c>
      <c r="B87" s="108"/>
      <c r="C87" s="108" t="s">
        <v>53</v>
      </c>
      <c r="D87" s="109" t="s">
        <v>54</v>
      </c>
      <c r="E87" s="62">
        <v>85</v>
      </c>
      <c r="F87" s="110"/>
      <c r="G87" s="111"/>
      <c r="H87" s="110"/>
      <c r="I87" s="65">
        <v>60.29</v>
      </c>
      <c r="J87" s="112">
        <v>70</v>
      </c>
      <c r="K87" s="67">
        <v>1310.3</v>
      </c>
    </row>
    <row r="88" spans="1:11" s="6" customFormat="1" ht="15" outlineLevel="1">
      <c r="A88" s="59" t="s">
        <v>43</v>
      </c>
      <c r="B88" s="108"/>
      <c r="C88" s="108" t="s">
        <v>55</v>
      </c>
      <c r="D88" s="109" t="s">
        <v>54</v>
      </c>
      <c r="E88" s="62">
        <v>70</v>
      </c>
      <c r="F88" s="110"/>
      <c r="G88" s="111"/>
      <c r="H88" s="110"/>
      <c r="I88" s="65">
        <v>49.65</v>
      </c>
      <c r="J88" s="112">
        <v>41</v>
      </c>
      <c r="K88" s="67">
        <v>767.46</v>
      </c>
    </row>
    <row r="89" spans="1:11" s="6" customFormat="1" ht="15" outlineLevel="1">
      <c r="A89" s="59" t="s">
        <v>43</v>
      </c>
      <c r="B89" s="108"/>
      <c r="C89" s="108" t="s">
        <v>56</v>
      </c>
      <c r="D89" s="109" t="s">
        <v>54</v>
      </c>
      <c r="E89" s="62">
        <v>98</v>
      </c>
      <c r="F89" s="110"/>
      <c r="G89" s="111"/>
      <c r="H89" s="110"/>
      <c r="I89" s="65">
        <v>26.92</v>
      </c>
      <c r="J89" s="112">
        <v>95</v>
      </c>
      <c r="K89" s="67">
        <v>688.58</v>
      </c>
    </row>
    <row r="90" spans="1:11" s="6" customFormat="1" ht="15" outlineLevel="1">
      <c r="A90" s="59" t="s">
        <v>43</v>
      </c>
      <c r="B90" s="108"/>
      <c r="C90" s="108" t="s">
        <v>57</v>
      </c>
      <c r="D90" s="109" t="s">
        <v>54</v>
      </c>
      <c r="E90" s="62">
        <v>77</v>
      </c>
      <c r="F90" s="110"/>
      <c r="G90" s="111"/>
      <c r="H90" s="110"/>
      <c r="I90" s="65">
        <v>21.15</v>
      </c>
      <c r="J90" s="112">
        <v>65</v>
      </c>
      <c r="K90" s="67">
        <v>471.13</v>
      </c>
    </row>
    <row r="91" spans="1:11" s="6" customFormat="1" ht="30" outlineLevel="1">
      <c r="A91" s="59" t="s">
        <v>43</v>
      </c>
      <c r="B91" s="108"/>
      <c r="C91" s="108" t="s">
        <v>58</v>
      </c>
      <c r="D91" s="109" t="s">
        <v>59</v>
      </c>
      <c r="E91" s="62">
        <v>141.4</v>
      </c>
      <c r="F91" s="110"/>
      <c r="G91" s="111" t="s">
        <v>94</v>
      </c>
      <c r="H91" s="110"/>
      <c r="I91" s="65">
        <v>6.94</v>
      </c>
      <c r="J91" s="112"/>
      <c r="K91" s="67"/>
    </row>
    <row r="92" spans="1:11" s="6" customFormat="1" ht="15.75">
      <c r="A92" s="70" t="s">
        <v>43</v>
      </c>
      <c r="B92" s="113"/>
      <c r="C92" s="113" t="s">
        <v>60</v>
      </c>
      <c r="D92" s="114"/>
      <c r="E92" s="73" t="s">
        <v>43</v>
      </c>
      <c r="F92" s="115"/>
      <c r="G92" s="116"/>
      <c r="H92" s="115"/>
      <c r="I92" s="76">
        <v>371.7</v>
      </c>
      <c r="J92" s="117"/>
      <c r="K92" s="78">
        <v>6740.64</v>
      </c>
    </row>
    <row r="93" spans="1:11" s="6" customFormat="1" ht="15" outlineLevel="1">
      <c r="A93" s="59" t="s">
        <v>43</v>
      </c>
      <c r="B93" s="108"/>
      <c r="C93" s="108" t="s">
        <v>61</v>
      </c>
      <c r="D93" s="109"/>
      <c r="E93" s="62" t="s">
        <v>43</v>
      </c>
      <c r="F93" s="110"/>
      <c r="G93" s="111"/>
      <c r="H93" s="110"/>
      <c r="I93" s="65"/>
      <c r="J93" s="112"/>
      <c r="K93" s="67"/>
    </row>
    <row r="94" spans="1:11" s="6" customFormat="1" ht="25.5" outlineLevel="1">
      <c r="A94" s="59" t="s">
        <v>43</v>
      </c>
      <c r="B94" s="108"/>
      <c r="C94" s="108" t="s">
        <v>46</v>
      </c>
      <c r="D94" s="109"/>
      <c r="E94" s="62" t="s">
        <v>43</v>
      </c>
      <c r="F94" s="110">
        <v>566.29</v>
      </c>
      <c r="G94" s="111" t="s">
        <v>100</v>
      </c>
      <c r="H94" s="110"/>
      <c r="I94" s="65">
        <v>2.75</v>
      </c>
      <c r="J94" s="112">
        <v>26.39</v>
      </c>
      <c r="K94" s="67">
        <v>72.48</v>
      </c>
    </row>
    <row r="95" spans="1:11" s="6" customFormat="1" ht="25.5" outlineLevel="1">
      <c r="A95" s="59" t="s">
        <v>43</v>
      </c>
      <c r="B95" s="108"/>
      <c r="C95" s="108" t="s">
        <v>48</v>
      </c>
      <c r="D95" s="109"/>
      <c r="E95" s="62" t="s">
        <v>43</v>
      </c>
      <c r="F95" s="110">
        <v>566.29</v>
      </c>
      <c r="G95" s="111" t="s">
        <v>100</v>
      </c>
      <c r="H95" s="110"/>
      <c r="I95" s="65">
        <v>2.75</v>
      </c>
      <c r="J95" s="112">
        <v>26.39</v>
      </c>
      <c r="K95" s="67">
        <v>72.48</v>
      </c>
    </row>
    <row r="96" spans="1:11" s="6" customFormat="1" ht="15" outlineLevel="1">
      <c r="A96" s="59" t="s">
        <v>43</v>
      </c>
      <c r="B96" s="108"/>
      <c r="C96" s="108" t="s">
        <v>63</v>
      </c>
      <c r="D96" s="109" t="s">
        <v>54</v>
      </c>
      <c r="E96" s="62">
        <v>175</v>
      </c>
      <c r="F96" s="110"/>
      <c r="G96" s="111"/>
      <c r="H96" s="110"/>
      <c r="I96" s="65">
        <v>4.82</v>
      </c>
      <c r="J96" s="112">
        <v>160</v>
      </c>
      <c r="K96" s="67">
        <v>115.97</v>
      </c>
    </row>
    <row r="97" spans="1:11" s="6" customFormat="1" ht="15" outlineLevel="1">
      <c r="A97" s="59" t="s">
        <v>43</v>
      </c>
      <c r="B97" s="108"/>
      <c r="C97" s="108" t="s">
        <v>64</v>
      </c>
      <c r="D97" s="109"/>
      <c r="E97" s="62" t="s">
        <v>43</v>
      </c>
      <c r="F97" s="110"/>
      <c r="G97" s="111"/>
      <c r="H97" s="110"/>
      <c r="I97" s="65">
        <v>7.57</v>
      </c>
      <c r="J97" s="112"/>
      <c r="K97" s="67">
        <v>188.45</v>
      </c>
    </row>
    <row r="98" spans="1:11" s="6" customFormat="1" ht="15.75">
      <c r="A98" s="70" t="s">
        <v>43</v>
      </c>
      <c r="B98" s="113"/>
      <c r="C98" s="113" t="s">
        <v>65</v>
      </c>
      <c r="D98" s="114"/>
      <c r="E98" s="73" t="s">
        <v>43</v>
      </c>
      <c r="F98" s="115"/>
      <c r="G98" s="116"/>
      <c r="H98" s="115"/>
      <c r="I98" s="76">
        <v>379.27</v>
      </c>
      <c r="J98" s="117"/>
      <c r="K98" s="78">
        <v>6929.09</v>
      </c>
    </row>
    <row r="99" spans="1:11" s="6" customFormat="1" ht="90">
      <c r="A99" s="59">
        <v>7</v>
      </c>
      <c r="B99" s="108" t="s">
        <v>1229</v>
      </c>
      <c r="C99" s="108" t="s">
        <v>1230</v>
      </c>
      <c r="D99" s="109" t="s">
        <v>106</v>
      </c>
      <c r="E99" s="62" t="s">
        <v>1856</v>
      </c>
      <c r="F99" s="110">
        <v>570</v>
      </c>
      <c r="G99" s="111"/>
      <c r="H99" s="110"/>
      <c r="I99" s="65">
        <v>3225.32</v>
      </c>
      <c r="J99" s="112">
        <v>12.9</v>
      </c>
      <c r="K99" s="78">
        <v>41606.58</v>
      </c>
    </row>
    <row r="100" spans="1:11" s="6" customFormat="1" ht="135">
      <c r="A100" s="59">
        <v>8</v>
      </c>
      <c r="B100" s="108" t="s">
        <v>1232</v>
      </c>
      <c r="C100" s="108" t="s">
        <v>1233</v>
      </c>
      <c r="D100" s="109" t="s">
        <v>1234</v>
      </c>
      <c r="E100" s="62" t="s">
        <v>1857</v>
      </c>
      <c r="F100" s="110">
        <v>6431.08</v>
      </c>
      <c r="G100" s="111"/>
      <c r="H100" s="110"/>
      <c r="I100" s="65"/>
      <c r="J100" s="112"/>
      <c r="K100" s="67"/>
    </row>
    <row r="101" spans="1:11" s="6" customFormat="1" ht="15" outlineLevel="1">
      <c r="A101" s="59" t="s">
        <v>43</v>
      </c>
      <c r="B101" s="108"/>
      <c r="C101" s="108" t="s">
        <v>44</v>
      </c>
      <c r="D101" s="109"/>
      <c r="E101" s="62" t="s">
        <v>43</v>
      </c>
      <c r="F101" s="110">
        <v>6417.2</v>
      </c>
      <c r="G101" s="111" t="s">
        <v>76</v>
      </c>
      <c r="H101" s="110"/>
      <c r="I101" s="65">
        <v>3891.44</v>
      </c>
      <c r="J101" s="112">
        <v>26.39</v>
      </c>
      <c r="K101" s="67">
        <v>102695.14</v>
      </c>
    </row>
    <row r="102" spans="1:11" s="6" customFormat="1" ht="15" outlineLevel="1">
      <c r="A102" s="59" t="s">
        <v>43</v>
      </c>
      <c r="B102" s="108"/>
      <c r="C102" s="108" t="s">
        <v>46</v>
      </c>
      <c r="D102" s="109"/>
      <c r="E102" s="62" t="s">
        <v>43</v>
      </c>
      <c r="F102" s="110">
        <v>0.84</v>
      </c>
      <c r="G102" s="111">
        <v>1.2</v>
      </c>
      <c r="H102" s="110"/>
      <c r="I102" s="65">
        <v>0.46</v>
      </c>
      <c r="J102" s="112">
        <v>13.27</v>
      </c>
      <c r="K102" s="67">
        <v>6.15</v>
      </c>
    </row>
    <row r="103" spans="1:11" s="6" customFormat="1" ht="15" outlineLevel="1">
      <c r="A103" s="59" t="s">
        <v>43</v>
      </c>
      <c r="B103" s="108"/>
      <c r="C103" s="108" t="s">
        <v>48</v>
      </c>
      <c r="D103" s="109"/>
      <c r="E103" s="62" t="s">
        <v>43</v>
      </c>
      <c r="F103" s="110" t="s">
        <v>187</v>
      </c>
      <c r="G103" s="111"/>
      <c r="H103" s="110"/>
      <c r="I103" s="68" t="s">
        <v>287</v>
      </c>
      <c r="J103" s="112">
        <v>26.39</v>
      </c>
      <c r="K103" s="69" t="s">
        <v>1858</v>
      </c>
    </row>
    <row r="104" spans="1:11" s="6" customFormat="1" ht="15" outlineLevel="1">
      <c r="A104" s="59" t="s">
        <v>43</v>
      </c>
      <c r="B104" s="108"/>
      <c r="C104" s="108" t="s">
        <v>52</v>
      </c>
      <c r="D104" s="109"/>
      <c r="E104" s="62" t="s">
        <v>43</v>
      </c>
      <c r="F104" s="110">
        <v>13.04</v>
      </c>
      <c r="G104" s="111"/>
      <c r="H104" s="110"/>
      <c r="I104" s="65">
        <v>5.99</v>
      </c>
      <c r="J104" s="112">
        <v>9.35</v>
      </c>
      <c r="K104" s="67">
        <v>56.01</v>
      </c>
    </row>
    <row r="105" spans="1:11" s="6" customFormat="1" ht="15" outlineLevel="1">
      <c r="A105" s="59" t="s">
        <v>43</v>
      </c>
      <c r="B105" s="108"/>
      <c r="C105" s="108" t="s">
        <v>53</v>
      </c>
      <c r="D105" s="109" t="s">
        <v>54</v>
      </c>
      <c r="E105" s="62">
        <v>91</v>
      </c>
      <c r="F105" s="110"/>
      <c r="G105" s="111"/>
      <c r="H105" s="110"/>
      <c r="I105" s="65">
        <v>3541.21</v>
      </c>
      <c r="J105" s="112">
        <v>75</v>
      </c>
      <c r="K105" s="67">
        <v>77021.36</v>
      </c>
    </row>
    <row r="106" spans="1:11" s="6" customFormat="1" ht="15" outlineLevel="1">
      <c r="A106" s="59" t="s">
        <v>43</v>
      </c>
      <c r="B106" s="108"/>
      <c r="C106" s="108" t="s">
        <v>55</v>
      </c>
      <c r="D106" s="109" t="s">
        <v>54</v>
      </c>
      <c r="E106" s="62">
        <v>67</v>
      </c>
      <c r="F106" s="110"/>
      <c r="G106" s="111"/>
      <c r="H106" s="110"/>
      <c r="I106" s="65">
        <v>2607.2600000000002</v>
      </c>
      <c r="J106" s="112">
        <v>41</v>
      </c>
      <c r="K106" s="67">
        <v>42105.01</v>
      </c>
    </row>
    <row r="107" spans="1:11" s="6" customFormat="1" ht="15" outlineLevel="1">
      <c r="A107" s="59" t="s">
        <v>43</v>
      </c>
      <c r="B107" s="108"/>
      <c r="C107" s="108" t="s">
        <v>56</v>
      </c>
      <c r="D107" s="109" t="s">
        <v>54</v>
      </c>
      <c r="E107" s="62">
        <v>98</v>
      </c>
      <c r="F107" s="110"/>
      <c r="G107" s="111"/>
      <c r="H107" s="110"/>
      <c r="I107" s="65">
        <v>0.15</v>
      </c>
      <c r="J107" s="112">
        <v>95</v>
      </c>
      <c r="K107" s="67">
        <v>3.73</v>
      </c>
    </row>
    <row r="108" spans="1:11" s="6" customFormat="1" ht="15" outlineLevel="1">
      <c r="A108" s="59" t="s">
        <v>43</v>
      </c>
      <c r="B108" s="108"/>
      <c r="C108" s="108" t="s">
        <v>57</v>
      </c>
      <c r="D108" s="109" t="s">
        <v>54</v>
      </c>
      <c r="E108" s="62">
        <v>77</v>
      </c>
      <c r="F108" s="110"/>
      <c r="G108" s="111"/>
      <c r="H108" s="110"/>
      <c r="I108" s="65">
        <v>0.12</v>
      </c>
      <c r="J108" s="112">
        <v>65</v>
      </c>
      <c r="K108" s="67">
        <v>2.5499999999999998</v>
      </c>
    </row>
    <row r="109" spans="1:11" s="6" customFormat="1" ht="30" outlineLevel="1">
      <c r="A109" s="59" t="s">
        <v>43</v>
      </c>
      <c r="B109" s="108"/>
      <c r="C109" s="108" t="s">
        <v>58</v>
      </c>
      <c r="D109" s="109" t="s">
        <v>59</v>
      </c>
      <c r="E109" s="62">
        <v>610</v>
      </c>
      <c r="F109" s="110"/>
      <c r="G109" s="111" t="s">
        <v>76</v>
      </c>
      <c r="H109" s="110"/>
      <c r="I109" s="65">
        <v>369.91</v>
      </c>
      <c r="J109" s="112"/>
      <c r="K109" s="67"/>
    </row>
    <row r="110" spans="1:11" s="6" customFormat="1" ht="15.75">
      <c r="A110" s="70" t="s">
        <v>43</v>
      </c>
      <c r="B110" s="113"/>
      <c r="C110" s="113" t="s">
        <v>60</v>
      </c>
      <c r="D110" s="114"/>
      <c r="E110" s="73" t="s">
        <v>43</v>
      </c>
      <c r="F110" s="115"/>
      <c r="G110" s="116"/>
      <c r="H110" s="115"/>
      <c r="I110" s="76">
        <v>10046.629999999999</v>
      </c>
      <c r="J110" s="117"/>
      <c r="K110" s="78">
        <v>221889.95</v>
      </c>
    </row>
    <row r="111" spans="1:11" s="6" customFormat="1" ht="15" outlineLevel="1">
      <c r="A111" s="59" t="s">
        <v>43</v>
      </c>
      <c r="B111" s="108"/>
      <c r="C111" s="108" t="s">
        <v>61</v>
      </c>
      <c r="D111" s="109"/>
      <c r="E111" s="62" t="s">
        <v>43</v>
      </c>
      <c r="F111" s="110"/>
      <c r="G111" s="111"/>
      <c r="H111" s="110"/>
      <c r="I111" s="65"/>
      <c r="J111" s="112"/>
      <c r="K111" s="67"/>
    </row>
    <row r="112" spans="1:11" s="6" customFormat="1" ht="15" outlineLevel="1">
      <c r="A112" s="59" t="s">
        <v>43</v>
      </c>
      <c r="B112" s="108"/>
      <c r="C112" s="108" t="s">
        <v>46</v>
      </c>
      <c r="D112" s="109"/>
      <c r="E112" s="62" t="s">
        <v>43</v>
      </c>
      <c r="F112" s="110">
        <v>0.27</v>
      </c>
      <c r="G112" s="111" t="s">
        <v>80</v>
      </c>
      <c r="H112" s="110"/>
      <c r="I112" s="65">
        <v>0.01</v>
      </c>
      <c r="J112" s="112">
        <v>26.39</v>
      </c>
      <c r="K112" s="67">
        <v>0.39</v>
      </c>
    </row>
    <row r="113" spans="1:11" s="6" customFormat="1" ht="15" outlineLevel="1">
      <c r="A113" s="59" t="s">
        <v>43</v>
      </c>
      <c r="B113" s="108"/>
      <c r="C113" s="108" t="s">
        <v>48</v>
      </c>
      <c r="D113" s="109"/>
      <c r="E113" s="62" t="s">
        <v>43</v>
      </c>
      <c r="F113" s="110">
        <v>0.27</v>
      </c>
      <c r="G113" s="111" t="s">
        <v>80</v>
      </c>
      <c r="H113" s="110"/>
      <c r="I113" s="65">
        <v>0.01</v>
      </c>
      <c r="J113" s="112">
        <v>26.39</v>
      </c>
      <c r="K113" s="67">
        <v>0.39</v>
      </c>
    </row>
    <row r="114" spans="1:11" s="6" customFormat="1" ht="15" outlineLevel="1">
      <c r="A114" s="59" t="s">
        <v>43</v>
      </c>
      <c r="B114" s="108"/>
      <c r="C114" s="108" t="s">
        <v>63</v>
      </c>
      <c r="D114" s="109" t="s">
        <v>54</v>
      </c>
      <c r="E114" s="62">
        <v>175</v>
      </c>
      <c r="F114" s="110"/>
      <c r="G114" s="111"/>
      <c r="H114" s="110"/>
      <c r="I114" s="65">
        <v>0.02</v>
      </c>
      <c r="J114" s="112">
        <v>160</v>
      </c>
      <c r="K114" s="67">
        <v>0.62</v>
      </c>
    </row>
    <row r="115" spans="1:11" s="6" customFormat="1" ht="15" outlineLevel="1">
      <c r="A115" s="59" t="s">
        <v>43</v>
      </c>
      <c r="B115" s="108"/>
      <c r="C115" s="108" t="s">
        <v>64</v>
      </c>
      <c r="D115" s="109"/>
      <c r="E115" s="62" t="s">
        <v>43</v>
      </c>
      <c r="F115" s="110"/>
      <c r="G115" s="111"/>
      <c r="H115" s="110"/>
      <c r="I115" s="65">
        <v>0.03</v>
      </c>
      <c r="J115" s="112"/>
      <c r="K115" s="67">
        <v>1.01</v>
      </c>
    </row>
    <row r="116" spans="1:11" s="6" customFormat="1" ht="15.75">
      <c r="A116" s="70" t="s">
        <v>43</v>
      </c>
      <c r="B116" s="113"/>
      <c r="C116" s="113" t="s">
        <v>65</v>
      </c>
      <c r="D116" s="114"/>
      <c r="E116" s="73" t="s">
        <v>43</v>
      </c>
      <c r="F116" s="115"/>
      <c r="G116" s="116"/>
      <c r="H116" s="115"/>
      <c r="I116" s="76">
        <v>10046.66</v>
      </c>
      <c r="J116" s="117"/>
      <c r="K116" s="78">
        <v>221890.96</v>
      </c>
    </row>
    <row r="117" spans="1:11" s="6" customFormat="1" ht="180">
      <c r="A117" s="59">
        <v>9</v>
      </c>
      <c r="B117" s="108" t="s">
        <v>1259</v>
      </c>
      <c r="C117" s="108" t="s">
        <v>1260</v>
      </c>
      <c r="D117" s="109" t="s">
        <v>142</v>
      </c>
      <c r="E117" s="62" t="s">
        <v>1859</v>
      </c>
      <c r="F117" s="110">
        <v>46.03</v>
      </c>
      <c r="G117" s="111"/>
      <c r="H117" s="110"/>
      <c r="I117" s="65"/>
      <c r="J117" s="112"/>
      <c r="K117" s="67"/>
    </row>
    <row r="118" spans="1:11" s="6" customFormat="1" ht="25.5" outlineLevel="1">
      <c r="A118" s="59" t="s">
        <v>43</v>
      </c>
      <c r="B118" s="108"/>
      <c r="C118" s="108" t="s">
        <v>44</v>
      </c>
      <c r="D118" s="109"/>
      <c r="E118" s="62" t="s">
        <v>43</v>
      </c>
      <c r="F118" s="110">
        <v>42.19</v>
      </c>
      <c r="G118" s="111" t="s">
        <v>94</v>
      </c>
      <c r="H118" s="110"/>
      <c r="I118" s="65">
        <v>336</v>
      </c>
      <c r="J118" s="112">
        <v>26.39</v>
      </c>
      <c r="K118" s="67">
        <v>8867.11</v>
      </c>
    </row>
    <row r="119" spans="1:11" s="6" customFormat="1" ht="15" outlineLevel="1">
      <c r="A119" s="59" t="s">
        <v>43</v>
      </c>
      <c r="B119" s="108"/>
      <c r="C119" s="108" t="s">
        <v>46</v>
      </c>
      <c r="D119" s="109"/>
      <c r="E119" s="62" t="s">
        <v>43</v>
      </c>
      <c r="F119" s="110">
        <v>3.84</v>
      </c>
      <c r="G119" s="111" t="s">
        <v>95</v>
      </c>
      <c r="H119" s="110"/>
      <c r="I119" s="65">
        <v>30.22</v>
      </c>
      <c r="J119" s="112">
        <v>10.33</v>
      </c>
      <c r="K119" s="67">
        <v>312.16000000000003</v>
      </c>
    </row>
    <row r="120" spans="1:11" s="6" customFormat="1" ht="15" outlineLevel="1">
      <c r="A120" s="59" t="s">
        <v>43</v>
      </c>
      <c r="B120" s="108"/>
      <c r="C120" s="108" t="s">
        <v>48</v>
      </c>
      <c r="D120" s="109"/>
      <c r="E120" s="62" t="s">
        <v>43</v>
      </c>
      <c r="F120" s="110" t="s">
        <v>1262</v>
      </c>
      <c r="G120" s="111"/>
      <c r="H120" s="110"/>
      <c r="I120" s="68" t="s">
        <v>1860</v>
      </c>
      <c r="J120" s="112">
        <v>26.39</v>
      </c>
      <c r="K120" s="69" t="s">
        <v>1861</v>
      </c>
    </row>
    <row r="121" spans="1:11" s="6" customFormat="1" ht="15" outlineLevel="1">
      <c r="A121" s="59" t="s">
        <v>43</v>
      </c>
      <c r="B121" s="108"/>
      <c r="C121" s="108" t="s">
        <v>52</v>
      </c>
      <c r="D121" s="109"/>
      <c r="E121" s="62" t="s">
        <v>43</v>
      </c>
      <c r="F121" s="110"/>
      <c r="G121" s="111"/>
      <c r="H121" s="110"/>
      <c r="I121" s="65"/>
      <c r="J121" s="112"/>
      <c r="K121" s="67"/>
    </row>
    <row r="122" spans="1:11" s="6" customFormat="1" ht="15" outlineLevel="1">
      <c r="A122" s="59" t="s">
        <v>43</v>
      </c>
      <c r="B122" s="108"/>
      <c r="C122" s="108" t="s">
        <v>53</v>
      </c>
      <c r="D122" s="109" t="s">
        <v>54</v>
      </c>
      <c r="E122" s="62">
        <v>91</v>
      </c>
      <c r="F122" s="110"/>
      <c r="G122" s="111"/>
      <c r="H122" s="110"/>
      <c r="I122" s="65">
        <v>305.76</v>
      </c>
      <c r="J122" s="112">
        <v>75</v>
      </c>
      <c r="K122" s="67">
        <v>6650.33</v>
      </c>
    </row>
    <row r="123" spans="1:11" s="6" customFormat="1" ht="15" outlineLevel="1">
      <c r="A123" s="59" t="s">
        <v>43</v>
      </c>
      <c r="B123" s="108"/>
      <c r="C123" s="108" t="s">
        <v>55</v>
      </c>
      <c r="D123" s="109" t="s">
        <v>54</v>
      </c>
      <c r="E123" s="62">
        <v>70</v>
      </c>
      <c r="F123" s="110"/>
      <c r="G123" s="111"/>
      <c r="H123" s="110"/>
      <c r="I123" s="65">
        <v>235.2</v>
      </c>
      <c r="J123" s="112">
        <v>41</v>
      </c>
      <c r="K123" s="67">
        <v>3635.52</v>
      </c>
    </row>
    <row r="124" spans="1:11" s="6" customFormat="1" ht="15" outlineLevel="1">
      <c r="A124" s="59" t="s">
        <v>43</v>
      </c>
      <c r="B124" s="108"/>
      <c r="C124" s="108" t="s">
        <v>56</v>
      </c>
      <c r="D124" s="109" t="s">
        <v>54</v>
      </c>
      <c r="E124" s="62">
        <v>98</v>
      </c>
      <c r="F124" s="110"/>
      <c r="G124" s="111"/>
      <c r="H124" s="110"/>
      <c r="I124" s="65">
        <v>5.56</v>
      </c>
      <c r="J124" s="112">
        <v>95</v>
      </c>
      <c r="K124" s="67">
        <v>142.05000000000001</v>
      </c>
    </row>
    <row r="125" spans="1:11" s="6" customFormat="1" ht="15" outlineLevel="1">
      <c r="A125" s="59" t="s">
        <v>43</v>
      </c>
      <c r="B125" s="108"/>
      <c r="C125" s="108" t="s">
        <v>57</v>
      </c>
      <c r="D125" s="109" t="s">
        <v>54</v>
      </c>
      <c r="E125" s="62">
        <v>77</v>
      </c>
      <c r="F125" s="110"/>
      <c r="G125" s="111"/>
      <c r="H125" s="110"/>
      <c r="I125" s="65">
        <v>4.37</v>
      </c>
      <c r="J125" s="112">
        <v>65</v>
      </c>
      <c r="K125" s="67">
        <v>97.19</v>
      </c>
    </row>
    <row r="126" spans="1:11" s="6" customFormat="1" ht="30" outlineLevel="1">
      <c r="A126" s="59" t="s">
        <v>43</v>
      </c>
      <c r="B126" s="108"/>
      <c r="C126" s="108" t="s">
        <v>58</v>
      </c>
      <c r="D126" s="109" t="s">
        <v>59</v>
      </c>
      <c r="E126" s="62">
        <v>3.38</v>
      </c>
      <c r="F126" s="110"/>
      <c r="G126" s="111" t="s">
        <v>94</v>
      </c>
      <c r="H126" s="110"/>
      <c r="I126" s="65">
        <v>26.92</v>
      </c>
      <c r="J126" s="112"/>
      <c r="K126" s="67"/>
    </row>
    <row r="127" spans="1:11" s="6" customFormat="1" ht="15.75">
      <c r="A127" s="70" t="s">
        <v>43</v>
      </c>
      <c r="B127" s="113"/>
      <c r="C127" s="113" t="s">
        <v>60</v>
      </c>
      <c r="D127" s="114"/>
      <c r="E127" s="73" t="s">
        <v>43</v>
      </c>
      <c r="F127" s="115"/>
      <c r="G127" s="116"/>
      <c r="H127" s="115"/>
      <c r="I127" s="76">
        <v>917.11</v>
      </c>
      <c r="J127" s="117"/>
      <c r="K127" s="78">
        <v>19704.36</v>
      </c>
    </row>
    <row r="128" spans="1:11" s="6" customFormat="1" ht="15" outlineLevel="1">
      <c r="A128" s="59" t="s">
        <v>43</v>
      </c>
      <c r="B128" s="108"/>
      <c r="C128" s="108" t="s">
        <v>61</v>
      </c>
      <c r="D128" s="109"/>
      <c r="E128" s="62" t="s">
        <v>43</v>
      </c>
      <c r="F128" s="110"/>
      <c r="G128" s="111"/>
      <c r="H128" s="110"/>
      <c r="I128" s="65"/>
      <c r="J128" s="112"/>
      <c r="K128" s="67"/>
    </row>
    <row r="129" spans="1:11" s="6" customFormat="1" ht="25.5" outlineLevel="1">
      <c r="A129" s="59" t="s">
        <v>43</v>
      </c>
      <c r="B129" s="108"/>
      <c r="C129" s="108" t="s">
        <v>46</v>
      </c>
      <c r="D129" s="109"/>
      <c r="E129" s="62" t="s">
        <v>43</v>
      </c>
      <c r="F129" s="110">
        <v>0.72</v>
      </c>
      <c r="G129" s="111" t="s">
        <v>100</v>
      </c>
      <c r="H129" s="110"/>
      <c r="I129" s="65">
        <v>0.56999999999999995</v>
      </c>
      <c r="J129" s="112">
        <v>26.39</v>
      </c>
      <c r="K129" s="67">
        <v>14.95</v>
      </c>
    </row>
    <row r="130" spans="1:11" s="6" customFormat="1" ht="25.5" outlineLevel="1">
      <c r="A130" s="59" t="s">
        <v>43</v>
      </c>
      <c r="B130" s="108"/>
      <c r="C130" s="108" t="s">
        <v>48</v>
      </c>
      <c r="D130" s="109"/>
      <c r="E130" s="62" t="s">
        <v>43</v>
      </c>
      <c r="F130" s="110">
        <v>0.72</v>
      </c>
      <c r="G130" s="111" t="s">
        <v>100</v>
      </c>
      <c r="H130" s="110"/>
      <c r="I130" s="65">
        <v>0.56999999999999995</v>
      </c>
      <c r="J130" s="112">
        <v>26.39</v>
      </c>
      <c r="K130" s="67">
        <v>14.95</v>
      </c>
    </row>
    <row r="131" spans="1:11" s="6" customFormat="1" ht="15" outlineLevel="1">
      <c r="A131" s="59" t="s">
        <v>43</v>
      </c>
      <c r="B131" s="108"/>
      <c r="C131" s="108" t="s">
        <v>63</v>
      </c>
      <c r="D131" s="109" t="s">
        <v>54</v>
      </c>
      <c r="E131" s="62">
        <v>175</v>
      </c>
      <c r="F131" s="110"/>
      <c r="G131" s="111"/>
      <c r="H131" s="110"/>
      <c r="I131" s="65">
        <v>1</v>
      </c>
      <c r="J131" s="112">
        <v>160</v>
      </c>
      <c r="K131" s="67">
        <v>23.92</v>
      </c>
    </row>
    <row r="132" spans="1:11" s="6" customFormat="1" ht="15" outlineLevel="1">
      <c r="A132" s="59" t="s">
        <v>43</v>
      </c>
      <c r="B132" s="108"/>
      <c r="C132" s="108" t="s">
        <v>64</v>
      </c>
      <c r="D132" s="109"/>
      <c r="E132" s="62" t="s">
        <v>43</v>
      </c>
      <c r="F132" s="110"/>
      <c r="G132" s="111"/>
      <c r="H132" s="110"/>
      <c r="I132" s="65">
        <v>1.57</v>
      </c>
      <c r="J132" s="112"/>
      <c r="K132" s="67">
        <v>38.869999999999997</v>
      </c>
    </row>
    <row r="133" spans="1:11" s="6" customFormat="1" ht="15.75">
      <c r="A133" s="70" t="s">
        <v>43</v>
      </c>
      <c r="B133" s="113"/>
      <c r="C133" s="113" t="s">
        <v>65</v>
      </c>
      <c r="D133" s="114"/>
      <c r="E133" s="73" t="s">
        <v>43</v>
      </c>
      <c r="F133" s="115"/>
      <c r="G133" s="116"/>
      <c r="H133" s="115"/>
      <c r="I133" s="76">
        <v>918.68</v>
      </c>
      <c r="J133" s="117"/>
      <c r="K133" s="78">
        <v>19743.23</v>
      </c>
    </row>
    <row r="134" spans="1:11" s="6" customFormat="1" ht="240">
      <c r="A134" s="59">
        <v>10</v>
      </c>
      <c r="B134" s="108" t="s">
        <v>1265</v>
      </c>
      <c r="C134" s="118" t="s">
        <v>1266</v>
      </c>
      <c r="D134" s="119" t="s">
        <v>106</v>
      </c>
      <c r="E134" s="81" t="s">
        <v>1862</v>
      </c>
      <c r="F134" s="120">
        <v>13937.79</v>
      </c>
      <c r="G134" s="121"/>
      <c r="H134" s="120"/>
      <c r="I134" s="84">
        <v>7312.32</v>
      </c>
      <c r="J134" s="122">
        <v>37.369999999999997</v>
      </c>
      <c r="K134" s="86">
        <v>273261.48</v>
      </c>
    </row>
    <row r="135" spans="1:11" s="6" customFormat="1" ht="15">
      <c r="A135" s="123"/>
      <c r="B135" s="124"/>
      <c r="C135" s="168" t="s">
        <v>127</v>
      </c>
      <c r="D135" s="169"/>
      <c r="E135" s="169"/>
      <c r="F135" s="169"/>
      <c r="G135" s="169"/>
      <c r="H135" s="169"/>
      <c r="I135" s="65">
        <v>515805.03</v>
      </c>
      <c r="J135" s="112"/>
      <c r="K135" s="67">
        <v>4266800.2300000004</v>
      </c>
    </row>
    <row r="136" spans="1:11" s="6" customFormat="1" ht="15">
      <c r="A136" s="123"/>
      <c r="B136" s="124"/>
      <c r="C136" s="168" t="s">
        <v>128</v>
      </c>
      <c r="D136" s="169"/>
      <c r="E136" s="169"/>
      <c r="F136" s="169"/>
      <c r="G136" s="169"/>
      <c r="H136" s="169"/>
      <c r="I136" s="65"/>
      <c r="J136" s="112"/>
      <c r="K136" s="67"/>
    </row>
    <row r="137" spans="1:11" s="6" customFormat="1" ht="15">
      <c r="A137" s="123"/>
      <c r="B137" s="124"/>
      <c r="C137" s="168" t="s">
        <v>129</v>
      </c>
      <c r="D137" s="169"/>
      <c r="E137" s="169"/>
      <c r="F137" s="169"/>
      <c r="G137" s="169"/>
      <c r="H137" s="169"/>
      <c r="I137" s="65">
        <v>8530.6200000000008</v>
      </c>
      <c r="J137" s="112"/>
      <c r="K137" s="67">
        <v>225122.84</v>
      </c>
    </row>
    <row r="138" spans="1:11" s="6" customFormat="1" ht="15">
      <c r="A138" s="123"/>
      <c r="B138" s="124"/>
      <c r="C138" s="168" t="s">
        <v>130</v>
      </c>
      <c r="D138" s="169"/>
      <c r="E138" s="169"/>
      <c r="F138" s="169"/>
      <c r="G138" s="169"/>
      <c r="H138" s="169"/>
      <c r="I138" s="65">
        <v>504763.87</v>
      </c>
      <c r="J138" s="112"/>
      <c r="K138" s="67">
        <v>4023531.39</v>
      </c>
    </row>
    <row r="139" spans="1:11" s="6" customFormat="1" ht="15">
      <c r="A139" s="123"/>
      <c r="B139" s="124"/>
      <c r="C139" s="168" t="s">
        <v>131</v>
      </c>
      <c r="D139" s="169"/>
      <c r="E139" s="169"/>
      <c r="F139" s="169"/>
      <c r="G139" s="169"/>
      <c r="H139" s="169"/>
      <c r="I139" s="65">
        <v>2966.1</v>
      </c>
      <c r="J139" s="112"/>
      <c r="K139" s="67">
        <v>30167.85</v>
      </c>
    </row>
    <row r="140" spans="1:11" s="6" customFormat="1" ht="15.75">
      <c r="A140" s="123"/>
      <c r="B140" s="124"/>
      <c r="C140" s="173" t="s">
        <v>132</v>
      </c>
      <c r="D140" s="174"/>
      <c r="E140" s="174"/>
      <c r="F140" s="174"/>
      <c r="G140" s="174"/>
      <c r="H140" s="174"/>
      <c r="I140" s="76">
        <v>9530.3700000000008</v>
      </c>
      <c r="J140" s="117"/>
      <c r="K140" s="78">
        <v>208272.93</v>
      </c>
    </row>
    <row r="141" spans="1:11" s="6" customFormat="1" ht="15.75">
      <c r="A141" s="123"/>
      <c r="B141" s="124"/>
      <c r="C141" s="173" t="s">
        <v>133</v>
      </c>
      <c r="D141" s="174"/>
      <c r="E141" s="174"/>
      <c r="F141" s="174"/>
      <c r="G141" s="174"/>
      <c r="H141" s="174"/>
      <c r="I141" s="76">
        <v>5886.58</v>
      </c>
      <c r="J141" s="117"/>
      <c r="K141" s="78">
        <v>95185.600000000006</v>
      </c>
    </row>
    <row r="142" spans="1:11" s="6" customFormat="1" ht="32.1" customHeight="1">
      <c r="A142" s="123"/>
      <c r="B142" s="124"/>
      <c r="C142" s="173" t="s">
        <v>1237</v>
      </c>
      <c r="D142" s="174"/>
      <c r="E142" s="174"/>
      <c r="F142" s="174"/>
      <c r="G142" s="174"/>
      <c r="H142" s="174"/>
      <c r="I142" s="76"/>
      <c r="J142" s="117"/>
      <c r="K142" s="78"/>
    </row>
    <row r="143" spans="1:11" s="6" customFormat="1" ht="15">
      <c r="A143" s="123"/>
      <c r="B143" s="124"/>
      <c r="C143" s="168" t="s">
        <v>1863</v>
      </c>
      <c r="D143" s="169"/>
      <c r="E143" s="169"/>
      <c r="F143" s="169"/>
      <c r="G143" s="169"/>
      <c r="H143" s="169"/>
      <c r="I143" s="65">
        <v>531221.98</v>
      </c>
      <c r="J143" s="112"/>
      <c r="K143" s="67">
        <v>4570258.76</v>
      </c>
    </row>
    <row r="144" spans="1:11" s="6" customFormat="1" ht="32.1" customHeight="1">
      <c r="A144" s="123"/>
      <c r="B144" s="124"/>
      <c r="C144" s="175" t="s">
        <v>1239</v>
      </c>
      <c r="D144" s="176"/>
      <c r="E144" s="176"/>
      <c r="F144" s="176"/>
      <c r="G144" s="176"/>
      <c r="H144" s="176"/>
      <c r="I144" s="87">
        <v>531221.98</v>
      </c>
      <c r="J144" s="125"/>
      <c r="K144" s="86">
        <v>4570258.76</v>
      </c>
    </row>
    <row r="145" spans="1:11" s="6" customFormat="1" ht="22.15" customHeight="1">
      <c r="A145" s="166" t="s">
        <v>1240</v>
      </c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</row>
    <row r="146" spans="1:11" s="6" customFormat="1" ht="135">
      <c r="A146" s="59">
        <v>11</v>
      </c>
      <c r="B146" s="108" t="s">
        <v>1171</v>
      </c>
      <c r="C146" s="108" t="s">
        <v>1172</v>
      </c>
      <c r="D146" s="109" t="s">
        <v>1036</v>
      </c>
      <c r="E146" s="62" t="s">
        <v>1864</v>
      </c>
      <c r="F146" s="110">
        <v>104.55</v>
      </c>
      <c r="G146" s="111"/>
      <c r="H146" s="110"/>
      <c r="I146" s="65"/>
      <c r="J146" s="112"/>
      <c r="K146" s="67"/>
    </row>
    <row r="147" spans="1:11" s="6" customFormat="1" ht="15" outlineLevel="1">
      <c r="A147" s="59" t="s">
        <v>43</v>
      </c>
      <c r="B147" s="108"/>
      <c r="C147" s="108" t="s">
        <v>44</v>
      </c>
      <c r="D147" s="109"/>
      <c r="E147" s="62" t="s">
        <v>43</v>
      </c>
      <c r="F147" s="110">
        <v>95.03</v>
      </c>
      <c r="G147" s="111" t="s">
        <v>76</v>
      </c>
      <c r="H147" s="110"/>
      <c r="I147" s="65">
        <v>445.31</v>
      </c>
      <c r="J147" s="112">
        <v>26.39</v>
      </c>
      <c r="K147" s="67">
        <v>11751.75</v>
      </c>
    </row>
    <row r="148" spans="1:11" s="6" customFormat="1" ht="15" outlineLevel="1">
      <c r="A148" s="59" t="s">
        <v>43</v>
      </c>
      <c r="B148" s="108"/>
      <c r="C148" s="108" t="s">
        <v>46</v>
      </c>
      <c r="D148" s="109"/>
      <c r="E148" s="62" t="s">
        <v>43</v>
      </c>
      <c r="F148" s="110">
        <v>9.52</v>
      </c>
      <c r="G148" s="111">
        <v>1.2</v>
      </c>
      <c r="H148" s="110"/>
      <c r="I148" s="65">
        <v>40.56</v>
      </c>
      <c r="J148" s="112">
        <v>6.01</v>
      </c>
      <c r="K148" s="67">
        <v>243.74</v>
      </c>
    </row>
    <row r="149" spans="1:11" s="6" customFormat="1" ht="15" outlineLevel="1">
      <c r="A149" s="59" t="s">
        <v>43</v>
      </c>
      <c r="B149" s="108"/>
      <c r="C149" s="108" t="s">
        <v>48</v>
      </c>
      <c r="D149" s="109"/>
      <c r="E149" s="62" t="s">
        <v>43</v>
      </c>
      <c r="F149" s="110"/>
      <c r="G149" s="111"/>
      <c r="H149" s="110"/>
      <c r="I149" s="65"/>
      <c r="J149" s="112">
        <v>26.39</v>
      </c>
      <c r="K149" s="67"/>
    </row>
    <row r="150" spans="1:11" s="6" customFormat="1" ht="15" outlineLevel="1">
      <c r="A150" s="59" t="s">
        <v>43</v>
      </c>
      <c r="B150" s="108"/>
      <c r="C150" s="108" t="s">
        <v>52</v>
      </c>
      <c r="D150" s="109"/>
      <c r="E150" s="62" t="s">
        <v>43</v>
      </c>
      <c r="F150" s="110"/>
      <c r="G150" s="111"/>
      <c r="H150" s="110"/>
      <c r="I150" s="65"/>
      <c r="J150" s="112"/>
      <c r="K150" s="67"/>
    </row>
    <row r="151" spans="1:11" s="6" customFormat="1" ht="15" outlineLevel="1">
      <c r="A151" s="59" t="s">
        <v>43</v>
      </c>
      <c r="B151" s="108"/>
      <c r="C151" s="108" t="s">
        <v>53</v>
      </c>
      <c r="D151" s="109" t="s">
        <v>54</v>
      </c>
      <c r="E151" s="62">
        <v>91</v>
      </c>
      <c r="F151" s="110"/>
      <c r="G151" s="111"/>
      <c r="H151" s="110"/>
      <c r="I151" s="65">
        <v>405.23</v>
      </c>
      <c r="J151" s="112">
        <v>75</v>
      </c>
      <c r="K151" s="67">
        <v>8813.81</v>
      </c>
    </row>
    <row r="152" spans="1:11" s="6" customFormat="1" ht="15" outlineLevel="1">
      <c r="A152" s="59" t="s">
        <v>43</v>
      </c>
      <c r="B152" s="108"/>
      <c r="C152" s="108" t="s">
        <v>55</v>
      </c>
      <c r="D152" s="109" t="s">
        <v>54</v>
      </c>
      <c r="E152" s="62">
        <v>70</v>
      </c>
      <c r="F152" s="110"/>
      <c r="G152" s="111"/>
      <c r="H152" s="110"/>
      <c r="I152" s="65">
        <v>311.72000000000003</v>
      </c>
      <c r="J152" s="112">
        <v>41</v>
      </c>
      <c r="K152" s="67">
        <v>4818.22</v>
      </c>
    </row>
    <row r="153" spans="1:11" s="6" customFormat="1" ht="15" outlineLevel="1">
      <c r="A153" s="59" t="s">
        <v>43</v>
      </c>
      <c r="B153" s="108"/>
      <c r="C153" s="108" t="s">
        <v>56</v>
      </c>
      <c r="D153" s="109" t="s">
        <v>54</v>
      </c>
      <c r="E153" s="62">
        <v>98</v>
      </c>
      <c r="F153" s="110"/>
      <c r="G153" s="111"/>
      <c r="H153" s="110"/>
      <c r="I153" s="65">
        <v>0</v>
      </c>
      <c r="J153" s="112">
        <v>95</v>
      </c>
      <c r="K153" s="67">
        <v>0</v>
      </c>
    </row>
    <row r="154" spans="1:11" s="6" customFormat="1" ht="15" outlineLevel="1">
      <c r="A154" s="59" t="s">
        <v>43</v>
      </c>
      <c r="B154" s="108"/>
      <c r="C154" s="108" t="s">
        <v>57</v>
      </c>
      <c r="D154" s="109" t="s">
        <v>54</v>
      </c>
      <c r="E154" s="62">
        <v>77</v>
      </c>
      <c r="F154" s="110"/>
      <c r="G154" s="111"/>
      <c r="H154" s="110"/>
      <c r="I154" s="65">
        <v>0</v>
      </c>
      <c r="J154" s="112">
        <v>65</v>
      </c>
      <c r="K154" s="67">
        <v>0</v>
      </c>
    </row>
    <row r="155" spans="1:11" s="6" customFormat="1" ht="30" outlineLevel="1">
      <c r="A155" s="59" t="s">
        <v>43</v>
      </c>
      <c r="B155" s="108"/>
      <c r="C155" s="108" t="s">
        <v>58</v>
      </c>
      <c r="D155" s="109" t="s">
        <v>59</v>
      </c>
      <c r="E155" s="62">
        <v>8.5</v>
      </c>
      <c r="F155" s="110"/>
      <c r="G155" s="111" t="s">
        <v>76</v>
      </c>
      <c r="H155" s="110"/>
      <c r="I155" s="65">
        <v>39.83</v>
      </c>
      <c r="J155" s="112"/>
      <c r="K155" s="67"/>
    </row>
    <row r="156" spans="1:11" s="6" customFormat="1" ht="15.75">
      <c r="A156" s="70" t="s">
        <v>43</v>
      </c>
      <c r="B156" s="113"/>
      <c r="C156" s="113" t="s">
        <v>60</v>
      </c>
      <c r="D156" s="114"/>
      <c r="E156" s="73" t="s">
        <v>43</v>
      </c>
      <c r="F156" s="115"/>
      <c r="G156" s="116"/>
      <c r="H156" s="115"/>
      <c r="I156" s="76">
        <v>1202.82</v>
      </c>
      <c r="J156" s="117"/>
      <c r="K156" s="78">
        <v>25627.52</v>
      </c>
    </row>
    <row r="157" spans="1:11" s="6" customFormat="1" ht="135">
      <c r="A157" s="59">
        <v>12</v>
      </c>
      <c r="B157" s="108" t="s">
        <v>1247</v>
      </c>
      <c r="C157" s="108" t="s">
        <v>1248</v>
      </c>
      <c r="D157" s="109" t="s">
        <v>1036</v>
      </c>
      <c r="E157" s="62">
        <v>3.55</v>
      </c>
      <c r="F157" s="110">
        <v>31.98</v>
      </c>
      <c r="G157" s="111"/>
      <c r="H157" s="110"/>
      <c r="I157" s="65"/>
      <c r="J157" s="112"/>
      <c r="K157" s="67"/>
    </row>
    <row r="158" spans="1:11" s="6" customFormat="1" ht="15" outlineLevel="1">
      <c r="A158" s="59" t="s">
        <v>43</v>
      </c>
      <c r="B158" s="108"/>
      <c r="C158" s="108" t="s">
        <v>44</v>
      </c>
      <c r="D158" s="109"/>
      <c r="E158" s="62" t="s">
        <v>43</v>
      </c>
      <c r="F158" s="110">
        <v>29.07</v>
      </c>
      <c r="G158" s="111" t="s">
        <v>76</v>
      </c>
      <c r="H158" s="110"/>
      <c r="I158" s="65">
        <v>136.22</v>
      </c>
      <c r="J158" s="112">
        <v>26.39</v>
      </c>
      <c r="K158" s="67">
        <v>3594.9</v>
      </c>
    </row>
    <row r="159" spans="1:11" s="6" customFormat="1" ht="15" outlineLevel="1">
      <c r="A159" s="59" t="s">
        <v>43</v>
      </c>
      <c r="B159" s="108"/>
      <c r="C159" s="108" t="s">
        <v>46</v>
      </c>
      <c r="D159" s="109"/>
      <c r="E159" s="62" t="s">
        <v>43</v>
      </c>
      <c r="F159" s="110">
        <v>2.91</v>
      </c>
      <c r="G159" s="111">
        <v>1.2</v>
      </c>
      <c r="H159" s="110"/>
      <c r="I159" s="65">
        <v>12.4</v>
      </c>
      <c r="J159" s="112">
        <v>6.01</v>
      </c>
      <c r="K159" s="67">
        <v>74.5</v>
      </c>
    </row>
    <row r="160" spans="1:11" s="6" customFormat="1" ht="15" outlineLevel="1">
      <c r="A160" s="59" t="s">
        <v>43</v>
      </c>
      <c r="B160" s="108"/>
      <c r="C160" s="108" t="s">
        <v>48</v>
      </c>
      <c r="D160" s="109"/>
      <c r="E160" s="62" t="s">
        <v>43</v>
      </c>
      <c r="F160" s="110"/>
      <c r="G160" s="111"/>
      <c r="H160" s="110"/>
      <c r="I160" s="65"/>
      <c r="J160" s="112">
        <v>26.39</v>
      </c>
      <c r="K160" s="67"/>
    </row>
    <row r="161" spans="1:11" s="6" customFormat="1" ht="15" outlineLevel="1">
      <c r="A161" s="59" t="s">
        <v>43</v>
      </c>
      <c r="B161" s="108"/>
      <c r="C161" s="108" t="s">
        <v>52</v>
      </c>
      <c r="D161" s="109"/>
      <c r="E161" s="62" t="s">
        <v>43</v>
      </c>
      <c r="F161" s="110"/>
      <c r="G161" s="111"/>
      <c r="H161" s="110"/>
      <c r="I161" s="65"/>
      <c r="J161" s="112"/>
      <c r="K161" s="67"/>
    </row>
    <row r="162" spans="1:11" s="6" customFormat="1" ht="15" outlineLevel="1">
      <c r="A162" s="59" t="s">
        <v>43</v>
      </c>
      <c r="B162" s="108"/>
      <c r="C162" s="108" t="s">
        <v>53</v>
      </c>
      <c r="D162" s="109" t="s">
        <v>54</v>
      </c>
      <c r="E162" s="62">
        <v>91</v>
      </c>
      <c r="F162" s="110"/>
      <c r="G162" s="111"/>
      <c r="H162" s="110"/>
      <c r="I162" s="65">
        <v>123.96</v>
      </c>
      <c r="J162" s="112">
        <v>75</v>
      </c>
      <c r="K162" s="67">
        <v>2696.18</v>
      </c>
    </row>
    <row r="163" spans="1:11" s="6" customFormat="1" ht="15" outlineLevel="1">
      <c r="A163" s="59" t="s">
        <v>43</v>
      </c>
      <c r="B163" s="108"/>
      <c r="C163" s="108" t="s">
        <v>55</v>
      </c>
      <c r="D163" s="109" t="s">
        <v>54</v>
      </c>
      <c r="E163" s="62">
        <v>70</v>
      </c>
      <c r="F163" s="110"/>
      <c r="G163" s="111"/>
      <c r="H163" s="110"/>
      <c r="I163" s="65">
        <v>95.35</v>
      </c>
      <c r="J163" s="112">
        <v>41</v>
      </c>
      <c r="K163" s="67">
        <v>1473.91</v>
      </c>
    </row>
    <row r="164" spans="1:11" s="6" customFormat="1" ht="15" outlineLevel="1">
      <c r="A164" s="59" t="s">
        <v>43</v>
      </c>
      <c r="B164" s="108"/>
      <c r="C164" s="108" t="s">
        <v>56</v>
      </c>
      <c r="D164" s="109" t="s">
        <v>54</v>
      </c>
      <c r="E164" s="62">
        <v>98</v>
      </c>
      <c r="F164" s="110"/>
      <c r="G164" s="111"/>
      <c r="H164" s="110"/>
      <c r="I164" s="65">
        <v>0</v>
      </c>
      <c r="J164" s="112">
        <v>95</v>
      </c>
      <c r="K164" s="67">
        <v>0</v>
      </c>
    </row>
    <row r="165" spans="1:11" s="6" customFormat="1" ht="15" outlineLevel="1">
      <c r="A165" s="59" t="s">
        <v>43</v>
      </c>
      <c r="B165" s="108"/>
      <c r="C165" s="108" t="s">
        <v>57</v>
      </c>
      <c r="D165" s="109" t="s">
        <v>54</v>
      </c>
      <c r="E165" s="62">
        <v>77</v>
      </c>
      <c r="F165" s="110"/>
      <c r="G165" s="111"/>
      <c r="H165" s="110"/>
      <c r="I165" s="65">
        <v>0</v>
      </c>
      <c r="J165" s="112">
        <v>65</v>
      </c>
      <c r="K165" s="67">
        <v>0</v>
      </c>
    </row>
    <row r="166" spans="1:11" s="6" customFormat="1" ht="30" outlineLevel="1">
      <c r="A166" s="59" t="s">
        <v>43</v>
      </c>
      <c r="B166" s="108"/>
      <c r="C166" s="108" t="s">
        <v>58</v>
      </c>
      <c r="D166" s="109" t="s">
        <v>59</v>
      </c>
      <c r="E166" s="62">
        <v>2.6</v>
      </c>
      <c r="F166" s="110"/>
      <c r="G166" s="111" t="s">
        <v>76</v>
      </c>
      <c r="H166" s="110"/>
      <c r="I166" s="65">
        <v>12.18</v>
      </c>
      <c r="J166" s="112"/>
      <c r="K166" s="67"/>
    </row>
    <row r="167" spans="1:11" s="6" customFormat="1" ht="15.75">
      <c r="A167" s="70" t="s">
        <v>43</v>
      </c>
      <c r="B167" s="113"/>
      <c r="C167" s="113" t="s">
        <v>60</v>
      </c>
      <c r="D167" s="114"/>
      <c r="E167" s="73" t="s">
        <v>43</v>
      </c>
      <c r="F167" s="115"/>
      <c r="G167" s="116"/>
      <c r="H167" s="115"/>
      <c r="I167" s="76">
        <v>367.93</v>
      </c>
      <c r="J167" s="117"/>
      <c r="K167" s="78">
        <v>7839.49</v>
      </c>
    </row>
    <row r="168" spans="1:11" s="6" customFormat="1" ht="135">
      <c r="A168" s="59">
        <v>13</v>
      </c>
      <c r="B168" s="108" t="s">
        <v>1249</v>
      </c>
      <c r="C168" s="108" t="s">
        <v>1250</v>
      </c>
      <c r="D168" s="109" t="s">
        <v>1056</v>
      </c>
      <c r="E168" s="62">
        <v>7.54</v>
      </c>
      <c r="F168" s="110">
        <v>971.14</v>
      </c>
      <c r="G168" s="111"/>
      <c r="H168" s="110"/>
      <c r="I168" s="65"/>
      <c r="J168" s="112"/>
      <c r="K168" s="67"/>
    </row>
    <row r="169" spans="1:11" s="6" customFormat="1" ht="15" outlineLevel="1">
      <c r="A169" s="59" t="s">
        <v>43</v>
      </c>
      <c r="B169" s="108"/>
      <c r="C169" s="108" t="s">
        <v>44</v>
      </c>
      <c r="D169" s="109"/>
      <c r="E169" s="62" t="s">
        <v>43</v>
      </c>
      <c r="F169" s="110">
        <v>234.79</v>
      </c>
      <c r="G169" s="111" t="s">
        <v>76</v>
      </c>
      <c r="H169" s="110"/>
      <c r="I169" s="65">
        <v>2336.8200000000002</v>
      </c>
      <c r="J169" s="112">
        <v>26.39</v>
      </c>
      <c r="K169" s="67">
        <v>61668.62</v>
      </c>
    </row>
    <row r="170" spans="1:11" s="6" customFormat="1" ht="15" outlineLevel="1">
      <c r="A170" s="59" t="s">
        <v>43</v>
      </c>
      <c r="B170" s="108"/>
      <c r="C170" s="108" t="s">
        <v>46</v>
      </c>
      <c r="D170" s="109"/>
      <c r="E170" s="62" t="s">
        <v>43</v>
      </c>
      <c r="F170" s="110">
        <v>57.98</v>
      </c>
      <c r="G170" s="111">
        <v>1.2</v>
      </c>
      <c r="H170" s="110"/>
      <c r="I170" s="65">
        <v>524.6</v>
      </c>
      <c r="J170" s="112">
        <v>12.74</v>
      </c>
      <c r="K170" s="67">
        <v>6683.44</v>
      </c>
    </row>
    <row r="171" spans="1:11" s="6" customFormat="1" ht="15" outlineLevel="1">
      <c r="A171" s="59" t="s">
        <v>43</v>
      </c>
      <c r="B171" s="108"/>
      <c r="C171" s="108" t="s">
        <v>48</v>
      </c>
      <c r="D171" s="109"/>
      <c r="E171" s="62" t="s">
        <v>43</v>
      </c>
      <c r="F171" s="110" t="s">
        <v>1251</v>
      </c>
      <c r="G171" s="111"/>
      <c r="H171" s="110"/>
      <c r="I171" s="68" t="s">
        <v>1865</v>
      </c>
      <c r="J171" s="112">
        <v>26.39</v>
      </c>
      <c r="K171" s="69" t="s">
        <v>1866</v>
      </c>
    </row>
    <row r="172" spans="1:11" s="6" customFormat="1" ht="15" outlineLevel="1">
      <c r="A172" s="59" t="s">
        <v>43</v>
      </c>
      <c r="B172" s="108"/>
      <c r="C172" s="108" t="s">
        <v>52</v>
      </c>
      <c r="D172" s="109"/>
      <c r="E172" s="62" t="s">
        <v>43</v>
      </c>
      <c r="F172" s="110">
        <v>678.37</v>
      </c>
      <c r="G172" s="111"/>
      <c r="H172" s="110"/>
      <c r="I172" s="65">
        <v>5114.91</v>
      </c>
      <c r="J172" s="112">
        <v>11.58</v>
      </c>
      <c r="K172" s="67">
        <v>59230.66</v>
      </c>
    </row>
    <row r="173" spans="1:11" s="6" customFormat="1" ht="15" outlineLevel="1">
      <c r="A173" s="59" t="s">
        <v>43</v>
      </c>
      <c r="B173" s="108"/>
      <c r="C173" s="108" t="s">
        <v>53</v>
      </c>
      <c r="D173" s="109" t="s">
        <v>54</v>
      </c>
      <c r="E173" s="62">
        <v>91</v>
      </c>
      <c r="F173" s="110"/>
      <c r="G173" s="111"/>
      <c r="H173" s="110"/>
      <c r="I173" s="65">
        <v>2126.5100000000002</v>
      </c>
      <c r="J173" s="112">
        <v>75</v>
      </c>
      <c r="K173" s="67">
        <v>46251.47</v>
      </c>
    </row>
    <row r="174" spans="1:11" s="6" customFormat="1" ht="15" outlineLevel="1">
      <c r="A174" s="59" t="s">
        <v>43</v>
      </c>
      <c r="B174" s="108"/>
      <c r="C174" s="108" t="s">
        <v>55</v>
      </c>
      <c r="D174" s="109" t="s">
        <v>54</v>
      </c>
      <c r="E174" s="62">
        <v>70</v>
      </c>
      <c r="F174" s="110"/>
      <c r="G174" s="111"/>
      <c r="H174" s="110"/>
      <c r="I174" s="65">
        <v>1635.77</v>
      </c>
      <c r="J174" s="112">
        <v>41</v>
      </c>
      <c r="K174" s="67">
        <v>25284.13</v>
      </c>
    </row>
    <row r="175" spans="1:11" s="6" customFormat="1" ht="15" outlineLevel="1">
      <c r="A175" s="59" t="s">
        <v>43</v>
      </c>
      <c r="B175" s="108"/>
      <c r="C175" s="108" t="s">
        <v>56</v>
      </c>
      <c r="D175" s="109" t="s">
        <v>54</v>
      </c>
      <c r="E175" s="62">
        <v>98</v>
      </c>
      <c r="F175" s="110"/>
      <c r="G175" s="111"/>
      <c r="H175" s="110"/>
      <c r="I175" s="65">
        <v>151.1</v>
      </c>
      <c r="J175" s="112">
        <v>95</v>
      </c>
      <c r="K175" s="67">
        <v>3865.32</v>
      </c>
    </row>
    <row r="176" spans="1:11" s="6" customFormat="1" ht="15" outlineLevel="1">
      <c r="A176" s="59" t="s">
        <v>43</v>
      </c>
      <c r="B176" s="108"/>
      <c r="C176" s="108" t="s">
        <v>57</v>
      </c>
      <c r="D176" s="109" t="s">
        <v>54</v>
      </c>
      <c r="E176" s="62">
        <v>77</v>
      </c>
      <c r="F176" s="110"/>
      <c r="G176" s="111"/>
      <c r="H176" s="110"/>
      <c r="I176" s="65">
        <v>118.72</v>
      </c>
      <c r="J176" s="112">
        <v>65</v>
      </c>
      <c r="K176" s="67">
        <v>2644.69</v>
      </c>
    </row>
    <row r="177" spans="1:11" s="6" customFormat="1" ht="30" outlineLevel="1">
      <c r="A177" s="59" t="s">
        <v>43</v>
      </c>
      <c r="B177" s="108"/>
      <c r="C177" s="108" t="s">
        <v>58</v>
      </c>
      <c r="D177" s="109" t="s">
        <v>59</v>
      </c>
      <c r="E177" s="62">
        <v>21.56</v>
      </c>
      <c r="F177" s="110"/>
      <c r="G177" s="111" t="s">
        <v>76</v>
      </c>
      <c r="H177" s="110"/>
      <c r="I177" s="65">
        <v>214.58</v>
      </c>
      <c r="J177" s="112"/>
      <c r="K177" s="67"/>
    </row>
    <row r="178" spans="1:11" s="6" customFormat="1" ht="15.75">
      <c r="A178" s="70" t="s">
        <v>43</v>
      </c>
      <c r="B178" s="113"/>
      <c r="C178" s="113" t="s">
        <v>60</v>
      </c>
      <c r="D178" s="114"/>
      <c r="E178" s="73" t="s">
        <v>43</v>
      </c>
      <c r="F178" s="115"/>
      <c r="G178" s="116"/>
      <c r="H178" s="115"/>
      <c r="I178" s="76">
        <v>12008.43</v>
      </c>
      <c r="J178" s="117"/>
      <c r="K178" s="78">
        <v>205628.33</v>
      </c>
    </row>
    <row r="179" spans="1:11" s="6" customFormat="1" ht="15" outlineLevel="1">
      <c r="A179" s="59" t="s">
        <v>43</v>
      </c>
      <c r="B179" s="108"/>
      <c r="C179" s="108" t="s">
        <v>61</v>
      </c>
      <c r="D179" s="109"/>
      <c r="E179" s="62" t="s">
        <v>43</v>
      </c>
      <c r="F179" s="110"/>
      <c r="G179" s="111"/>
      <c r="H179" s="110"/>
      <c r="I179" s="65"/>
      <c r="J179" s="112"/>
      <c r="K179" s="67"/>
    </row>
    <row r="180" spans="1:11" s="6" customFormat="1" ht="15" outlineLevel="1">
      <c r="A180" s="59" t="s">
        <v>43</v>
      </c>
      <c r="B180" s="108"/>
      <c r="C180" s="108" t="s">
        <v>46</v>
      </c>
      <c r="D180" s="109"/>
      <c r="E180" s="62" t="s">
        <v>43</v>
      </c>
      <c r="F180" s="110">
        <v>17.04</v>
      </c>
      <c r="G180" s="111" t="s">
        <v>80</v>
      </c>
      <c r="H180" s="110"/>
      <c r="I180" s="65">
        <v>15.42</v>
      </c>
      <c r="J180" s="112">
        <v>26.39</v>
      </c>
      <c r="K180" s="67">
        <v>406.88</v>
      </c>
    </row>
    <row r="181" spans="1:11" s="6" customFormat="1" ht="15" outlineLevel="1">
      <c r="A181" s="59" t="s">
        <v>43</v>
      </c>
      <c r="B181" s="108"/>
      <c r="C181" s="108" t="s">
        <v>48</v>
      </c>
      <c r="D181" s="109"/>
      <c r="E181" s="62" t="s">
        <v>43</v>
      </c>
      <c r="F181" s="110">
        <v>17.04</v>
      </c>
      <c r="G181" s="111" t="s">
        <v>80</v>
      </c>
      <c r="H181" s="110"/>
      <c r="I181" s="65">
        <v>15.42</v>
      </c>
      <c r="J181" s="112">
        <v>26.39</v>
      </c>
      <c r="K181" s="67">
        <v>406.88</v>
      </c>
    </row>
    <row r="182" spans="1:11" s="6" customFormat="1" ht="15" outlineLevel="1">
      <c r="A182" s="59" t="s">
        <v>43</v>
      </c>
      <c r="B182" s="108"/>
      <c r="C182" s="108" t="s">
        <v>63</v>
      </c>
      <c r="D182" s="109" t="s">
        <v>54</v>
      </c>
      <c r="E182" s="62">
        <v>175</v>
      </c>
      <c r="F182" s="110"/>
      <c r="G182" s="111"/>
      <c r="H182" s="110"/>
      <c r="I182" s="65">
        <v>26.98</v>
      </c>
      <c r="J182" s="112">
        <v>160</v>
      </c>
      <c r="K182" s="67">
        <v>651.01</v>
      </c>
    </row>
    <row r="183" spans="1:11" s="6" customFormat="1" ht="15" outlineLevel="1">
      <c r="A183" s="59" t="s">
        <v>43</v>
      </c>
      <c r="B183" s="108"/>
      <c r="C183" s="108" t="s">
        <v>64</v>
      </c>
      <c r="D183" s="109"/>
      <c r="E183" s="62" t="s">
        <v>43</v>
      </c>
      <c r="F183" s="110"/>
      <c r="G183" s="111"/>
      <c r="H183" s="110"/>
      <c r="I183" s="65">
        <v>42.4</v>
      </c>
      <c r="J183" s="112"/>
      <c r="K183" s="67">
        <v>1057.8900000000001</v>
      </c>
    </row>
    <row r="184" spans="1:11" s="6" customFormat="1" ht="15.75">
      <c r="A184" s="70" t="s">
        <v>43</v>
      </c>
      <c r="B184" s="113"/>
      <c r="C184" s="113" t="s">
        <v>65</v>
      </c>
      <c r="D184" s="114"/>
      <c r="E184" s="73" t="s">
        <v>43</v>
      </c>
      <c r="F184" s="115"/>
      <c r="G184" s="116"/>
      <c r="H184" s="115"/>
      <c r="I184" s="76">
        <v>12050.83</v>
      </c>
      <c r="J184" s="117"/>
      <c r="K184" s="78">
        <v>206686.22</v>
      </c>
    </row>
    <row r="185" spans="1:11" s="6" customFormat="1" ht="75">
      <c r="A185" s="59">
        <v>14</v>
      </c>
      <c r="B185" s="108" t="s">
        <v>1254</v>
      </c>
      <c r="C185" s="108" t="s">
        <v>1255</v>
      </c>
      <c r="D185" s="109" t="s">
        <v>322</v>
      </c>
      <c r="E185" s="62">
        <v>7.6908000000000003</v>
      </c>
      <c r="F185" s="110">
        <v>732.49</v>
      </c>
      <c r="G185" s="111"/>
      <c r="H185" s="110"/>
      <c r="I185" s="65">
        <v>5633.43</v>
      </c>
      <c r="J185" s="112">
        <v>7.44</v>
      </c>
      <c r="K185" s="78">
        <v>41912.75</v>
      </c>
    </row>
    <row r="186" spans="1:11" s="6" customFormat="1" ht="90">
      <c r="A186" s="59">
        <v>15</v>
      </c>
      <c r="B186" s="108" t="s">
        <v>1256</v>
      </c>
      <c r="C186" s="108" t="s">
        <v>1257</v>
      </c>
      <c r="D186" s="109" t="s">
        <v>106</v>
      </c>
      <c r="E186" s="62" t="s">
        <v>1867</v>
      </c>
      <c r="F186" s="110">
        <v>5752.41</v>
      </c>
      <c r="G186" s="111"/>
      <c r="H186" s="110"/>
      <c r="I186" s="65">
        <v>5338.24</v>
      </c>
      <c r="J186" s="112">
        <v>12.73</v>
      </c>
      <c r="K186" s="78">
        <v>67955.75</v>
      </c>
    </row>
    <row r="187" spans="1:11" s="6" customFormat="1" ht="15.75">
      <c r="A187" s="59">
        <v>16</v>
      </c>
      <c r="B187" s="108" t="s">
        <v>1069</v>
      </c>
      <c r="C187" s="118" t="s">
        <v>1070</v>
      </c>
      <c r="D187" s="119" t="s">
        <v>106</v>
      </c>
      <c r="E187" s="81">
        <v>4.0000000000000001E-3</v>
      </c>
      <c r="F187" s="120">
        <v>9098.51</v>
      </c>
      <c r="G187" s="121"/>
      <c r="H187" s="120"/>
      <c r="I187" s="84">
        <v>36.39</v>
      </c>
      <c r="J187" s="122">
        <v>11.91</v>
      </c>
      <c r="K187" s="86">
        <v>433.45</v>
      </c>
    </row>
    <row r="188" spans="1:11" s="6" customFormat="1" ht="15">
      <c r="A188" s="123"/>
      <c r="B188" s="124"/>
      <c r="C188" s="168" t="s">
        <v>127</v>
      </c>
      <c r="D188" s="169"/>
      <c r="E188" s="169"/>
      <c r="F188" s="169"/>
      <c r="G188" s="169"/>
      <c r="H188" s="169"/>
      <c r="I188" s="65">
        <v>19634.3</v>
      </c>
      <c r="J188" s="112"/>
      <c r="K188" s="67">
        <v>253956.44</v>
      </c>
    </row>
    <row r="189" spans="1:11" s="6" customFormat="1" ht="15">
      <c r="A189" s="123"/>
      <c r="B189" s="124"/>
      <c r="C189" s="168" t="s">
        <v>128</v>
      </c>
      <c r="D189" s="169"/>
      <c r="E189" s="169"/>
      <c r="F189" s="169"/>
      <c r="G189" s="169"/>
      <c r="H189" s="169"/>
      <c r="I189" s="65"/>
      <c r="J189" s="112"/>
      <c r="K189" s="67"/>
    </row>
    <row r="190" spans="1:11" s="6" customFormat="1" ht="15">
      <c r="A190" s="123"/>
      <c r="B190" s="124"/>
      <c r="C190" s="168" t="s">
        <v>129</v>
      </c>
      <c r="D190" s="169"/>
      <c r="E190" s="169"/>
      <c r="F190" s="169"/>
      <c r="G190" s="169"/>
      <c r="H190" s="169"/>
      <c r="I190" s="65">
        <v>3087.95</v>
      </c>
      <c r="J190" s="112"/>
      <c r="K190" s="67">
        <v>81490.91</v>
      </c>
    </row>
    <row r="191" spans="1:11" s="6" customFormat="1" ht="15">
      <c r="A191" s="123"/>
      <c r="B191" s="124"/>
      <c r="C191" s="168" t="s">
        <v>130</v>
      </c>
      <c r="D191" s="169"/>
      <c r="E191" s="169"/>
      <c r="F191" s="169"/>
      <c r="G191" s="169"/>
      <c r="H191" s="169"/>
      <c r="I191" s="65">
        <v>16122.97</v>
      </c>
      <c r="J191" s="112"/>
      <c r="K191" s="67">
        <v>169532.61</v>
      </c>
    </row>
    <row r="192" spans="1:11" s="6" customFormat="1" ht="15">
      <c r="A192" s="123"/>
      <c r="B192" s="124"/>
      <c r="C192" s="168" t="s">
        <v>131</v>
      </c>
      <c r="D192" s="169"/>
      <c r="E192" s="169"/>
      <c r="F192" s="169"/>
      <c r="G192" s="169"/>
      <c r="H192" s="169"/>
      <c r="I192" s="65">
        <v>592.98</v>
      </c>
      <c r="J192" s="112"/>
      <c r="K192" s="67">
        <v>7408.56</v>
      </c>
    </row>
    <row r="193" spans="1:11" s="6" customFormat="1" ht="15.75">
      <c r="A193" s="123"/>
      <c r="B193" s="124"/>
      <c r="C193" s="173" t="s">
        <v>132</v>
      </c>
      <c r="D193" s="174"/>
      <c r="E193" s="174"/>
      <c r="F193" s="174"/>
      <c r="G193" s="174"/>
      <c r="H193" s="174"/>
      <c r="I193" s="76">
        <v>2821.91</v>
      </c>
      <c r="J193" s="117"/>
      <c r="K193" s="78">
        <v>62013.32</v>
      </c>
    </row>
    <row r="194" spans="1:11" s="6" customFormat="1" ht="15.75">
      <c r="A194" s="123"/>
      <c r="B194" s="124"/>
      <c r="C194" s="173" t="s">
        <v>133</v>
      </c>
      <c r="D194" s="174"/>
      <c r="E194" s="174"/>
      <c r="F194" s="174"/>
      <c r="G194" s="174"/>
      <c r="H194" s="174"/>
      <c r="I194" s="76">
        <v>2173.4299999999998</v>
      </c>
      <c r="J194" s="117"/>
      <c r="K194" s="78">
        <v>34485.42</v>
      </c>
    </row>
    <row r="195" spans="1:11" s="6" customFormat="1" ht="15.75">
      <c r="A195" s="123"/>
      <c r="B195" s="124"/>
      <c r="C195" s="173" t="s">
        <v>1268</v>
      </c>
      <c r="D195" s="174"/>
      <c r="E195" s="174"/>
      <c r="F195" s="174"/>
      <c r="G195" s="174"/>
      <c r="H195" s="174"/>
      <c r="I195" s="76"/>
      <c r="J195" s="117"/>
      <c r="K195" s="78"/>
    </row>
    <row r="196" spans="1:11" s="6" customFormat="1" ht="15">
      <c r="A196" s="123"/>
      <c r="B196" s="124"/>
      <c r="C196" s="168" t="s">
        <v>1868</v>
      </c>
      <c r="D196" s="169"/>
      <c r="E196" s="169"/>
      <c r="F196" s="169"/>
      <c r="G196" s="169"/>
      <c r="H196" s="169"/>
      <c r="I196" s="65">
        <v>24629.64</v>
      </c>
      <c r="J196" s="112"/>
      <c r="K196" s="67">
        <v>350455.18</v>
      </c>
    </row>
    <row r="197" spans="1:11" s="6" customFormat="1" ht="15.75">
      <c r="A197" s="123"/>
      <c r="B197" s="124"/>
      <c r="C197" s="175" t="s">
        <v>1270</v>
      </c>
      <c r="D197" s="176"/>
      <c r="E197" s="176"/>
      <c r="F197" s="176"/>
      <c r="G197" s="176"/>
      <c r="H197" s="176"/>
      <c r="I197" s="87">
        <v>24629.64</v>
      </c>
      <c r="J197" s="125"/>
      <c r="K197" s="86">
        <v>350455.18</v>
      </c>
    </row>
    <row r="198" spans="1:11" s="6" customFormat="1" ht="32.1" customHeight="1">
      <c r="A198" s="166" t="s">
        <v>1869</v>
      </c>
      <c r="B198" s="167"/>
      <c r="C198" s="167"/>
      <c r="D198" s="167"/>
      <c r="E198" s="167"/>
      <c r="F198" s="167"/>
      <c r="G198" s="167"/>
      <c r="H198" s="167"/>
      <c r="I198" s="167"/>
      <c r="J198" s="167"/>
      <c r="K198" s="167"/>
    </row>
    <row r="199" spans="1:11" s="6" customFormat="1" ht="180">
      <c r="A199" s="59">
        <v>17</v>
      </c>
      <c r="B199" s="108" t="s">
        <v>1273</v>
      </c>
      <c r="C199" s="108" t="s">
        <v>1298</v>
      </c>
      <c r="D199" s="109" t="s">
        <v>997</v>
      </c>
      <c r="E199" s="62" t="s">
        <v>1870</v>
      </c>
      <c r="F199" s="110">
        <v>1583.25</v>
      </c>
      <c r="G199" s="111"/>
      <c r="H199" s="110"/>
      <c r="I199" s="65"/>
      <c r="J199" s="112"/>
      <c r="K199" s="67"/>
    </row>
    <row r="200" spans="1:11" s="6" customFormat="1" ht="25.5" outlineLevel="1">
      <c r="A200" s="59" t="s">
        <v>43</v>
      </c>
      <c r="B200" s="108"/>
      <c r="C200" s="108" t="s">
        <v>44</v>
      </c>
      <c r="D200" s="109"/>
      <c r="E200" s="62" t="s">
        <v>43</v>
      </c>
      <c r="F200" s="110">
        <v>1201.2</v>
      </c>
      <c r="G200" s="111" t="s">
        <v>94</v>
      </c>
      <c r="H200" s="110"/>
      <c r="I200" s="65">
        <v>10196.57</v>
      </c>
      <c r="J200" s="112">
        <v>26.39</v>
      </c>
      <c r="K200" s="67">
        <v>269087.58</v>
      </c>
    </row>
    <row r="201" spans="1:11" s="6" customFormat="1" ht="15" outlineLevel="1">
      <c r="A201" s="59" t="s">
        <v>43</v>
      </c>
      <c r="B201" s="108"/>
      <c r="C201" s="108" t="s">
        <v>46</v>
      </c>
      <c r="D201" s="109"/>
      <c r="E201" s="62" t="s">
        <v>43</v>
      </c>
      <c r="F201" s="110">
        <v>227.43</v>
      </c>
      <c r="G201" s="111" t="s">
        <v>95</v>
      </c>
      <c r="H201" s="110"/>
      <c r="I201" s="65">
        <v>1907.68</v>
      </c>
      <c r="J201" s="112">
        <v>10.199999999999999</v>
      </c>
      <c r="K201" s="67">
        <v>19458.36</v>
      </c>
    </row>
    <row r="202" spans="1:11" s="6" customFormat="1" ht="15" outlineLevel="1">
      <c r="A202" s="59" t="s">
        <v>43</v>
      </c>
      <c r="B202" s="108"/>
      <c r="C202" s="108" t="s">
        <v>48</v>
      </c>
      <c r="D202" s="109"/>
      <c r="E202" s="62" t="s">
        <v>43</v>
      </c>
      <c r="F202" s="110" t="s">
        <v>1276</v>
      </c>
      <c r="G202" s="111"/>
      <c r="H202" s="110"/>
      <c r="I202" s="68" t="s">
        <v>1871</v>
      </c>
      <c r="J202" s="112">
        <v>26.39</v>
      </c>
      <c r="K202" s="69" t="s">
        <v>1872</v>
      </c>
    </row>
    <row r="203" spans="1:11" s="6" customFormat="1" ht="15" outlineLevel="1">
      <c r="A203" s="59" t="s">
        <v>43</v>
      </c>
      <c r="B203" s="108"/>
      <c r="C203" s="108" t="s">
        <v>52</v>
      </c>
      <c r="D203" s="109"/>
      <c r="E203" s="62" t="s">
        <v>43</v>
      </c>
      <c r="F203" s="110">
        <v>154.62</v>
      </c>
      <c r="G203" s="111"/>
      <c r="H203" s="110"/>
      <c r="I203" s="65">
        <v>864.64</v>
      </c>
      <c r="J203" s="112">
        <v>15.45</v>
      </c>
      <c r="K203" s="67">
        <v>13358.61</v>
      </c>
    </row>
    <row r="204" spans="1:11" s="6" customFormat="1" ht="15" outlineLevel="1">
      <c r="A204" s="59" t="s">
        <v>43</v>
      </c>
      <c r="B204" s="108"/>
      <c r="C204" s="108" t="s">
        <v>53</v>
      </c>
      <c r="D204" s="109" t="s">
        <v>54</v>
      </c>
      <c r="E204" s="62">
        <v>85</v>
      </c>
      <c r="F204" s="110"/>
      <c r="G204" s="111"/>
      <c r="H204" s="110"/>
      <c r="I204" s="65">
        <v>8667.08</v>
      </c>
      <c r="J204" s="112">
        <v>70</v>
      </c>
      <c r="K204" s="67">
        <v>188361.31</v>
      </c>
    </row>
    <row r="205" spans="1:11" s="6" customFormat="1" ht="15" outlineLevel="1">
      <c r="A205" s="59" t="s">
        <v>43</v>
      </c>
      <c r="B205" s="108"/>
      <c r="C205" s="108" t="s">
        <v>55</v>
      </c>
      <c r="D205" s="109" t="s">
        <v>54</v>
      </c>
      <c r="E205" s="62">
        <v>70</v>
      </c>
      <c r="F205" s="110"/>
      <c r="G205" s="111"/>
      <c r="H205" s="110"/>
      <c r="I205" s="65">
        <v>7137.6</v>
      </c>
      <c r="J205" s="112">
        <v>41</v>
      </c>
      <c r="K205" s="67">
        <v>110325.91</v>
      </c>
    </row>
    <row r="206" spans="1:11" s="6" customFormat="1" ht="15" outlineLevel="1">
      <c r="A206" s="59" t="s">
        <v>43</v>
      </c>
      <c r="B206" s="108"/>
      <c r="C206" s="108" t="s">
        <v>56</v>
      </c>
      <c r="D206" s="109" t="s">
        <v>54</v>
      </c>
      <c r="E206" s="62">
        <v>98</v>
      </c>
      <c r="F206" s="110"/>
      <c r="G206" s="111"/>
      <c r="H206" s="110"/>
      <c r="I206" s="65">
        <v>155.77000000000001</v>
      </c>
      <c r="J206" s="112">
        <v>95</v>
      </c>
      <c r="K206" s="67">
        <v>3985.02</v>
      </c>
    </row>
    <row r="207" spans="1:11" s="6" customFormat="1" ht="15" outlineLevel="1">
      <c r="A207" s="59" t="s">
        <v>43</v>
      </c>
      <c r="B207" s="108"/>
      <c r="C207" s="108" t="s">
        <v>57</v>
      </c>
      <c r="D207" s="109" t="s">
        <v>54</v>
      </c>
      <c r="E207" s="62">
        <v>77</v>
      </c>
      <c r="F207" s="110"/>
      <c r="G207" s="111"/>
      <c r="H207" s="110"/>
      <c r="I207" s="65">
        <v>122.39</v>
      </c>
      <c r="J207" s="112">
        <v>65</v>
      </c>
      <c r="K207" s="67">
        <v>2726.59</v>
      </c>
    </row>
    <row r="208" spans="1:11" s="6" customFormat="1" ht="30" outlineLevel="1">
      <c r="A208" s="59" t="s">
        <v>43</v>
      </c>
      <c r="B208" s="108"/>
      <c r="C208" s="108" t="s">
        <v>58</v>
      </c>
      <c r="D208" s="109" t="s">
        <v>59</v>
      </c>
      <c r="E208" s="62">
        <v>91</v>
      </c>
      <c r="F208" s="110"/>
      <c r="G208" s="111" t="s">
        <v>94</v>
      </c>
      <c r="H208" s="110"/>
      <c r="I208" s="65">
        <v>772.47</v>
      </c>
      <c r="J208" s="112"/>
      <c r="K208" s="67"/>
    </row>
    <row r="209" spans="1:11" s="6" customFormat="1" ht="15.75">
      <c r="A209" s="70" t="s">
        <v>43</v>
      </c>
      <c r="B209" s="113"/>
      <c r="C209" s="113" t="s">
        <v>60</v>
      </c>
      <c r="D209" s="114"/>
      <c r="E209" s="73" t="s">
        <v>43</v>
      </c>
      <c r="F209" s="115"/>
      <c r="G209" s="116"/>
      <c r="H209" s="115"/>
      <c r="I209" s="76">
        <v>29051.73</v>
      </c>
      <c r="J209" s="117"/>
      <c r="K209" s="78">
        <v>607303.38</v>
      </c>
    </row>
    <row r="210" spans="1:11" s="6" customFormat="1" ht="15" outlineLevel="1">
      <c r="A210" s="59" t="s">
        <v>43</v>
      </c>
      <c r="B210" s="108"/>
      <c r="C210" s="108" t="s">
        <v>61</v>
      </c>
      <c r="D210" s="109"/>
      <c r="E210" s="62" t="s">
        <v>43</v>
      </c>
      <c r="F210" s="110"/>
      <c r="G210" s="111"/>
      <c r="H210" s="110"/>
      <c r="I210" s="65"/>
      <c r="J210" s="112"/>
      <c r="K210" s="67"/>
    </row>
    <row r="211" spans="1:11" s="6" customFormat="1" ht="25.5" outlineLevel="1">
      <c r="A211" s="59" t="s">
        <v>43</v>
      </c>
      <c r="B211" s="108"/>
      <c r="C211" s="108" t="s">
        <v>46</v>
      </c>
      <c r="D211" s="109"/>
      <c r="E211" s="62" t="s">
        <v>43</v>
      </c>
      <c r="F211" s="110">
        <v>18.95</v>
      </c>
      <c r="G211" s="111" t="s">
        <v>100</v>
      </c>
      <c r="H211" s="110"/>
      <c r="I211" s="65">
        <v>15.9</v>
      </c>
      <c r="J211" s="112">
        <v>26.39</v>
      </c>
      <c r="K211" s="67">
        <v>419.48</v>
      </c>
    </row>
    <row r="212" spans="1:11" s="6" customFormat="1" ht="25.5" outlineLevel="1">
      <c r="A212" s="59" t="s">
        <v>43</v>
      </c>
      <c r="B212" s="108"/>
      <c r="C212" s="108" t="s">
        <v>48</v>
      </c>
      <c r="D212" s="109"/>
      <c r="E212" s="62" t="s">
        <v>43</v>
      </c>
      <c r="F212" s="110">
        <v>18.95</v>
      </c>
      <c r="G212" s="111" t="s">
        <v>100</v>
      </c>
      <c r="H212" s="110"/>
      <c r="I212" s="65">
        <v>15.9</v>
      </c>
      <c r="J212" s="112">
        <v>26.39</v>
      </c>
      <c r="K212" s="67">
        <v>419.48</v>
      </c>
    </row>
    <row r="213" spans="1:11" s="6" customFormat="1" ht="15" outlineLevel="1">
      <c r="A213" s="59" t="s">
        <v>43</v>
      </c>
      <c r="B213" s="108"/>
      <c r="C213" s="108" t="s">
        <v>63</v>
      </c>
      <c r="D213" s="109" t="s">
        <v>54</v>
      </c>
      <c r="E213" s="62">
        <v>175</v>
      </c>
      <c r="F213" s="110"/>
      <c r="G213" s="111"/>
      <c r="H213" s="110"/>
      <c r="I213" s="65">
        <v>27.82</v>
      </c>
      <c r="J213" s="112">
        <v>160</v>
      </c>
      <c r="K213" s="67">
        <v>671.17</v>
      </c>
    </row>
    <row r="214" spans="1:11" s="6" customFormat="1" ht="15" outlineLevel="1">
      <c r="A214" s="59" t="s">
        <v>43</v>
      </c>
      <c r="B214" s="108"/>
      <c r="C214" s="108" t="s">
        <v>64</v>
      </c>
      <c r="D214" s="109"/>
      <c r="E214" s="62" t="s">
        <v>43</v>
      </c>
      <c r="F214" s="110"/>
      <c r="G214" s="111"/>
      <c r="H214" s="110"/>
      <c r="I214" s="65">
        <v>43.72</v>
      </c>
      <c r="J214" s="112"/>
      <c r="K214" s="67">
        <v>1090.6500000000001</v>
      </c>
    </row>
    <row r="215" spans="1:11" s="6" customFormat="1" ht="15.75">
      <c r="A215" s="70" t="s">
        <v>43</v>
      </c>
      <c r="B215" s="113"/>
      <c r="C215" s="113" t="s">
        <v>65</v>
      </c>
      <c r="D215" s="114"/>
      <c r="E215" s="73" t="s">
        <v>43</v>
      </c>
      <c r="F215" s="115"/>
      <c r="G215" s="116"/>
      <c r="H215" s="115"/>
      <c r="I215" s="76">
        <v>29095.45</v>
      </c>
      <c r="J215" s="117"/>
      <c r="K215" s="78">
        <v>608394.03</v>
      </c>
    </row>
    <row r="216" spans="1:11" s="6" customFormat="1" ht="45">
      <c r="A216" s="59">
        <v>18</v>
      </c>
      <c r="B216" s="108" t="s">
        <v>1279</v>
      </c>
      <c r="C216" s="108" t="s">
        <v>1280</v>
      </c>
      <c r="D216" s="109" t="s">
        <v>106</v>
      </c>
      <c r="E216" s="62" t="s">
        <v>1873</v>
      </c>
      <c r="F216" s="110">
        <v>8416.35</v>
      </c>
      <c r="G216" s="111"/>
      <c r="H216" s="110"/>
      <c r="I216" s="65">
        <v>31233.68</v>
      </c>
      <c r="J216" s="112">
        <v>10.69</v>
      </c>
      <c r="K216" s="78">
        <v>333888.05</v>
      </c>
    </row>
    <row r="217" spans="1:11" s="6" customFormat="1" ht="60">
      <c r="A217" s="59">
        <v>19</v>
      </c>
      <c r="B217" s="108" t="s">
        <v>1303</v>
      </c>
      <c r="C217" s="108" t="s">
        <v>1304</v>
      </c>
      <c r="D217" s="109" t="s">
        <v>106</v>
      </c>
      <c r="E217" s="62" t="s">
        <v>1874</v>
      </c>
      <c r="F217" s="110">
        <v>9853.14</v>
      </c>
      <c r="G217" s="111"/>
      <c r="H217" s="110"/>
      <c r="I217" s="65">
        <v>12995.27</v>
      </c>
      <c r="J217" s="112">
        <v>8.25</v>
      </c>
      <c r="K217" s="78">
        <v>107210.95</v>
      </c>
    </row>
    <row r="218" spans="1:11" s="6" customFormat="1" ht="90">
      <c r="A218" s="59">
        <v>20</v>
      </c>
      <c r="B218" s="108" t="s">
        <v>1256</v>
      </c>
      <c r="C218" s="108" t="s">
        <v>1257</v>
      </c>
      <c r="D218" s="109" t="s">
        <v>106</v>
      </c>
      <c r="E218" s="62" t="s">
        <v>1875</v>
      </c>
      <c r="F218" s="110">
        <v>5752.41</v>
      </c>
      <c r="G218" s="111"/>
      <c r="H218" s="110"/>
      <c r="I218" s="65">
        <v>4264.7700000000004</v>
      </c>
      <c r="J218" s="112">
        <v>12.73</v>
      </c>
      <c r="K218" s="78">
        <v>54290.57</v>
      </c>
    </row>
    <row r="219" spans="1:11" s="6" customFormat="1" ht="180">
      <c r="A219" s="59">
        <v>21</v>
      </c>
      <c r="B219" s="108" t="s">
        <v>174</v>
      </c>
      <c r="C219" s="108" t="s">
        <v>175</v>
      </c>
      <c r="D219" s="109" t="s">
        <v>142</v>
      </c>
      <c r="E219" s="62" t="s">
        <v>1876</v>
      </c>
      <c r="F219" s="110">
        <v>96.73</v>
      </c>
      <c r="G219" s="111"/>
      <c r="H219" s="110"/>
      <c r="I219" s="65"/>
      <c r="J219" s="112"/>
      <c r="K219" s="67"/>
    </row>
    <row r="220" spans="1:11" s="6" customFormat="1" ht="25.5" outlineLevel="1">
      <c r="A220" s="59" t="s">
        <v>43</v>
      </c>
      <c r="B220" s="108"/>
      <c r="C220" s="108" t="s">
        <v>44</v>
      </c>
      <c r="D220" s="109"/>
      <c r="E220" s="62" t="s">
        <v>43</v>
      </c>
      <c r="F220" s="110">
        <v>74.13</v>
      </c>
      <c r="G220" s="111" t="s">
        <v>94</v>
      </c>
      <c r="H220" s="110"/>
      <c r="I220" s="65">
        <v>190.14</v>
      </c>
      <c r="J220" s="112">
        <v>26.39</v>
      </c>
      <c r="K220" s="67">
        <v>5017.82</v>
      </c>
    </row>
    <row r="221" spans="1:11" s="6" customFormat="1" ht="15" outlineLevel="1">
      <c r="A221" s="59" t="s">
        <v>43</v>
      </c>
      <c r="B221" s="108"/>
      <c r="C221" s="108" t="s">
        <v>46</v>
      </c>
      <c r="D221" s="109"/>
      <c r="E221" s="62" t="s">
        <v>43</v>
      </c>
      <c r="F221" s="110">
        <v>13.14</v>
      </c>
      <c r="G221" s="111" t="s">
        <v>95</v>
      </c>
      <c r="H221" s="110"/>
      <c r="I221" s="65">
        <v>33.299999999999997</v>
      </c>
      <c r="J221" s="112">
        <v>8.01</v>
      </c>
      <c r="K221" s="67">
        <v>266.76</v>
      </c>
    </row>
    <row r="222" spans="1:11" s="6" customFormat="1" ht="15" outlineLevel="1">
      <c r="A222" s="59" t="s">
        <v>43</v>
      </c>
      <c r="B222" s="108"/>
      <c r="C222" s="108" t="s">
        <v>48</v>
      </c>
      <c r="D222" s="109"/>
      <c r="E222" s="62" t="s">
        <v>43</v>
      </c>
      <c r="F222" s="110" t="s">
        <v>177</v>
      </c>
      <c r="G222" s="111"/>
      <c r="H222" s="110"/>
      <c r="I222" s="68" t="s">
        <v>1877</v>
      </c>
      <c r="J222" s="112">
        <v>26.39</v>
      </c>
      <c r="K222" s="69" t="s">
        <v>1878</v>
      </c>
    </row>
    <row r="223" spans="1:11" s="6" customFormat="1" ht="15" outlineLevel="1">
      <c r="A223" s="59" t="s">
        <v>43</v>
      </c>
      <c r="B223" s="108"/>
      <c r="C223" s="108" t="s">
        <v>52</v>
      </c>
      <c r="D223" s="109"/>
      <c r="E223" s="62" t="s">
        <v>43</v>
      </c>
      <c r="F223" s="110">
        <v>9.4600000000000009</v>
      </c>
      <c r="G223" s="111"/>
      <c r="H223" s="110"/>
      <c r="I223" s="65">
        <v>15.98</v>
      </c>
      <c r="J223" s="112">
        <v>6.81</v>
      </c>
      <c r="K223" s="67">
        <v>108.85</v>
      </c>
    </row>
    <row r="224" spans="1:11" s="6" customFormat="1" ht="15" outlineLevel="1">
      <c r="A224" s="59" t="s">
        <v>43</v>
      </c>
      <c r="B224" s="108"/>
      <c r="C224" s="108" t="s">
        <v>53</v>
      </c>
      <c r="D224" s="109" t="s">
        <v>54</v>
      </c>
      <c r="E224" s="62">
        <v>100</v>
      </c>
      <c r="F224" s="110"/>
      <c r="G224" s="111"/>
      <c r="H224" s="110"/>
      <c r="I224" s="65">
        <v>190.14</v>
      </c>
      <c r="J224" s="112">
        <v>83</v>
      </c>
      <c r="K224" s="67">
        <v>4164.79</v>
      </c>
    </row>
    <row r="225" spans="1:11" s="6" customFormat="1" ht="15" outlineLevel="1">
      <c r="A225" s="59" t="s">
        <v>43</v>
      </c>
      <c r="B225" s="108"/>
      <c r="C225" s="108" t="s">
        <v>55</v>
      </c>
      <c r="D225" s="109" t="s">
        <v>54</v>
      </c>
      <c r="E225" s="62">
        <v>64</v>
      </c>
      <c r="F225" s="110"/>
      <c r="G225" s="111"/>
      <c r="H225" s="110"/>
      <c r="I225" s="65">
        <v>121.69</v>
      </c>
      <c r="J225" s="112">
        <v>41</v>
      </c>
      <c r="K225" s="67">
        <v>2057.31</v>
      </c>
    </row>
    <row r="226" spans="1:11" s="6" customFormat="1" ht="15" outlineLevel="1">
      <c r="A226" s="59" t="s">
        <v>43</v>
      </c>
      <c r="B226" s="108"/>
      <c r="C226" s="108" t="s">
        <v>56</v>
      </c>
      <c r="D226" s="109" t="s">
        <v>54</v>
      </c>
      <c r="E226" s="62">
        <v>98</v>
      </c>
      <c r="F226" s="110"/>
      <c r="G226" s="111"/>
      <c r="H226" s="110"/>
      <c r="I226" s="65">
        <v>1.02</v>
      </c>
      <c r="J226" s="112">
        <v>95</v>
      </c>
      <c r="K226" s="67">
        <v>26.05</v>
      </c>
    </row>
    <row r="227" spans="1:11" s="6" customFormat="1" ht="15" outlineLevel="1">
      <c r="A227" s="59" t="s">
        <v>43</v>
      </c>
      <c r="B227" s="108"/>
      <c r="C227" s="108" t="s">
        <v>57</v>
      </c>
      <c r="D227" s="109" t="s">
        <v>54</v>
      </c>
      <c r="E227" s="62">
        <v>77</v>
      </c>
      <c r="F227" s="110"/>
      <c r="G227" s="111"/>
      <c r="H227" s="110"/>
      <c r="I227" s="65">
        <v>0.8</v>
      </c>
      <c r="J227" s="112">
        <v>65</v>
      </c>
      <c r="K227" s="67">
        <v>17.82</v>
      </c>
    </row>
    <row r="228" spans="1:11" s="6" customFormat="1" ht="30" outlineLevel="1">
      <c r="A228" s="59" t="s">
        <v>43</v>
      </c>
      <c r="B228" s="108"/>
      <c r="C228" s="108" t="s">
        <v>58</v>
      </c>
      <c r="D228" s="109" t="s">
        <v>59</v>
      </c>
      <c r="E228" s="62">
        <v>5.31</v>
      </c>
      <c r="F228" s="110"/>
      <c r="G228" s="111" t="s">
        <v>94</v>
      </c>
      <c r="H228" s="110"/>
      <c r="I228" s="65">
        <v>13.62</v>
      </c>
      <c r="J228" s="112"/>
      <c r="K228" s="67"/>
    </row>
    <row r="229" spans="1:11" s="6" customFormat="1" ht="15.75">
      <c r="A229" s="70" t="s">
        <v>43</v>
      </c>
      <c r="B229" s="113"/>
      <c r="C229" s="113" t="s">
        <v>60</v>
      </c>
      <c r="D229" s="114"/>
      <c r="E229" s="73" t="s">
        <v>43</v>
      </c>
      <c r="F229" s="115"/>
      <c r="G229" s="116"/>
      <c r="H229" s="115"/>
      <c r="I229" s="76">
        <v>553.07000000000005</v>
      </c>
      <c r="J229" s="117"/>
      <c r="K229" s="78">
        <v>11659.4</v>
      </c>
    </row>
    <row r="230" spans="1:11" s="6" customFormat="1" ht="15" outlineLevel="1">
      <c r="A230" s="59" t="s">
        <v>43</v>
      </c>
      <c r="B230" s="108"/>
      <c r="C230" s="108" t="s">
        <v>61</v>
      </c>
      <c r="D230" s="109"/>
      <c r="E230" s="62" t="s">
        <v>43</v>
      </c>
      <c r="F230" s="110"/>
      <c r="G230" s="111"/>
      <c r="H230" s="110"/>
      <c r="I230" s="65"/>
      <c r="J230" s="112"/>
      <c r="K230" s="67"/>
    </row>
    <row r="231" spans="1:11" s="6" customFormat="1" ht="25.5" outlineLevel="1">
      <c r="A231" s="59" t="s">
        <v>43</v>
      </c>
      <c r="B231" s="108"/>
      <c r="C231" s="108" t="s">
        <v>46</v>
      </c>
      <c r="D231" s="109"/>
      <c r="E231" s="62" t="s">
        <v>43</v>
      </c>
      <c r="F231" s="110">
        <v>0.41</v>
      </c>
      <c r="G231" s="111" t="s">
        <v>100</v>
      </c>
      <c r="H231" s="110"/>
      <c r="I231" s="65">
        <v>0.1</v>
      </c>
      <c r="J231" s="112">
        <v>26.39</v>
      </c>
      <c r="K231" s="67">
        <v>2.74</v>
      </c>
    </row>
    <row r="232" spans="1:11" s="6" customFormat="1" ht="25.5" outlineLevel="1">
      <c r="A232" s="59" t="s">
        <v>43</v>
      </c>
      <c r="B232" s="108"/>
      <c r="C232" s="108" t="s">
        <v>48</v>
      </c>
      <c r="D232" s="109"/>
      <c r="E232" s="62" t="s">
        <v>43</v>
      </c>
      <c r="F232" s="110">
        <v>0.41</v>
      </c>
      <c r="G232" s="111" t="s">
        <v>100</v>
      </c>
      <c r="H232" s="110"/>
      <c r="I232" s="65">
        <v>0.1</v>
      </c>
      <c r="J232" s="112">
        <v>26.39</v>
      </c>
      <c r="K232" s="67">
        <v>2.74</v>
      </c>
    </row>
    <row r="233" spans="1:11" s="6" customFormat="1" ht="15" outlineLevel="1">
      <c r="A233" s="59" t="s">
        <v>43</v>
      </c>
      <c r="B233" s="108"/>
      <c r="C233" s="108" t="s">
        <v>63</v>
      </c>
      <c r="D233" s="109" t="s">
        <v>54</v>
      </c>
      <c r="E233" s="62">
        <v>175</v>
      </c>
      <c r="F233" s="110"/>
      <c r="G233" s="111"/>
      <c r="H233" s="110"/>
      <c r="I233" s="65">
        <v>0.18</v>
      </c>
      <c r="J233" s="112">
        <v>160</v>
      </c>
      <c r="K233" s="67">
        <v>4.38</v>
      </c>
    </row>
    <row r="234" spans="1:11" s="6" customFormat="1" ht="15" outlineLevel="1">
      <c r="A234" s="59" t="s">
        <v>43</v>
      </c>
      <c r="B234" s="108"/>
      <c r="C234" s="108" t="s">
        <v>64</v>
      </c>
      <c r="D234" s="109"/>
      <c r="E234" s="62" t="s">
        <v>43</v>
      </c>
      <c r="F234" s="110"/>
      <c r="G234" s="111"/>
      <c r="H234" s="110"/>
      <c r="I234" s="65">
        <v>0.28000000000000003</v>
      </c>
      <c r="J234" s="112"/>
      <c r="K234" s="67">
        <v>7.12</v>
      </c>
    </row>
    <row r="235" spans="1:11" s="6" customFormat="1" ht="15.75">
      <c r="A235" s="70" t="s">
        <v>43</v>
      </c>
      <c r="B235" s="113"/>
      <c r="C235" s="113" t="s">
        <v>65</v>
      </c>
      <c r="D235" s="114"/>
      <c r="E235" s="73" t="s">
        <v>43</v>
      </c>
      <c r="F235" s="115"/>
      <c r="G235" s="116"/>
      <c r="H235" s="115"/>
      <c r="I235" s="76">
        <v>553.35</v>
      </c>
      <c r="J235" s="117"/>
      <c r="K235" s="78">
        <v>11666.52</v>
      </c>
    </row>
    <row r="236" spans="1:11" s="6" customFormat="1" ht="45">
      <c r="A236" s="59">
        <v>22</v>
      </c>
      <c r="B236" s="108" t="s">
        <v>180</v>
      </c>
      <c r="C236" s="108" t="s">
        <v>181</v>
      </c>
      <c r="D236" s="109" t="s">
        <v>106</v>
      </c>
      <c r="E236" s="62" t="s">
        <v>1879</v>
      </c>
      <c r="F236" s="110">
        <v>18660.61</v>
      </c>
      <c r="G236" s="111"/>
      <c r="H236" s="110"/>
      <c r="I236" s="65">
        <v>283.77</v>
      </c>
      <c r="J236" s="112">
        <v>3.05</v>
      </c>
      <c r="K236" s="78">
        <v>865.5</v>
      </c>
    </row>
    <row r="237" spans="1:11" s="6" customFormat="1" ht="180">
      <c r="A237" s="59">
        <v>23</v>
      </c>
      <c r="B237" s="108" t="s">
        <v>183</v>
      </c>
      <c r="C237" s="108" t="s">
        <v>184</v>
      </c>
      <c r="D237" s="109" t="s">
        <v>142</v>
      </c>
      <c r="E237" s="62" t="s">
        <v>1876</v>
      </c>
      <c r="F237" s="110">
        <v>314.81</v>
      </c>
      <c r="G237" s="111">
        <v>2</v>
      </c>
      <c r="H237" s="110"/>
      <c r="I237" s="65"/>
      <c r="J237" s="112"/>
      <c r="K237" s="67"/>
    </row>
    <row r="238" spans="1:11" s="6" customFormat="1" ht="25.5" outlineLevel="1">
      <c r="A238" s="59" t="s">
        <v>43</v>
      </c>
      <c r="B238" s="108"/>
      <c r="C238" s="108" t="s">
        <v>44</v>
      </c>
      <c r="D238" s="109"/>
      <c r="E238" s="62" t="s">
        <v>43</v>
      </c>
      <c r="F238" s="110">
        <v>25.35</v>
      </c>
      <c r="G238" s="111" t="s">
        <v>185</v>
      </c>
      <c r="H238" s="110"/>
      <c r="I238" s="65">
        <v>130.04</v>
      </c>
      <c r="J238" s="112">
        <v>26.39</v>
      </c>
      <c r="K238" s="67">
        <v>3431.85</v>
      </c>
    </row>
    <row r="239" spans="1:11" s="6" customFormat="1" ht="15" outlineLevel="1">
      <c r="A239" s="59" t="s">
        <v>43</v>
      </c>
      <c r="B239" s="108"/>
      <c r="C239" s="108" t="s">
        <v>46</v>
      </c>
      <c r="D239" s="109"/>
      <c r="E239" s="62" t="s">
        <v>43</v>
      </c>
      <c r="F239" s="110">
        <v>1.81</v>
      </c>
      <c r="G239" s="111" t="s">
        <v>186</v>
      </c>
      <c r="H239" s="110"/>
      <c r="I239" s="65">
        <v>9.18</v>
      </c>
      <c r="J239" s="112">
        <v>10.23</v>
      </c>
      <c r="K239" s="67">
        <v>93.86</v>
      </c>
    </row>
    <row r="240" spans="1:11" s="6" customFormat="1" ht="15" outlineLevel="1">
      <c r="A240" s="59" t="s">
        <v>43</v>
      </c>
      <c r="B240" s="108"/>
      <c r="C240" s="108" t="s">
        <v>48</v>
      </c>
      <c r="D240" s="109"/>
      <c r="E240" s="62" t="s">
        <v>43</v>
      </c>
      <c r="F240" s="110" t="s">
        <v>187</v>
      </c>
      <c r="G240" s="111"/>
      <c r="H240" s="110"/>
      <c r="I240" s="68" t="s">
        <v>256</v>
      </c>
      <c r="J240" s="112">
        <v>26.39</v>
      </c>
      <c r="K240" s="69" t="s">
        <v>1880</v>
      </c>
    </row>
    <row r="241" spans="1:11" s="6" customFormat="1" ht="15" outlineLevel="1">
      <c r="A241" s="59" t="s">
        <v>43</v>
      </c>
      <c r="B241" s="108"/>
      <c r="C241" s="108" t="s">
        <v>52</v>
      </c>
      <c r="D241" s="109"/>
      <c r="E241" s="62" t="s">
        <v>43</v>
      </c>
      <c r="F241" s="110">
        <v>287.64999999999998</v>
      </c>
      <c r="G241" s="111">
        <v>2</v>
      </c>
      <c r="H241" s="110"/>
      <c r="I241" s="65">
        <v>972.08</v>
      </c>
      <c r="J241" s="112">
        <v>2.76</v>
      </c>
      <c r="K241" s="67">
        <v>2682.95</v>
      </c>
    </row>
    <row r="242" spans="1:11" s="6" customFormat="1" ht="15" outlineLevel="1">
      <c r="A242" s="59" t="s">
        <v>43</v>
      </c>
      <c r="B242" s="108"/>
      <c r="C242" s="108" t="s">
        <v>53</v>
      </c>
      <c r="D242" s="109" t="s">
        <v>54</v>
      </c>
      <c r="E242" s="62">
        <v>100</v>
      </c>
      <c r="F242" s="110"/>
      <c r="G242" s="111"/>
      <c r="H242" s="110"/>
      <c r="I242" s="65">
        <v>130.04</v>
      </c>
      <c r="J242" s="112">
        <v>83</v>
      </c>
      <c r="K242" s="67">
        <v>2848.44</v>
      </c>
    </row>
    <row r="243" spans="1:11" s="6" customFormat="1" ht="15" outlineLevel="1">
      <c r="A243" s="59" t="s">
        <v>43</v>
      </c>
      <c r="B243" s="108"/>
      <c r="C243" s="108" t="s">
        <v>55</v>
      </c>
      <c r="D243" s="109" t="s">
        <v>54</v>
      </c>
      <c r="E243" s="62">
        <v>64</v>
      </c>
      <c r="F243" s="110"/>
      <c r="G243" s="111"/>
      <c r="H243" s="110"/>
      <c r="I243" s="65">
        <v>83.23</v>
      </c>
      <c r="J243" s="112">
        <v>41</v>
      </c>
      <c r="K243" s="67">
        <v>1407.06</v>
      </c>
    </row>
    <row r="244" spans="1:11" s="6" customFormat="1" ht="15" outlineLevel="1">
      <c r="A244" s="59" t="s">
        <v>43</v>
      </c>
      <c r="B244" s="108"/>
      <c r="C244" s="108" t="s">
        <v>56</v>
      </c>
      <c r="D244" s="109" t="s">
        <v>54</v>
      </c>
      <c r="E244" s="62">
        <v>98</v>
      </c>
      <c r="F244" s="110"/>
      <c r="G244" s="111"/>
      <c r="H244" s="110"/>
      <c r="I244" s="65">
        <v>1.34</v>
      </c>
      <c r="J244" s="112">
        <v>95</v>
      </c>
      <c r="K244" s="67">
        <v>34.31</v>
      </c>
    </row>
    <row r="245" spans="1:11" s="6" customFormat="1" ht="15" outlineLevel="1">
      <c r="A245" s="59" t="s">
        <v>43</v>
      </c>
      <c r="B245" s="108"/>
      <c r="C245" s="108" t="s">
        <v>57</v>
      </c>
      <c r="D245" s="109" t="s">
        <v>54</v>
      </c>
      <c r="E245" s="62">
        <v>77</v>
      </c>
      <c r="F245" s="110"/>
      <c r="G245" s="111"/>
      <c r="H245" s="110"/>
      <c r="I245" s="65">
        <v>1.05</v>
      </c>
      <c r="J245" s="112">
        <v>65</v>
      </c>
      <c r="K245" s="67">
        <v>23.48</v>
      </c>
    </row>
    <row r="246" spans="1:11" s="6" customFormat="1" ht="30" outlineLevel="1">
      <c r="A246" s="59" t="s">
        <v>43</v>
      </c>
      <c r="B246" s="108"/>
      <c r="C246" s="108" t="s">
        <v>58</v>
      </c>
      <c r="D246" s="109" t="s">
        <v>59</v>
      </c>
      <c r="E246" s="62">
        <v>2.13</v>
      </c>
      <c r="F246" s="110"/>
      <c r="G246" s="111" t="s">
        <v>185</v>
      </c>
      <c r="H246" s="110"/>
      <c r="I246" s="65">
        <v>10.93</v>
      </c>
      <c r="J246" s="112"/>
      <c r="K246" s="67"/>
    </row>
    <row r="247" spans="1:11" s="6" customFormat="1" ht="15.75">
      <c r="A247" s="70" t="s">
        <v>43</v>
      </c>
      <c r="B247" s="113"/>
      <c r="C247" s="113" t="s">
        <v>60</v>
      </c>
      <c r="D247" s="114"/>
      <c r="E247" s="73" t="s">
        <v>43</v>
      </c>
      <c r="F247" s="115"/>
      <c r="G247" s="116"/>
      <c r="H247" s="115"/>
      <c r="I247" s="76">
        <v>1326.96</v>
      </c>
      <c r="J247" s="117"/>
      <c r="K247" s="78">
        <v>10521.95</v>
      </c>
    </row>
    <row r="248" spans="1:11" s="6" customFormat="1" ht="15" outlineLevel="1">
      <c r="A248" s="59" t="s">
        <v>43</v>
      </c>
      <c r="B248" s="108"/>
      <c r="C248" s="108" t="s">
        <v>61</v>
      </c>
      <c r="D248" s="109"/>
      <c r="E248" s="62" t="s">
        <v>43</v>
      </c>
      <c r="F248" s="110"/>
      <c r="G248" s="111"/>
      <c r="H248" s="110"/>
      <c r="I248" s="65"/>
      <c r="J248" s="112"/>
      <c r="K248" s="67"/>
    </row>
    <row r="249" spans="1:11" s="6" customFormat="1" ht="25.5" outlineLevel="1">
      <c r="A249" s="59" t="s">
        <v>43</v>
      </c>
      <c r="B249" s="108"/>
      <c r="C249" s="108" t="s">
        <v>46</v>
      </c>
      <c r="D249" s="109"/>
      <c r="E249" s="62" t="s">
        <v>43</v>
      </c>
      <c r="F249" s="110">
        <v>0.27</v>
      </c>
      <c r="G249" s="111" t="s">
        <v>190</v>
      </c>
      <c r="H249" s="110"/>
      <c r="I249" s="65">
        <v>0.14000000000000001</v>
      </c>
      <c r="J249" s="112">
        <v>26.39</v>
      </c>
      <c r="K249" s="67">
        <v>3.61</v>
      </c>
    </row>
    <row r="250" spans="1:11" s="6" customFormat="1" ht="25.5" outlineLevel="1">
      <c r="A250" s="59" t="s">
        <v>43</v>
      </c>
      <c r="B250" s="108"/>
      <c r="C250" s="108" t="s">
        <v>48</v>
      </c>
      <c r="D250" s="109"/>
      <c r="E250" s="62" t="s">
        <v>43</v>
      </c>
      <c r="F250" s="110">
        <v>0.27</v>
      </c>
      <c r="G250" s="111" t="s">
        <v>190</v>
      </c>
      <c r="H250" s="110"/>
      <c r="I250" s="65">
        <v>0.14000000000000001</v>
      </c>
      <c r="J250" s="112">
        <v>26.39</v>
      </c>
      <c r="K250" s="67">
        <v>3.61</v>
      </c>
    </row>
    <row r="251" spans="1:11" s="6" customFormat="1" ht="15" outlineLevel="1">
      <c r="A251" s="59" t="s">
        <v>43</v>
      </c>
      <c r="B251" s="108"/>
      <c r="C251" s="108" t="s">
        <v>63</v>
      </c>
      <c r="D251" s="109" t="s">
        <v>54</v>
      </c>
      <c r="E251" s="62">
        <v>175</v>
      </c>
      <c r="F251" s="110"/>
      <c r="G251" s="111"/>
      <c r="H251" s="110"/>
      <c r="I251" s="65">
        <v>0.25</v>
      </c>
      <c r="J251" s="112">
        <v>160</v>
      </c>
      <c r="K251" s="67">
        <v>5.78</v>
      </c>
    </row>
    <row r="252" spans="1:11" s="6" customFormat="1" ht="15" outlineLevel="1">
      <c r="A252" s="59" t="s">
        <v>43</v>
      </c>
      <c r="B252" s="108"/>
      <c r="C252" s="108" t="s">
        <v>64</v>
      </c>
      <c r="D252" s="109"/>
      <c r="E252" s="62" t="s">
        <v>43</v>
      </c>
      <c r="F252" s="110"/>
      <c r="G252" s="111"/>
      <c r="H252" s="110"/>
      <c r="I252" s="65">
        <v>0.39</v>
      </c>
      <c r="J252" s="112"/>
      <c r="K252" s="67">
        <v>9.39</v>
      </c>
    </row>
    <row r="253" spans="1:11" s="6" customFormat="1" ht="15.75">
      <c r="A253" s="70" t="s">
        <v>43</v>
      </c>
      <c r="B253" s="113"/>
      <c r="C253" s="113" t="s">
        <v>65</v>
      </c>
      <c r="D253" s="114"/>
      <c r="E253" s="73" t="s">
        <v>43</v>
      </c>
      <c r="F253" s="115"/>
      <c r="G253" s="116"/>
      <c r="H253" s="115"/>
      <c r="I253" s="76">
        <v>1327.35</v>
      </c>
      <c r="J253" s="117"/>
      <c r="K253" s="78">
        <v>10531.34</v>
      </c>
    </row>
    <row r="254" spans="1:11" s="6" customFormat="1" ht="180">
      <c r="A254" s="59">
        <v>24</v>
      </c>
      <c r="B254" s="108" t="s">
        <v>1191</v>
      </c>
      <c r="C254" s="108" t="s">
        <v>1640</v>
      </c>
      <c r="D254" s="109" t="s">
        <v>1193</v>
      </c>
      <c r="E254" s="62">
        <v>7.5</v>
      </c>
      <c r="F254" s="110">
        <v>4.63</v>
      </c>
      <c r="G254" s="111"/>
      <c r="H254" s="110"/>
      <c r="I254" s="65"/>
      <c r="J254" s="112"/>
      <c r="K254" s="67"/>
    </row>
    <row r="255" spans="1:11" s="6" customFormat="1" ht="25.5" outlineLevel="1">
      <c r="A255" s="59" t="s">
        <v>43</v>
      </c>
      <c r="B255" s="108"/>
      <c r="C255" s="108" t="s">
        <v>44</v>
      </c>
      <c r="D255" s="109"/>
      <c r="E255" s="62" t="s">
        <v>43</v>
      </c>
      <c r="F255" s="110">
        <v>4.49</v>
      </c>
      <c r="G255" s="111" t="s">
        <v>94</v>
      </c>
      <c r="H255" s="110"/>
      <c r="I255" s="65">
        <v>51.12</v>
      </c>
      <c r="J255" s="112">
        <v>26.06</v>
      </c>
      <c r="K255" s="67">
        <v>1332.15</v>
      </c>
    </row>
    <row r="256" spans="1:11" s="6" customFormat="1" ht="15" outlineLevel="1">
      <c r="A256" s="59" t="s">
        <v>43</v>
      </c>
      <c r="B256" s="108"/>
      <c r="C256" s="108" t="s">
        <v>46</v>
      </c>
      <c r="D256" s="109"/>
      <c r="E256" s="62" t="s">
        <v>43</v>
      </c>
      <c r="F256" s="110">
        <v>0.14000000000000001</v>
      </c>
      <c r="G256" s="111" t="s">
        <v>95</v>
      </c>
      <c r="H256" s="110"/>
      <c r="I256" s="65">
        <v>1.58</v>
      </c>
      <c r="J256" s="112">
        <v>6.07</v>
      </c>
      <c r="K256" s="67">
        <v>9.56</v>
      </c>
    </row>
    <row r="257" spans="1:11" s="6" customFormat="1" ht="15" outlineLevel="1">
      <c r="A257" s="59" t="s">
        <v>43</v>
      </c>
      <c r="B257" s="108"/>
      <c r="C257" s="108" t="s">
        <v>48</v>
      </c>
      <c r="D257" s="109"/>
      <c r="E257" s="62" t="s">
        <v>43</v>
      </c>
      <c r="F257" s="110"/>
      <c r="G257" s="111"/>
      <c r="H257" s="110"/>
      <c r="I257" s="65"/>
      <c r="J257" s="112">
        <v>26.06</v>
      </c>
      <c r="K257" s="67"/>
    </row>
    <row r="258" spans="1:11" s="6" customFormat="1" ht="15" outlineLevel="1">
      <c r="A258" s="59" t="s">
        <v>43</v>
      </c>
      <c r="B258" s="108"/>
      <c r="C258" s="108" t="s">
        <v>52</v>
      </c>
      <c r="D258" s="109"/>
      <c r="E258" s="62" t="s">
        <v>43</v>
      </c>
      <c r="F258" s="110"/>
      <c r="G258" s="111"/>
      <c r="H258" s="110"/>
      <c r="I258" s="65"/>
      <c r="J258" s="112"/>
      <c r="K258" s="67"/>
    </row>
    <row r="259" spans="1:11" s="6" customFormat="1" ht="15" outlineLevel="1">
      <c r="A259" s="59" t="s">
        <v>43</v>
      </c>
      <c r="B259" s="108"/>
      <c r="C259" s="108" t="s">
        <v>53</v>
      </c>
      <c r="D259" s="109" t="s">
        <v>54</v>
      </c>
      <c r="E259" s="62">
        <v>85</v>
      </c>
      <c r="F259" s="110"/>
      <c r="G259" s="111"/>
      <c r="H259" s="110"/>
      <c r="I259" s="65">
        <v>43.45</v>
      </c>
      <c r="J259" s="112">
        <v>70</v>
      </c>
      <c r="K259" s="67">
        <v>932.51</v>
      </c>
    </row>
    <row r="260" spans="1:11" s="6" customFormat="1" ht="15" outlineLevel="1">
      <c r="A260" s="59" t="s">
        <v>43</v>
      </c>
      <c r="B260" s="108"/>
      <c r="C260" s="108" t="s">
        <v>55</v>
      </c>
      <c r="D260" s="109" t="s">
        <v>54</v>
      </c>
      <c r="E260" s="62">
        <v>70</v>
      </c>
      <c r="F260" s="110"/>
      <c r="G260" s="111"/>
      <c r="H260" s="110"/>
      <c r="I260" s="65">
        <v>35.78</v>
      </c>
      <c r="J260" s="112">
        <v>41</v>
      </c>
      <c r="K260" s="67">
        <v>546.17999999999995</v>
      </c>
    </row>
    <row r="261" spans="1:11" s="6" customFormat="1" ht="15" outlineLevel="1">
      <c r="A261" s="59" t="s">
        <v>43</v>
      </c>
      <c r="B261" s="108"/>
      <c r="C261" s="108" t="s">
        <v>56</v>
      </c>
      <c r="D261" s="109" t="s">
        <v>54</v>
      </c>
      <c r="E261" s="62">
        <v>98</v>
      </c>
      <c r="F261" s="110"/>
      <c r="G261" s="111"/>
      <c r="H261" s="110"/>
      <c r="I261" s="65">
        <v>0</v>
      </c>
      <c r="J261" s="112">
        <v>95</v>
      </c>
      <c r="K261" s="67">
        <v>0</v>
      </c>
    </row>
    <row r="262" spans="1:11" s="6" customFormat="1" ht="15" outlineLevel="1">
      <c r="A262" s="59" t="s">
        <v>43</v>
      </c>
      <c r="B262" s="108"/>
      <c r="C262" s="108" t="s">
        <v>57</v>
      </c>
      <c r="D262" s="109" t="s">
        <v>54</v>
      </c>
      <c r="E262" s="62">
        <v>77</v>
      </c>
      <c r="F262" s="110"/>
      <c r="G262" s="111"/>
      <c r="H262" s="110"/>
      <c r="I262" s="65">
        <v>0</v>
      </c>
      <c r="J262" s="112">
        <v>65</v>
      </c>
      <c r="K262" s="67">
        <v>0</v>
      </c>
    </row>
    <row r="263" spans="1:11" s="6" customFormat="1" ht="30" outlineLevel="1">
      <c r="A263" s="59" t="s">
        <v>43</v>
      </c>
      <c r="B263" s="108"/>
      <c r="C263" s="108" t="s">
        <v>58</v>
      </c>
      <c r="D263" s="109" t="s">
        <v>59</v>
      </c>
      <c r="E263" s="62">
        <v>0.34</v>
      </c>
      <c r="F263" s="110"/>
      <c r="G263" s="111" t="s">
        <v>94</v>
      </c>
      <c r="H263" s="110"/>
      <c r="I263" s="65">
        <v>3.87</v>
      </c>
      <c r="J263" s="112"/>
      <c r="K263" s="67"/>
    </row>
    <row r="264" spans="1:11" s="6" customFormat="1" ht="15.75">
      <c r="A264" s="70" t="s">
        <v>43</v>
      </c>
      <c r="B264" s="113"/>
      <c r="C264" s="113" t="s">
        <v>60</v>
      </c>
      <c r="D264" s="114"/>
      <c r="E264" s="73" t="s">
        <v>43</v>
      </c>
      <c r="F264" s="115"/>
      <c r="G264" s="116"/>
      <c r="H264" s="115"/>
      <c r="I264" s="76">
        <v>131.93</v>
      </c>
      <c r="J264" s="117"/>
      <c r="K264" s="78">
        <v>2820.4</v>
      </c>
    </row>
    <row r="265" spans="1:11" s="6" customFormat="1" ht="75">
      <c r="A265" s="59">
        <v>25</v>
      </c>
      <c r="B265" s="108" t="s">
        <v>1312</v>
      </c>
      <c r="C265" s="108" t="s">
        <v>1313</v>
      </c>
      <c r="D265" s="109" t="s">
        <v>103</v>
      </c>
      <c r="E265" s="62" t="s">
        <v>1881</v>
      </c>
      <c r="F265" s="110">
        <v>113.92</v>
      </c>
      <c r="G265" s="111"/>
      <c r="H265" s="110"/>
      <c r="I265" s="65">
        <v>5666.61</v>
      </c>
      <c r="J265" s="112">
        <v>12.85</v>
      </c>
      <c r="K265" s="78">
        <v>72815.92</v>
      </c>
    </row>
    <row r="266" spans="1:11" s="6" customFormat="1" ht="225">
      <c r="A266" s="59">
        <v>26</v>
      </c>
      <c r="B266" s="108" t="s">
        <v>1287</v>
      </c>
      <c r="C266" s="108" t="s">
        <v>1315</v>
      </c>
      <c r="D266" s="109" t="s">
        <v>997</v>
      </c>
      <c r="E266" s="62" t="s">
        <v>1870</v>
      </c>
      <c r="F266" s="110">
        <v>616.24</v>
      </c>
      <c r="G266" s="111"/>
      <c r="H266" s="110"/>
      <c r="I266" s="65"/>
      <c r="J266" s="112"/>
      <c r="K266" s="67"/>
    </row>
    <row r="267" spans="1:11" s="6" customFormat="1" ht="25.5" outlineLevel="1">
      <c r="A267" s="59" t="s">
        <v>43</v>
      </c>
      <c r="B267" s="108"/>
      <c r="C267" s="108" t="s">
        <v>44</v>
      </c>
      <c r="D267" s="109"/>
      <c r="E267" s="62" t="s">
        <v>43</v>
      </c>
      <c r="F267" s="110">
        <v>293.04000000000002</v>
      </c>
      <c r="G267" s="111" t="s">
        <v>1290</v>
      </c>
      <c r="H267" s="110"/>
      <c r="I267" s="65">
        <v>2736.27</v>
      </c>
      <c r="J267" s="112">
        <v>26.39</v>
      </c>
      <c r="K267" s="67">
        <v>72210.09</v>
      </c>
    </row>
    <row r="268" spans="1:11" s="6" customFormat="1" ht="15" outlineLevel="1">
      <c r="A268" s="59" t="s">
        <v>43</v>
      </c>
      <c r="B268" s="108"/>
      <c r="C268" s="108" t="s">
        <v>46</v>
      </c>
      <c r="D268" s="109"/>
      <c r="E268" s="62" t="s">
        <v>43</v>
      </c>
      <c r="F268" s="110">
        <v>62.85</v>
      </c>
      <c r="G268" s="111" t="s">
        <v>95</v>
      </c>
      <c r="H268" s="110"/>
      <c r="I268" s="65">
        <v>527.19000000000005</v>
      </c>
      <c r="J268" s="112">
        <v>9.56</v>
      </c>
      <c r="K268" s="67">
        <v>5039.8999999999996</v>
      </c>
    </row>
    <row r="269" spans="1:11" s="6" customFormat="1" ht="15" outlineLevel="1">
      <c r="A269" s="59" t="s">
        <v>43</v>
      </c>
      <c r="B269" s="108"/>
      <c r="C269" s="108" t="s">
        <v>48</v>
      </c>
      <c r="D269" s="109"/>
      <c r="E269" s="62" t="s">
        <v>43</v>
      </c>
      <c r="F269" s="110" t="s">
        <v>1291</v>
      </c>
      <c r="G269" s="111"/>
      <c r="H269" s="110"/>
      <c r="I269" s="68" t="s">
        <v>1882</v>
      </c>
      <c r="J269" s="112">
        <v>26.39</v>
      </c>
      <c r="K269" s="69" t="s">
        <v>1883</v>
      </c>
    </row>
    <row r="270" spans="1:11" s="6" customFormat="1" ht="15" outlineLevel="1">
      <c r="A270" s="59" t="s">
        <v>43</v>
      </c>
      <c r="B270" s="108"/>
      <c r="C270" s="108" t="s">
        <v>52</v>
      </c>
      <c r="D270" s="109"/>
      <c r="E270" s="62" t="s">
        <v>43</v>
      </c>
      <c r="F270" s="110">
        <v>260.33999999999997</v>
      </c>
      <c r="G270" s="111"/>
      <c r="H270" s="110"/>
      <c r="I270" s="65">
        <v>1455.82</v>
      </c>
      <c r="J270" s="112">
        <v>8.91</v>
      </c>
      <c r="K270" s="67">
        <v>12971.37</v>
      </c>
    </row>
    <row r="271" spans="1:11" s="6" customFormat="1" ht="15" outlineLevel="1">
      <c r="A271" s="59" t="s">
        <v>43</v>
      </c>
      <c r="B271" s="108"/>
      <c r="C271" s="108" t="s">
        <v>53</v>
      </c>
      <c r="D271" s="109" t="s">
        <v>54</v>
      </c>
      <c r="E271" s="62">
        <v>85</v>
      </c>
      <c r="F271" s="110"/>
      <c r="G271" s="111"/>
      <c r="H271" s="110"/>
      <c r="I271" s="65">
        <v>2325.83</v>
      </c>
      <c r="J271" s="112">
        <v>70</v>
      </c>
      <c r="K271" s="67">
        <v>50547.06</v>
      </c>
    </row>
    <row r="272" spans="1:11" s="6" customFormat="1" ht="15" outlineLevel="1">
      <c r="A272" s="59" t="s">
        <v>43</v>
      </c>
      <c r="B272" s="108"/>
      <c r="C272" s="108" t="s">
        <v>55</v>
      </c>
      <c r="D272" s="109" t="s">
        <v>54</v>
      </c>
      <c r="E272" s="62">
        <v>70</v>
      </c>
      <c r="F272" s="110"/>
      <c r="G272" s="111"/>
      <c r="H272" s="110"/>
      <c r="I272" s="65">
        <v>1915.39</v>
      </c>
      <c r="J272" s="112">
        <v>41</v>
      </c>
      <c r="K272" s="67">
        <v>29606.14</v>
      </c>
    </row>
    <row r="273" spans="1:11" s="6" customFormat="1" ht="15" outlineLevel="1">
      <c r="A273" s="59" t="s">
        <v>43</v>
      </c>
      <c r="B273" s="108"/>
      <c r="C273" s="108" t="s">
        <v>56</v>
      </c>
      <c r="D273" s="109" t="s">
        <v>54</v>
      </c>
      <c r="E273" s="62">
        <v>98</v>
      </c>
      <c r="F273" s="110"/>
      <c r="G273" s="111"/>
      <c r="H273" s="110"/>
      <c r="I273" s="65">
        <v>64.53</v>
      </c>
      <c r="J273" s="112">
        <v>95</v>
      </c>
      <c r="K273" s="67">
        <v>1650.79</v>
      </c>
    </row>
    <row r="274" spans="1:11" s="6" customFormat="1" ht="15" outlineLevel="1">
      <c r="A274" s="59" t="s">
        <v>43</v>
      </c>
      <c r="B274" s="108"/>
      <c r="C274" s="108" t="s">
        <v>57</v>
      </c>
      <c r="D274" s="109" t="s">
        <v>54</v>
      </c>
      <c r="E274" s="62">
        <v>77</v>
      </c>
      <c r="F274" s="110"/>
      <c r="G274" s="111"/>
      <c r="H274" s="110"/>
      <c r="I274" s="65">
        <v>50.7</v>
      </c>
      <c r="J274" s="112">
        <v>65</v>
      </c>
      <c r="K274" s="67">
        <v>1129.49</v>
      </c>
    </row>
    <row r="275" spans="1:11" s="6" customFormat="1" ht="30" outlineLevel="1">
      <c r="A275" s="59" t="s">
        <v>43</v>
      </c>
      <c r="B275" s="108"/>
      <c r="C275" s="108" t="s">
        <v>58</v>
      </c>
      <c r="D275" s="109" t="s">
        <v>59</v>
      </c>
      <c r="E275" s="62">
        <v>22.2</v>
      </c>
      <c r="F275" s="110"/>
      <c r="G275" s="111" t="s">
        <v>1290</v>
      </c>
      <c r="H275" s="110"/>
      <c r="I275" s="65">
        <v>207.29</v>
      </c>
      <c r="J275" s="112"/>
      <c r="K275" s="67"/>
    </row>
    <row r="276" spans="1:11" s="6" customFormat="1" ht="15.75">
      <c r="A276" s="70" t="s">
        <v>43</v>
      </c>
      <c r="B276" s="113"/>
      <c r="C276" s="113" t="s">
        <v>60</v>
      </c>
      <c r="D276" s="114"/>
      <c r="E276" s="73" t="s">
        <v>43</v>
      </c>
      <c r="F276" s="115"/>
      <c r="G276" s="116"/>
      <c r="H276" s="115"/>
      <c r="I276" s="76">
        <v>9075.73</v>
      </c>
      <c r="J276" s="117"/>
      <c r="K276" s="78">
        <v>173154.84</v>
      </c>
    </row>
    <row r="277" spans="1:11" s="6" customFormat="1" ht="15" outlineLevel="1">
      <c r="A277" s="59" t="s">
        <v>43</v>
      </c>
      <c r="B277" s="108"/>
      <c r="C277" s="108" t="s">
        <v>61</v>
      </c>
      <c r="D277" s="109"/>
      <c r="E277" s="62" t="s">
        <v>43</v>
      </c>
      <c r="F277" s="110"/>
      <c r="G277" s="111"/>
      <c r="H277" s="110"/>
      <c r="I277" s="65"/>
      <c r="J277" s="112"/>
      <c r="K277" s="67"/>
    </row>
    <row r="278" spans="1:11" s="6" customFormat="1" ht="25.5" outlineLevel="1">
      <c r="A278" s="59" t="s">
        <v>43</v>
      </c>
      <c r="B278" s="108"/>
      <c r="C278" s="108" t="s">
        <v>46</v>
      </c>
      <c r="D278" s="109"/>
      <c r="E278" s="62" t="s">
        <v>43</v>
      </c>
      <c r="F278" s="110">
        <v>7.85</v>
      </c>
      <c r="G278" s="111" t="s">
        <v>100</v>
      </c>
      <c r="H278" s="110"/>
      <c r="I278" s="65">
        <v>6.58</v>
      </c>
      <c r="J278" s="112">
        <v>26.39</v>
      </c>
      <c r="K278" s="67">
        <v>173.77</v>
      </c>
    </row>
    <row r="279" spans="1:11" s="6" customFormat="1" ht="25.5" outlineLevel="1">
      <c r="A279" s="59" t="s">
        <v>43</v>
      </c>
      <c r="B279" s="108"/>
      <c r="C279" s="108" t="s">
        <v>48</v>
      </c>
      <c r="D279" s="109"/>
      <c r="E279" s="62" t="s">
        <v>43</v>
      </c>
      <c r="F279" s="110">
        <v>7.85</v>
      </c>
      <c r="G279" s="111" t="s">
        <v>100</v>
      </c>
      <c r="H279" s="110"/>
      <c r="I279" s="65">
        <v>6.58</v>
      </c>
      <c r="J279" s="112">
        <v>26.39</v>
      </c>
      <c r="K279" s="67">
        <v>173.77</v>
      </c>
    </row>
    <row r="280" spans="1:11" s="6" customFormat="1" ht="15" outlineLevel="1">
      <c r="A280" s="59" t="s">
        <v>43</v>
      </c>
      <c r="B280" s="108"/>
      <c r="C280" s="108" t="s">
        <v>63</v>
      </c>
      <c r="D280" s="109" t="s">
        <v>54</v>
      </c>
      <c r="E280" s="62">
        <v>175</v>
      </c>
      <c r="F280" s="110"/>
      <c r="G280" s="111"/>
      <c r="H280" s="110"/>
      <c r="I280" s="65">
        <v>11.52</v>
      </c>
      <c r="J280" s="112">
        <v>160</v>
      </c>
      <c r="K280" s="67">
        <v>278.02999999999997</v>
      </c>
    </row>
    <row r="281" spans="1:11" s="6" customFormat="1" ht="15" outlineLevel="1">
      <c r="A281" s="59" t="s">
        <v>43</v>
      </c>
      <c r="B281" s="108"/>
      <c r="C281" s="108" t="s">
        <v>64</v>
      </c>
      <c r="D281" s="109"/>
      <c r="E281" s="62" t="s">
        <v>43</v>
      </c>
      <c r="F281" s="110"/>
      <c r="G281" s="111"/>
      <c r="H281" s="110"/>
      <c r="I281" s="65">
        <v>18.100000000000001</v>
      </c>
      <c r="J281" s="112"/>
      <c r="K281" s="67">
        <v>451.8</v>
      </c>
    </row>
    <row r="282" spans="1:11" s="6" customFormat="1" ht="15.75">
      <c r="A282" s="70" t="s">
        <v>43</v>
      </c>
      <c r="B282" s="113"/>
      <c r="C282" s="113" t="s">
        <v>65</v>
      </c>
      <c r="D282" s="114"/>
      <c r="E282" s="73" t="s">
        <v>43</v>
      </c>
      <c r="F282" s="115"/>
      <c r="G282" s="116"/>
      <c r="H282" s="115"/>
      <c r="I282" s="76">
        <v>9093.83</v>
      </c>
      <c r="J282" s="117"/>
      <c r="K282" s="78">
        <v>173606.64</v>
      </c>
    </row>
    <row r="283" spans="1:11" s="6" customFormat="1" ht="180">
      <c r="A283" s="59">
        <v>27</v>
      </c>
      <c r="B283" s="108" t="s">
        <v>421</v>
      </c>
      <c r="C283" s="108" t="s">
        <v>422</v>
      </c>
      <c r="D283" s="109" t="s">
        <v>142</v>
      </c>
      <c r="E283" s="62" t="s">
        <v>1884</v>
      </c>
      <c r="F283" s="110">
        <v>1367.44</v>
      </c>
      <c r="G283" s="111"/>
      <c r="H283" s="110"/>
      <c r="I283" s="65"/>
      <c r="J283" s="112"/>
      <c r="K283" s="67"/>
    </row>
    <row r="284" spans="1:11" s="6" customFormat="1" ht="25.5" outlineLevel="1">
      <c r="A284" s="59" t="s">
        <v>43</v>
      </c>
      <c r="B284" s="108"/>
      <c r="C284" s="108" t="s">
        <v>44</v>
      </c>
      <c r="D284" s="109"/>
      <c r="E284" s="62" t="s">
        <v>43</v>
      </c>
      <c r="F284" s="110">
        <v>1340.64</v>
      </c>
      <c r="G284" s="111" t="s">
        <v>94</v>
      </c>
      <c r="H284" s="110"/>
      <c r="I284" s="65">
        <v>951.41</v>
      </c>
      <c r="J284" s="112">
        <v>26.39</v>
      </c>
      <c r="K284" s="67">
        <v>25107.59</v>
      </c>
    </row>
    <row r="285" spans="1:11" s="6" customFormat="1" ht="15" outlineLevel="1">
      <c r="A285" s="59" t="s">
        <v>43</v>
      </c>
      <c r="B285" s="108"/>
      <c r="C285" s="108" t="s">
        <v>46</v>
      </c>
      <c r="D285" s="109"/>
      <c r="E285" s="62" t="s">
        <v>43</v>
      </c>
      <c r="F285" s="110">
        <v>26.8</v>
      </c>
      <c r="G285" s="111" t="s">
        <v>95</v>
      </c>
      <c r="H285" s="110"/>
      <c r="I285" s="65">
        <v>18.79</v>
      </c>
      <c r="J285" s="112">
        <v>9.9499999999999993</v>
      </c>
      <c r="K285" s="67">
        <v>187</v>
      </c>
    </row>
    <row r="286" spans="1:11" s="6" customFormat="1" ht="15" outlineLevel="1">
      <c r="A286" s="59" t="s">
        <v>43</v>
      </c>
      <c r="B286" s="108"/>
      <c r="C286" s="108" t="s">
        <v>48</v>
      </c>
      <c r="D286" s="109"/>
      <c r="E286" s="62" t="s">
        <v>43</v>
      </c>
      <c r="F286" s="110" t="s">
        <v>382</v>
      </c>
      <c r="G286" s="111"/>
      <c r="H286" s="110"/>
      <c r="I286" s="68" t="s">
        <v>1396</v>
      </c>
      <c r="J286" s="112">
        <v>26.39</v>
      </c>
      <c r="K286" s="69" t="s">
        <v>1885</v>
      </c>
    </row>
    <row r="287" spans="1:11" s="6" customFormat="1" ht="15" outlineLevel="1">
      <c r="A287" s="59" t="s">
        <v>43</v>
      </c>
      <c r="B287" s="108"/>
      <c r="C287" s="108" t="s">
        <v>52</v>
      </c>
      <c r="D287" s="109"/>
      <c r="E287" s="62" t="s">
        <v>43</v>
      </c>
      <c r="F287" s="110"/>
      <c r="G287" s="111"/>
      <c r="H287" s="110"/>
      <c r="I287" s="65"/>
      <c r="J287" s="112"/>
      <c r="K287" s="67"/>
    </row>
    <row r="288" spans="1:11" s="6" customFormat="1" ht="15" outlineLevel="1">
      <c r="A288" s="59" t="s">
        <v>43</v>
      </c>
      <c r="B288" s="108"/>
      <c r="C288" s="108" t="s">
        <v>53</v>
      </c>
      <c r="D288" s="109" t="s">
        <v>54</v>
      </c>
      <c r="E288" s="62">
        <v>85</v>
      </c>
      <c r="F288" s="110"/>
      <c r="G288" s="111"/>
      <c r="H288" s="110"/>
      <c r="I288" s="65">
        <v>808.7</v>
      </c>
      <c r="J288" s="112">
        <v>70</v>
      </c>
      <c r="K288" s="67">
        <v>17575.310000000001</v>
      </c>
    </row>
    <row r="289" spans="1:11" s="6" customFormat="1" ht="15" outlineLevel="1">
      <c r="A289" s="59" t="s">
        <v>43</v>
      </c>
      <c r="B289" s="108"/>
      <c r="C289" s="108" t="s">
        <v>55</v>
      </c>
      <c r="D289" s="109" t="s">
        <v>54</v>
      </c>
      <c r="E289" s="62">
        <v>70</v>
      </c>
      <c r="F289" s="110"/>
      <c r="G289" s="111"/>
      <c r="H289" s="110"/>
      <c r="I289" s="65">
        <v>665.99</v>
      </c>
      <c r="J289" s="112">
        <v>41</v>
      </c>
      <c r="K289" s="67">
        <v>10294.11</v>
      </c>
    </row>
    <row r="290" spans="1:11" s="6" customFormat="1" ht="15" outlineLevel="1">
      <c r="A290" s="59" t="s">
        <v>43</v>
      </c>
      <c r="B290" s="108"/>
      <c r="C290" s="108" t="s">
        <v>56</v>
      </c>
      <c r="D290" s="109" t="s">
        <v>54</v>
      </c>
      <c r="E290" s="62">
        <v>98</v>
      </c>
      <c r="F290" s="110"/>
      <c r="G290" s="111"/>
      <c r="H290" s="110"/>
      <c r="I290" s="65">
        <v>2.96</v>
      </c>
      <c r="J290" s="112">
        <v>95</v>
      </c>
      <c r="K290" s="67">
        <v>75.77</v>
      </c>
    </row>
    <row r="291" spans="1:11" s="6" customFormat="1" ht="15" outlineLevel="1">
      <c r="A291" s="59" t="s">
        <v>43</v>
      </c>
      <c r="B291" s="108"/>
      <c r="C291" s="108" t="s">
        <v>57</v>
      </c>
      <c r="D291" s="109" t="s">
        <v>54</v>
      </c>
      <c r="E291" s="62">
        <v>77</v>
      </c>
      <c r="F291" s="110"/>
      <c r="G291" s="111"/>
      <c r="H291" s="110"/>
      <c r="I291" s="65">
        <v>2.33</v>
      </c>
      <c r="J291" s="112">
        <v>65</v>
      </c>
      <c r="K291" s="67">
        <v>51.84</v>
      </c>
    </row>
    <row r="292" spans="1:11" s="6" customFormat="1" ht="30" outlineLevel="1">
      <c r="A292" s="59" t="s">
        <v>43</v>
      </c>
      <c r="B292" s="108"/>
      <c r="C292" s="108" t="s">
        <v>58</v>
      </c>
      <c r="D292" s="109" t="s">
        <v>59</v>
      </c>
      <c r="E292" s="62">
        <v>114</v>
      </c>
      <c r="F292" s="110"/>
      <c r="G292" s="111" t="s">
        <v>94</v>
      </c>
      <c r="H292" s="110"/>
      <c r="I292" s="65">
        <v>80.900000000000006</v>
      </c>
      <c r="J292" s="112"/>
      <c r="K292" s="67"/>
    </row>
    <row r="293" spans="1:11" s="6" customFormat="1" ht="15.75">
      <c r="A293" s="70" t="s">
        <v>43</v>
      </c>
      <c r="B293" s="113"/>
      <c r="C293" s="113" t="s">
        <v>60</v>
      </c>
      <c r="D293" s="114"/>
      <c r="E293" s="73" t="s">
        <v>43</v>
      </c>
      <c r="F293" s="115"/>
      <c r="G293" s="116"/>
      <c r="H293" s="115"/>
      <c r="I293" s="76">
        <v>2450.1799999999998</v>
      </c>
      <c r="J293" s="117"/>
      <c r="K293" s="78">
        <v>53291.62</v>
      </c>
    </row>
    <row r="294" spans="1:11" s="6" customFormat="1" ht="15" outlineLevel="1">
      <c r="A294" s="59" t="s">
        <v>43</v>
      </c>
      <c r="B294" s="108"/>
      <c r="C294" s="108" t="s">
        <v>61</v>
      </c>
      <c r="D294" s="109"/>
      <c r="E294" s="62" t="s">
        <v>43</v>
      </c>
      <c r="F294" s="110"/>
      <c r="G294" s="111"/>
      <c r="H294" s="110"/>
      <c r="I294" s="65"/>
      <c r="J294" s="112"/>
      <c r="K294" s="67"/>
    </row>
    <row r="295" spans="1:11" s="6" customFormat="1" ht="25.5" outlineLevel="1">
      <c r="A295" s="59" t="s">
        <v>43</v>
      </c>
      <c r="B295" s="108"/>
      <c r="C295" s="108" t="s">
        <v>46</v>
      </c>
      <c r="D295" s="109"/>
      <c r="E295" s="62" t="s">
        <v>43</v>
      </c>
      <c r="F295" s="110">
        <v>4.3099999999999996</v>
      </c>
      <c r="G295" s="111" t="s">
        <v>100</v>
      </c>
      <c r="H295" s="110"/>
      <c r="I295" s="65">
        <v>0.3</v>
      </c>
      <c r="J295" s="112">
        <v>26.39</v>
      </c>
      <c r="K295" s="67">
        <v>7.98</v>
      </c>
    </row>
    <row r="296" spans="1:11" s="6" customFormat="1" ht="25.5" outlineLevel="1">
      <c r="A296" s="59" t="s">
        <v>43</v>
      </c>
      <c r="B296" s="108"/>
      <c r="C296" s="108" t="s">
        <v>48</v>
      </c>
      <c r="D296" s="109"/>
      <c r="E296" s="62" t="s">
        <v>43</v>
      </c>
      <c r="F296" s="110">
        <v>4.3099999999999996</v>
      </c>
      <c r="G296" s="111" t="s">
        <v>100</v>
      </c>
      <c r="H296" s="110"/>
      <c r="I296" s="65">
        <v>0.3</v>
      </c>
      <c r="J296" s="112">
        <v>26.39</v>
      </c>
      <c r="K296" s="67">
        <v>7.98</v>
      </c>
    </row>
    <row r="297" spans="1:11" s="6" customFormat="1" ht="15" outlineLevel="1">
      <c r="A297" s="59" t="s">
        <v>43</v>
      </c>
      <c r="B297" s="108"/>
      <c r="C297" s="108" t="s">
        <v>63</v>
      </c>
      <c r="D297" s="109" t="s">
        <v>54</v>
      </c>
      <c r="E297" s="62">
        <v>175</v>
      </c>
      <c r="F297" s="110"/>
      <c r="G297" s="111"/>
      <c r="H297" s="110"/>
      <c r="I297" s="65">
        <v>0.52</v>
      </c>
      <c r="J297" s="112">
        <v>160</v>
      </c>
      <c r="K297" s="67">
        <v>12.77</v>
      </c>
    </row>
    <row r="298" spans="1:11" s="6" customFormat="1" ht="15" outlineLevel="1">
      <c r="A298" s="59" t="s">
        <v>43</v>
      </c>
      <c r="B298" s="108"/>
      <c r="C298" s="108" t="s">
        <v>64</v>
      </c>
      <c r="D298" s="109"/>
      <c r="E298" s="62" t="s">
        <v>43</v>
      </c>
      <c r="F298" s="110"/>
      <c r="G298" s="111"/>
      <c r="H298" s="110"/>
      <c r="I298" s="65">
        <v>0.82</v>
      </c>
      <c r="J298" s="112"/>
      <c r="K298" s="67">
        <v>20.75</v>
      </c>
    </row>
    <row r="299" spans="1:11" s="6" customFormat="1" ht="15.75">
      <c r="A299" s="70" t="s">
        <v>43</v>
      </c>
      <c r="B299" s="113"/>
      <c r="C299" s="113" t="s">
        <v>65</v>
      </c>
      <c r="D299" s="114"/>
      <c r="E299" s="73" t="s">
        <v>43</v>
      </c>
      <c r="F299" s="115"/>
      <c r="G299" s="116"/>
      <c r="H299" s="115"/>
      <c r="I299" s="76">
        <v>2451</v>
      </c>
      <c r="J299" s="117"/>
      <c r="K299" s="78">
        <v>53312.37</v>
      </c>
    </row>
    <row r="300" spans="1:11" s="6" customFormat="1" ht="180">
      <c r="A300" s="59">
        <v>28</v>
      </c>
      <c r="B300" s="108" t="s">
        <v>1060</v>
      </c>
      <c r="C300" s="108" t="s">
        <v>1061</v>
      </c>
      <c r="D300" s="109" t="s">
        <v>1062</v>
      </c>
      <c r="E300" s="62" t="s">
        <v>1886</v>
      </c>
      <c r="F300" s="110">
        <v>56096.94</v>
      </c>
      <c r="G300" s="111"/>
      <c r="H300" s="110"/>
      <c r="I300" s="65"/>
      <c r="J300" s="112"/>
      <c r="K300" s="67"/>
    </row>
    <row r="301" spans="1:11" s="6" customFormat="1" ht="25.5" outlineLevel="1">
      <c r="A301" s="59" t="s">
        <v>43</v>
      </c>
      <c r="B301" s="108"/>
      <c r="C301" s="108" t="s">
        <v>44</v>
      </c>
      <c r="D301" s="109"/>
      <c r="E301" s="62" t="s">
        <v>43</v>
      </c>
      <c r="F301" s="110">
        <v>14716</v>
      </c>
      <c r="G301" s="111" t="s">
        <v>94</v>
      </c>
      <c r="H301" s="110"/>
      <c r="I301" s="65">
        <v>4442</v>
      </c>
      <c r="J301" s="112">
        <v>26.39</v>
      </c>
      <c r="K301" s="67">
        <v>117224.34</v>
      </c>
    </row>
    <row r="302" spans="1:11" s="6" customFormat="1" ht="15" outlineLevel="1">
      <c r="A302" s="59" t="s">
        <v>43</v>
      </c>
      <c r="B302" s="108"/>
      <c r="C302" s="108" t="s">
        <v>46</v>
      </c>
      <c r="D302" s="109"/>
      <c r="E302" s="62" t="s">
        <v>43</v>
      </c>
      <c r="F302" s="110">
        <v>1522.05</v>
      </c>
      <c r="G302" s="111" t="s">
        <v>95</v>
      </c>
      <c r="H302" s="110"/>
      <c r="I302" s="65">
        <v>453.98</v>
      </c>
      <c r="J302" s="112">
        <v>9.34</v>
      </c>
      <c r="K302" s="67">
        <v>4240.18</v>
      </c>
    </row>
    <row r="303" spans="1:11" s="6" customFormat="1" ht="15" outlineLevel="1">
      <c r="A303" s="59" t="s">
        <v>43</v>
      </c>
      <c r="B303" s="108"/>
      <c r="C303" s="108" t="s">
        <v>48</v>
      </c>
      <c r="D303" s="109"/>
      <c r="E303" s="62" t="s">
        <v>43</v>
      </c>
      <c r="F303" s="110" t="s">
        <v>1064</v>
      </c>
      <c r="G303" s="111"/>
      <c r="H303" s="110"/>
      <c r="I303" s="68" t="s">
        <v>1887</v>
      </c>
      <c r="J303" s="112">
        <v>26.39</v>
      </c>
      <c r="K303" s="69" t="s">
        <v>1888</v>
      </c>
    </row>
    <row r="304" spans="1:11" s="6" customFormat="1" ht="15" outlineLevel="1">
      <c r="A304" s="59" t="s">
        <v>43</v>
      </c>
      <c r="B304" s="108"/>
      <c r="C304" s="108" t="s">
        <v>52</v>
      </c>
      <c r="D304" s="109"/>
      <c r="E304" s="62" t="s">
        <v>43</v>
      </c>
      <c r="F304" s="110">
        <v>39858.89</v>
      </c>
      <c r="G304" s="111"/>
      <c r="H304" s="110"/>
      <c r="I304" s="65">
        <v>7925.78</v>
      </c>
      <c r="J304" s="112">
        <v>6.37</v>
      </c>
      <c r="K304" s="67">
        <v>50487.22</v>
      </c>
    </row>
    <row r="305" spans="1:11" s="6" customFormat="1" ht="15" outlineLevel="1">
      <c r="A305" s="59" t="s">
        <v>43</v>
      </c>
      <c r="B305" s="108"/>
      <c r="C305" s="108" t="s">
        <v>53</v>
      </c>
      <c r="D305" s="109" t="s">
        <v>54</v>
      </c>
      <c r="E305" s="62">
        <v>85</v>
      </c>
      <c r="F305" s="110"/>
      <c r="G305" s="111"/>
      <c r="H305" s="110"/>
      <c r="I305" s="65">
        <v>3775.7</v>
      </c>
      <c r="J305" s="112">
        <v>70</v>
      </c>
      <c r="K305" s="67">
        <v>82057.039999999994</v>
      </c>
    </row>
    <row r="306" spans="1:11" s="6" customFormat="1" ht="15" outlineLevel="1">
      <c r="A306" s="59" t="s">
        <v>43</v>
      </c>
      <c r="B306" s="108"/>
      <c r="C306" s="108" t="s">
        <v>55</v>
      </c>
      <c r="D306" s="109" t="s">
        <v>54</v>
      </c>
      <c r="E306" s="62">
        <v>70</v>
      </c>
      <c r="F306" s="110"/>
      <c r="G306" s="111"/>
      <c r="H306" s="110"/>
      <c r="I306" s="65">
        <v>3109.4</v>
      </c>
      <c r="J306" s="112">
        <v>41</v>
      </c>
      <c r="K306" s="67">
        <v>48061.98</v>
      </c>
    </row>
    <row r="307" spans="1:11" s="6" customFormat="1" ht="15" outlineLevel="1">
      <c r="A307" s="59" t="s">
        <v>43</v>
      </c>
      <c r="B307" s="108"/>
      <c r="C307" s="108" t="s">
        <v>56</v>
      </c>
      <c r="D307" s="109" t="s">
        <v>54</v>
      </c>
      <c r="E307" s="62">
        <v>98</v>
      </c>
      <c r="F307" s="110"/>
      <c r="G307" s="111"/>
      <c r="H307" s="110"/>
      <c r="I307" s="65">
        <v>15.21</v>
      </c>
      <c r="J307" s="112">
        <v>95</v>
      </c>
      <c r="K307" s="67">
        <v>389.06</v>
      </c>
    </row>
    <row r="308" spans="1:11" s="6" customFormat="1" ht="15" outlineLevel="1">
      <c r="A308" s="59" t="s">
        <v>43</v>
      </c>
      <c r="B308" s="108"/>
      <c r="C308" s="108" t="s">
        <v>57</v>
      </c>
      <c r="D308" s="109" t="s">
        <v>54</v>
      </c>
      <c r="E308" s="62">
        <v>77</v>
      </c>
      <c r="F308" s="110"/>
      <c r="G308" s="111"/>
      <c r="H308" s="110"/>
      <c r="I308" s="65">
        <v>11.95</v>
      </c>
      <c r="J308" s="112">
        <v>65</v>
      </c>
      <c r="K308" s="67">
        <v>266.2</v>
      </c>
    </row>
    <row r="309" spans="1:11" s="6" customFormat="1" ht="30" outlineLevel="1">
      <c r="A309" s="59" t="s">
        <v>43</v>
      </c>
      <c r="B309" s="108"/>
      <c r="C309" s="108" t="s">
        <v>58</v>
      </c>
      <c r="D309" s="109" t="s">
        <v>59</v>
      </c>
      <c r="E309" s="62">
        <v>1300</v>
      </c>
      <c r="F309" s="110"/>
      <c r="G309" s="111" t="s">
        <v>94</v>
      </c>
      <c r="H309" s="110"/>
      <c r="I309" s="65">
        <v>392.4</v>
      </c>
      <c r="J309" s="112"/>
      <c r="K309" s="67"/>
    </row>
    <row r="310" spans="1:11" s="6" customFormat="1" ht="15.75">
      <c r="A310" s="70" t="s">
        <v>43</v>
      </c>
      <c r="B310" s="113"/>
      <c r="C310" s="113" t="s">
        <v>60</v>
      </c>
      <c r="D310" s="114"/>
      <c r="E310" s="73" t="s">
        <v>43</v>
      </c>
      <c r="F310" s="115"/>
      <c r="G310" s="116"/>
      <c r="H310" s="115"/>
      <c r="I310" s="76">
        <v>19734.02</v>
      </c>
      <c r="J310" s="117"/>
      <c r="K310" s="78">
        <v>302726.02</v>
      </c>
    </row>
    <row r="311" spans="1:11" s="6" customFormat="1" ht="15" outlineLevel="1">
      <c r="A311" s="59" t="s">
        <v>43</v>
      </c>
      <c r="B311" s="108"/>
      <c r="C311" s="108" t="s">
        <v>61</v>
      </c>
      <c r="D311" s="109"/>
      <c r="E311" s="62" t="s">
        <v>43</v>
      </c>
      <c r="F311" s="110"/>
      <c r="G311" s="111"/>
      <c r="H311" s="110"/>
      <c r="I311" s="65"/>
      <c r="J311" s="112"/>
      <c r="K311" s="67"/>
    </row>
    <row r="312" spans="1:11" s="6" customFormat="1" ht="25.5" outlineLevel="1">
      <c r="A312" s="59" t="s">
        <v>43</v>
      </c>
      <c r="B312" s="108"/>
      <c r="C312" s="108" t="s">
        <v>46</v>
      </c>
      <c r="D312" s="109"/>
      <c r="E312" s="62" t="s">
        <v>43</v>
      </c>
      <c r="F312" s="110">
        <v>52.03</v>
      </c>
      <c r="G312" s="111" t="s">
        <v>100</v>
      </c>
      <c r="H312" s="110"/>
      <c r="I312" s="65">
        <v>1.55</v>
      </c>
      <c r="J312" s="112">
        <v>26.39</v>
      </c>
      <c r="K312" s="67">
        <v>40.950000000000003</v>
      </c>
    </row>
    <row r="313" spans="1:11" s="6" customFormat="1" ht="25.5" outlineLevel="1">
      <c r="A313" s="59" t="s">
        <v>43</v>
      </c>
      <c r="B313" s="108"/>
      <c r="C313" s="108" t="s">
        <v>48</v>
      </c>
      <c r="D313" s="109"/>
      <c r="E313" s="62" t="s">
        <v>43</v>
      </c>
      <c r="F313" s="110">
        <v>52.03</v>
      </c>
      <c r="G313" s="111" t="s">
        <v>100</v>
      </c>
      <c r="H313" s="110"/>
      <c r="I313" s="65">
        <v>1.55</v>
      </c>
      <c r="J313" s="112">
        <v>26.39</v>
      </c>
      <c r="K313" s="67">
        <v>40.950000000000003</v>
      </c>
    </row>
    <row r="314" spans="1:11" s="6" customFormat="1" ht="15" outlineLevel="1">
      <c r="A314" s="59" t="s">
        <v>43</v>
      </c>
      <c r="B314" s="108"/>
      <c r="C314" s="108" t="s">
        <v>63</v>
      </c>
      <c r="D314" s="109" t="s">
        <v>54</v>
      </c>
      <c r="E314" s="62">
        <v>175</v>
      </c>
      <c r="F314" s="110"/>
      <c r="G314" s="111"/>
      <c r="H314" s="110"/>
      <c r="I314" s="65">
        <v>2.71</v>
      </c>
      <c r="J314" s="112">
        <v>160</v>
      </c>
      <c r="K314" s="67">
        <v>65.52</v>
      </c>
    </row>
    <row r="315" spans="1:11" s="6" customFormat="1" ht="15" outlineLevel="1">
      <c r="A315" s="59" t="s">
        <v>43</v>
      </c>
      <c r="B315" s="108"/>
      <c r="C315" s="108" t="s">
        <v>64</v>
      </c>
      <c r="D315" s="109"/>
      <c r="E315" s="62" t="s">
        <v>43</v>
      </c>
      <c r="F315" s="110"/>
      <c r="G315" s="111"/>
      <c r="H315" s="110"/>
      <c r="I315" s="65">
        <v>4.26</v>
      </c>
      <c r="J315" s="112"/>
      <c r="K315" s="67">
        <v>106.47</v>
      </c>
    </row>
    <row r="316" spans="1:11" s="6" customFormat="1" ht="15.75">
      <c r="A316" s="70" t="s">
        <v>43</v>
      </c>
      <c r="B316" s="113"/>
      <c r="C316" s="113" t="s">
        <v>65</v>
      </c>
      <c r="D316" s="114"/>
      <c r="E316" s="73" t="s">
        <v>43</v>
      </c>
      <c r="F316" s="115"/>
      <c r="G316" s="116"/>
      <c r="H316" s="115"/>
      <c r="I316" s="76">
        <v>19738.28</v>
      </c>
      <c r="J316" s="117"/>
      <c r="K316" s="78">
        <v>302832.49</v>
      </c>
    </row>
    <row r="317" spans="1:11" s="6" customFormat="1" ht="90">
      <c r="A317" s="59">
        <v>29</v>
      </c>
      <c r="B317" s="108" t="s">
        <v>1256</v>
      </c>
      <c r="C317" s="108" t="s">
        <v>1257</v>
      </c>
      <c r="D317" s="109" t="s">
        <v>106</v>
      </c>
      <c r="E317" s="62" t="s">
        <v>1889</v>
      </c>
      <c r="F317" s="110">
        <v>5752.41</v>
      </c>
      <c r="G317" s="111"/>
      <c r="H317" s="110"/>
      <c r="I317" s="65">
        <v>7685.22</v>
      </c>
      <c r="J317" s="112">
        <v>12.73</v>
      </c>
      <c r="K317" s="78">
        <v>97832.85</v>
      </c>
    </row>
    <row r="318" spans="1:11" s="6" customFormat="1" ht="15.75">
      <c r="A318" s="59">
        <v>30</v>
      </c>
      <c r="B318" s="108" t="s">
        <v>1069</v>
      </c>
      <c r="C318" s="108" t="s">
        <v>1070</v>
      </c>
      <c r="D318" s="109" t="s">
        <v>106</v>
      </c>
      <c r="E318" s="62">
        <v>3.0000000000000001E-3</v>
      </c>
      <c r="F318" s="110">
        <v>9098.51</v>
      </c>
      <c r="G318" s="111"/>
      <c r="H318" s="110"/>
      <c r="I318" s="65">
        <v>27.3</v>
      </c>
      <c r="J318" s="112">
        <v>11.91</v>
      </c>
      <c r="K318" s="78">
        <v>325.08999999999997</v>
      </c>
    </row>
    <row r="319" spans="1:11" s="6" customFormat="1" ht="75">
      <c r="A319" s="59">
        <v>31</v>
      </c>
      <c r="B319" s="108" t="s">
        <v>1254</v>
      </c>
      <c r="C319" s="118" t="s">
        <v>1255</v>
      </c>
      <c r="D319" s="119" t="s">
        <v>322</v>
      </c>
      <c r="E319" s="81">
        <v>20.182869</v>
      </c>
      <c r="F319" s="120">
        <v>732.49</v>
      </c>
      <c r="G319" s="121"/>
      <c r="H319" s="120"/>
      <c r="I319" s="84">
        <v>14783.75</v>
      </c>
      <c r="J319" s="122">
        <v>7.44</v>
      </c>
      <c r="K319" s="86">
        <v>109991.1</v>
      </c>
    </row>
    <row r="320" spans="1:11" s="6" customFormat="1" ht="15">
      <c r="A320" s="123"/>
      <c r="B320" s="124"/>
      <c r="C320" s="168" t="s">
        <v>127</v>
      </c>
      <c r="D320" s="169"/>
      <c r="E320" s="169"/>
      <c r="F320" s="169"/>
      <c r="G320" s="169"/>
      <c r="H320" s="169"/>
      <c r="I320" s="65">
        <v>109848.49</v>
      </c>
      <c r="J320" s="112"/>
      <c r="K320" s="67">
        <v>1380184.6</v>
      </c>
    </row>
    <row r="321" spans="1:11" s="6" customFormat="1" ht="15">
      <c r="A321" s="123"/>
      <c r="B321" s="124"/>
      <c r="C321" s="168" t="s">
        <v>128</v>
      </c>
      <c r="D321" s="169"/>
      <c r="E321" s="169"/>
      <c r="F321" s="169"/>
      <c r="G321" s="169"/>
      <c r="H321" s="169"/>
      <c r="I321" s="65"/>
      <c r="J321" s="112"/>
      <c r="K321" s="67"/>
    </row>
    <row r="322" spans="1:11" s="6" customFormat="1" ht="15">
      <c r="A322" s="123"/>
      <c r="B322" s="124"/>
      <c r="C322" s="168" t="s">
        <v>129</v>
      </c>
      <c r="D322" s="169"/>
      <c r="E322" s="169"/>
      <c r="F322" s="169"/>
      <c r="G322" s="169"/>
      <c r="H322" s="169"/>
      <c r="I322" s="65">
        <v>18967.87</v>
      </c>
      <c r="J322" s="112"/>
      <c r="K322" s="67">
        <v>500545.22</v>
      </c>
    </row>
    <row r="323" spans="1:11" s="6" customFormat="1" ht="15">
      <c r="A323" s="123"/>
      <c r="B323" s="124"/>
      <c r="C323" s="168" t="s">
        <v>130</v>
      </c>
      <c r="D323" s="169"/>
      <c r="E323" s="169"/>
      <c r="F323" s="169"/>
      <c r="G323" s="169"/>
      <c r="H323" s="169"/>
      <c r="I323" s="65">
        <v>88174.67</v>
      </c>
      <c r="J323" s="112"/>
      <c r="K323" s="67">
        <v>856829.03</v>
      </c>
    </row>
    <row r="324" spans="1:11" s="6" customFormat="1" ht="15">
      <c r="A324" s="123"/>
      <c r="B324" s="124"/>
      <c r="C324" s="168" t="s">
        <v>131</v>
      </c>
      <c r="D324" s="169"/>
      <c r="E324" s="169"/>
      <c r="F324" s="169"/>
      <c r="G324" s="169"/>
      <c r="H324" s="169"/>
      <c r="I324" s="65">
        <v>2976.27</v>
      </c>
      <c r="J324" s="112"/>
      <c r="K324" s="67">
        <v>29944.15</v>
      </c>
    </row>
    <row r="325" spans="1:11" s="6" customFormat="1" ht="15.75">
      <c r="A325" s="123"/>
      <c r="B325" s="124"/>
      <c r="C325" s="173" t="s">
        <v>132</v>
      </c>
      <c r="D325" s="174"/>
      <c r="E325" s="174"/>
      <c r="F325" s="174"/>
      <c r="G325" s="174"/>
      <c r="H325" s="174"/>
      <c r="I325" s="76">
        <v>16205.85</v>
      </c>
      <c r="J325" s="117"/>
      <c r="K325" s="78">
        <v>353263.56</v>
      </c>
    </row>
    <row r="326" spans="1:11" s="6" customFormat="1" ht="15.75">
      <c r="A326" s="123"/>
      <c r="B326" s="124"/>
      <c r="C326" s="173" t="s">
        <v>133</v>
      </c>
      <c r="D326" s="174"/>
      <c r="E326" s="174"/>
      <c r="F326" s="174"/>
      <c r="G326" s="174"/>
      <c r="H326" s="174"/>
      <c r="I326" s="76">
        <v>13277.22</v>
      </c>
      <c r="J326" s="117"/>
      <c r="K326" s="78">
        <v>206935.66</v>
      </c>
    </row>
    <row r="327" spans="1:11" s="6" customFormat="1" ht="32.1" customHeight="1">
      <c r="A327" s="123"/>
      <c r="B327" s="124"/>
      <c r="C327" s="173" t="s">
        <v>1890</v>
      </c>
      <c r="D327" s="174"/>
      <c r="E327" s="174"/>
      <c r="F327" s="174"/>
      <c r="G327" s="174"/>
      <c r="H327" s="174"/>
      <c r="I327" s="76"/>
      <c r="J327" s="117"/>
      <c r="K327" s="78"/>
    </row>
    <row r="328" spans="1:11" s="6" customFormat="1" ht="15">
      <c r="A328" s="123"/>
      <c r="B328" s="124"/>
      <c r="C328" s="168" t="s">
        <v>1891</v>
      </c>
      <c r="D328" s="169"/>
      <c r="E328" s="169"/>
      <c r="F328" s="169"/>
      <c r="G328" s="169"/>
      <c r="H328" s="169"/>
      <c r="I328" s="65">
        <v>139331.56</v>
      </c>
      <c r="J328" s="112"/>
      <c r="K328" s="67">
        <v>1940383.82</v>
      </c>
    </row>
    <row r="329" spans="1:11" s="6" customFormat="1" ht="32.1" customHeight="1">
      <c r="A329" s="123"/>
      <c r="B329" s="124"/>
      <c r="C329" s="175" t="s">
        <v>1892</v>
      </c>
      <c r="D329" s="176"/>
      <c r="E329" s="176"/>
      <c r="F329" s="176"/>
      <c r="G329" s="176"/>
      <c r="H329" s="176"/>
      <c r="I329" s="87">
        <v>139331.56</v>
      </c>
      <c r="J329" s="125"/>
      <c r="K329" s="86">
        <v>1940383.82</v>
      </c>
    </row>
    <row r="330" spans="1:11" s="6" customFormat="1" ht="22.15" customHeight="1">
      <c r="A330" s="166" t="s">
        <v>1893</v>
      </c>
      <c r="B330" s="167"/>
      <c r="C330" s="167"/>
      <c r="D330" s="167"/>
      <c r="E330" s="167"/>
      <c r="F330" s="167"/>
      <c r="G330" s="167"/>
      <c r="H330" s="167"/>
      <c r="I330" s="167"/>
      <c r="J330" s="167"/>
      <c r="K330" s="167"/>
    </row>
    <row r="331" spans="1:11" s="6" customFormat="1" ht="180">
      <c r="A331" s="59">
        <v>32</v>
      </c>
      <c r="B331" s="108" t="s">
        <v>1894</v>
      </c>
      <c r="C331" s="108" t="s">
        <v>1895</v>
      </c>
      <c r="D331" s="109" t="s">
        <v>1234</v>
      </c>
      <c r="E331" s="62" t="s">
        <v>1896</v>
      </c>
      <c r="F331" s="110">
        <v>2042.62</v>
      </c>
      <c r="G331" s="111"/>
      <c r="H331" s="110"/>
      <c r="I331" s="65"/>
      <c r="J331" s="112"/>
      <c r="K331" s="67"/>
    </row>
    <row r="332" spans="1:11" s="6" customFormat="1" ht="25.5" outlineLevel="1">
      <c r="A332" s="59" t="s">
        <v>43</v>
      </c>
      <c r="B332" s="108"/>
      <c r="C332" s="108" t="s">
        <v>44</v>
      </c>
      <c r="D332" s="109"/>
      <c r="E332" s="62" t="s">
        <v>43</v>
      </c>
      <c r="F332" s="110">
        <v>2042.62</v>
      </c>
      <c r="G332" s="111" t="s">
        <v>94</v>
      </c>
      <c r="H332" s="110"/>
      <c r="I332" s="65">
        <v>791.3</v>
      </c>
      <c r="J332" s="112">
        <v>26.39</v>
      </c>
      <c r="K332" s="67">
        <v>20882.349999999999</v>
      </c>
    </row>
    <row r="333" spans="1:11" s="6" customFormat="1" ht="15" outlineLevel="1">
      <c r="A333" s="59" t="s">
        <v>43</v>
      </c>
      <c r="B333" s="108"/>
      <c r="C333" s="108" t="s">
        <v>46</v>
      </c>
      <c r="D333" s="109"/>
      <c r="E333" s="62" t="s">
        <v>43</v>
      </c>
      <c r="F333" s="110"/>
      <c r="G333" s="111" t="s">
        <v>95</v>
      </c>
      <c r="H333" s="110"/>
      <c r="I333" s="65"/>
      <c r="J333" s="112"/>
      <c r="K333" s="67"/>
    </row>
    <row r="334" spans="1:11" s="6" customFormat="1" ht="15" outlineLevel="1">
      <c r="A334" s="59" t="s">
        <v>43</v>
      </c>
      <c r="B334" s="108"/>
      <c r="C334" s="108" t="s">
        <v>48</v>
      </c>
      <c r="D334" s="109"/>
      <c r="E334" s="62" t="s">
        <v>43</v>
      </c>
      <c r="F334" s="110"/>
      <c r="G334" s="111"/>
      <c r="H334" s="110"/>
      <c r="I334" s="65"/>
      <c r="J334" s="112">
        <v>26.39</v>
      </c>
      <c r="K334" s="67"/>
    </row>
    <row r="335" spans="1:11" s="6" customFormat="1" ht="15" outlineLevel="1">
      <c r="A335" s="59" t="s">
        <v>43</v>
      </c>
      <c r="B335" s="108"/>
      <c r="C335" s="108" t="s">
        <v>52</v>
      </c>
      <c r="D335" s="109"/>
      <c r="E335" s="62" t="s">
        <v>43</v>
      </c>
      <c r="F335" s="110"/>
      <c r="G335" s="111"/>
      <c r="H335" s="110"/>
      <c r="I335" s="65"/>
      <c r="J335" s="112"/>
      <c r="K335" s="67"/>
    </row>
    <row r="336" spans="1:11" s="6" customFormat="1" ht="15" outlineLevel="1">
      <c r="A336" s="59" t="s">
        <v>43</v>
      </c>
      <c r="B336" s="108"/>
      <c r="C336" s="108" t="s">
        <v>53</v>
      </c>
      <c r="D336" s="109" t="s">
        <v>54</v>
      </c>
      <c r="E336" s="62">
        <v>91</v>
      </c>
      <c r="F336" s="110"/>
      <c r="G336" s="111"/>
      <c r="H336" s="110"/>
      <c r="I336" s="65">
        <v>720.08</v>
      </c>
      <c r="J336" s="112">
        <v>75</v>
      </c>
      <c r="K336" s="67">
        <v>15661.76</v>
      </c>
    </row>
    <row r="337" spans="1:11" s="6" customFormat="1" ht="15" outlineLevel="1">
      <c r="A337" s="59" t="s">
        <v>43</v>
      </c>
      <c r="B337" s="108"/>
      <c r="C337" s="108" t="s">
        <v>55</v>
      </c>
      <c r="D337" s="109" t="s">
        <v>54</v>
      </c>
      <c r="E337" s="62">
        <v>67</v>
      </c>
      <c r="F337" s="110"/>
      <c r="G337" s="111"/>
      <c r="H337" s="110"/>
      <c r="I337" s="65">
        <v>530.16999999999996</v>
      </c>
      <c r="J337" s="112">
        <v>41</v>
      </c>
      <c r="K337" s="67">
        <v>8561.76</v>
      </c>
    </row>
    <row r="338" spans="1:11" s="6" customFormat="1" ht="15" outlineLevel="1">
      <c r="A338" s="59" t="s">
        <v>43</v>
      </c>
      <c r="B338" s="108"/>
      <c r="C338" s="108" t="s">
        <v>56</v>
      </c>
      <c r="D338" s="109" t="s">
        <v>54</v>
      </c>
      <c r="E338" s="62">
        <v>98</v>
      </c>
      <c r="F338" s="110"/>
      <c r="G338" s="111"/>
      <c r="H338" s="110"/>
      <c r="I338" s="65">
        <v>0</v>
      </c>
      <c r="J338" s="112">
        <v>95</v>
      </c>
      <c r="K338" s="67">
        <v>0</v>
      </c>
    </row>
    <row r="339" spans="1:11" s="6" customFormat="1" ht="15" outlineLevel="1">
      <c r="A339" s="59" t="s">
        <v>43</v>
      </c>
      <c r="B339" s="108"/>
      <c r="C339" s="108" t="s">
        <v>57</v>
      </c>
      <c r="D339" s="109" t="s">
        <v>54</v>
      </c>
      <c r="E339" s="62">
        <v>77</v>
      </c>
      <c r="F339" s="110"/>
      <c r="G339" s="111"/>
      <c r="H339" s="110"/>
      <c r="I339" s="65">
        <v>0</v>
      </c>
      <c r="J339" s="112">
        <v>65</v>
      </c>
      <c r="K339" s="67">
        <v>0</v>
      </c>
    </row>
    <row r="340" spans="1:11" s="6" customFormat="1" ht="30" outlineLevel="1">
      <c r="A340" s="59" t="s">
        <v>43</v>
      </c>
      <c r="B340" s="108"/>
      <c r="C340" s="108" t="s">
        <v>58</v>
      </c>
      <c r="D340" s="109" t="s">
        <v>59</v>
      </c>
      <c r="E340" s="62">
        <v>192.7</v>
      </c>
      <c r="F340" s="110"/>
      <c r="G340" s="111" t="s">
        <v>94</v>
      </c>
      <c r="H340" s="110"/>
      <c r="I340" s="65">
        <v>74.650000000000006</v>
      </c>
      <c r="J340" s="112"/>
      <c r="K340" s="67"/>
    </row>
    <row r="341" spans="1:11" s="6" customFormat="1" ht="15.75">
      <c r="A341" s="70" t="s">
        <v>43</v>
      </c>
      <c r="B341" s="113"/>
      <c r="C341" s="113" t="s">
        <v>60</v>
      </c>
      <c r="D341" s="114"/>
      <c r="E341" s="73" t="s">
        <v>43</v>
      </c>
      <c r="F341" s="115"/>
      <c r="G341" s="116"/>
      <c r="H341" s="115"/>
      <c r="I341" s="76">
        <v>2041.55</v>
      </c>
      <c r="J341" s="117"/>
      <c r="K341" s="78">
        <v>45105.87</v>
      </c>
    </row>
    <row r="342" spans="1:11" s="6" customFormat="1" ht="180">
      <c r="A342" s="59">
        <v>33</v>
      </c>
      <c r="B342" s="108" t="s">
        <v>1897</v>
      </c>
      <c r="C342" s="108" t="s">
        <v>1898</v>
      </c>
      <c r="D342" s="109" t="s">
        <v>1899</v>
      </c>
      <c r="E342" s="62" t="s">
        <v>1900</v>
      </c>
      <c r="F342" s="110">
        <v>537.79</v>
      </c>
      <c r="G342" s="111"/>
      <c r="H342" s="110"/>
      <c r="I342" s="65"/>
      <c r="J342" s="112"/>
      <c r="K342" s="67"/>
    </row>
    <row r="343" spans="1:11" s="6" customFormat="1" ht="25.5" outlineLevel="1">
      <c r="A343" s="59" t="s">
        <v>43</v>
      </c>
      <c r="B343" s="108"/>
      <c r="C343" s="108" t="s">
        <v>44</v>
      </c>
      <c r="D343" s="109"/>
      <c r="E343" s="62" t="s">
        <v>43</v>
      </c>
      <c r="F343" s="110">
        <v>120.74</v>
      </c>
      <c r="G343" s="111" t="s">
        <v>94</v>
      </c>
      <c r="H343" s="110"/>
      <c r="I343" s="65">
        <v>74.44</v>
      </c>
      <c r="J343" s="112">
        <v>26.39</v>
      </c>
      <c r="K343" s="67">
        <v>1964.44</v>
      </c>
    </row>
    <row r="344" spans="1:11" s="6" customFormat="1" ht="15" outlineLevel="1">
      <c r="A344" s="59" t="s">
        <v>43</v>
      </c>
      <c r="B344" s="108"/>
      <c r="C344" s="108" t="s">
        <v>46</v>
      </c>
      <c r="D344" s="109"/>
      <c r="E344" s="62" t="s">
        <v>43</v>
      </c>
      <c r="F344" s="110">
        <v>417.05</v>
      </c>
      <c r="G344" s="111" t="s">
        <v>95</v>
      </c>
      <c r="H344" s="110"/>
      <c r="I344" s="65">
        <v>254.07</v>
      </c>
      <c r="J344" s="112">
        <v>14.11</v>
      </c>
      <c r="K344" s="67">
        <v>3584.94</v>
      </c>
    </row>
    <row r="345" spans="1:11" s="6" customFormat="1" ht="30" outlineLevel="1">
      <c r="A345" s="59" t="s">
        <v>43</v>
      </c>
      <c r="B345" s="108"/>
      <c r="C345" s="108" t="s">
        <v>48</v>
      </c>
      <c r="D345" s="109"/>
      <c r="E345" s="62" t="s">
        <v>43</v>
      </c>
      <c r="F345" s="110" t="s">
        <v>1901</v>
      </c>
      <c r="G345" s="111"/>
      <c r="H345" s="110"/>
      <c r="I345" s="68" t="s">
        <v>1902</v>
      </c>
      <c r="J345" s="112">
        <v>26.39</v>
      </c>
      <c r="K345" s="69" t="s">
        <v>1903</v>
      </c>
    </row>
    <row r="346" spans="1:11" s="6" customFormat="1" ht="15" outlineLevel="1">
      <c r="A346" s="59" t="s">
        <v>43</v>
      </c>
      <c r="B346" s="108"/>
      <c r="C346" s="108" t="s">
        <v>52</v>
      </c>
      <c r="D346" s="109"/>
      <c r="E346" s="62" t="s">
        <v>43</v>
      </c>
      <c r="F346" s="110"/>
      <c r="G346" s="111"/>
      <c r="H346" s="110"/>
      <c r="I346" s="65"/>
      <c r="J346" s="112"/>
      <c r="K346" s="67"/>
    </row>
    <row r="347" spans="1:11" s="6" customFormat="1" ht="15" outlineLevel="1">
      <c r="A347" s="59" t="s">
        <v>43</v>
      </c>
      <c r="B347" s="108"/>
      <c r="C347" s="108" t="s">
        <v>53</v>
      </c>
      <c r="D347" s="109" t="s">
        <v>54</v>
      </c>
      <c r="E347" s="62">
        <v>98</v>
      </c>
      <c r="F347" s="110"/>
      <c r="G347" s="111"/>
      <c r="H347" s="110"/>
      <c r="I347" s="65">
        <v>72.95</v>
      </c>
      <c r="J347" s="112">
        <v>94</v>
      </c>
      <c r="K347" s="67">
        <v>1846.57</v>
      </c>
    </row>
    <row r="348" spans="1:11" s="6" customFormat="1" ht="15" outlineLevel="1">
      <c r="A348" s="59" t="s">
        <v>43</v>
      </c>
      <c r="B348" s="108"/>
      <c r="C348" s="108" t="s">
        <v>55</v>
      </c>
      <c r="D348" s="109" t="s">
        <v>54</v>
      </c>
      <c r="E348" s="62">
        <v>77</v>
      </c>
      <c r="F348" s="110"/>
      <c r="G348" s="111"/>
      <c r="H348" s="110"/>
      <c r="I348" s="65">
        <v>57.32</v>
      </c>
      <c r="J348" s="112">
        <v>51</v>
      </c>
      <c r="K348" s="67">
        <v>1001.86</v>
      </c>
    </row>
    <row r="349" spans="1:11" s="6" customFormat="1" ht="15" outlineLevel="1">
      <c r="A349" s="59" t="s">
        <v>43</v>
      </c>
      <c r="B349" s="108"/>
      <c r="C349" s="108" t="s">
        <v>56</v>
      </c>
      <c r="D349" s="109" t="s">
        <v>54</v>
      </c>
      <c r="E349" s="62">
        <v>98</v>
      </c>
      <c r="F349" s="110"/>
      <c r="G349" s="111"/>
      <c r="H349" s="110"/>
      <c r="I349" s="65">
        <v>79.55</v>
      </c>
      <c r="J349" s="112">
        <v>95</v>
      </c>
      <c r="K349" s="67">
        <v>2035</v>
      </c>
    </row>
    <row r="350" spans="1:11" s="6" customFormat="1" ht="15" outlineLevel="1">
      <c r="A350" s="59" t="s">
        <v>43</v>
      </c>
      <c r="B350" s="108"/>
      <c r="C350" s="108" t="s">
        <v>57</v>
      </c>
      <c r="D350" s="109" t="s">
        <v>54</v>
      </c>
      <c r="E350" s="62">
        <v>77</v>
      </c>
      <c r="F350" s="110"/>
      <c r="G350" s="111"/>
      <c r="H350" s="110"/>
      <c r="I350" s="65">
        <v>62.5</v>
      </c>
      <c r="J350" s="112">
        <v>65</v>
      </c>
      <c r="K350" s="67">
        <v>1392.37</v>
      </c>
    </row>
    <row r="351" spans="1:11" s="6" customFormat="1" ht="30" outlineLevel="1">
      <c r="A351" s="59" t="s">
        <v>43</v>
      </c>
      <c r="B351" s="108"/>
      <c r="C351" s="108" t="s">
        <v>58</v>
      </c>
      <c r="D351" s="109" t="s">
        <v>59</v>
      </c>
      <c r="E351" s="62">
        <v>10.8</v>
      </c>
      <c r="F351" s="110"/>
      <c r="G351" s="111" t="s">
        <v>94</v>
      </c>
      <c r="H351" s="110"/>
      <c r="I351" s="65">
        <v>6.66</v>
      </c>
      <c r="J351" s="112"/>
      <c r="K351" s="67"/>
    </row>
    <row r="352" spans="1:11" s="6" customFormat="1" ht="15.75">
      <c r="A352" s="70" t="s">
        <v>43</v>
      </c>
      <c r="B352" s="113"/>
      <c r="C352" s="113" t="s">
        <v>60</v>
      </c>
      <c r="D352" s="114"/>
      <c r="E352" s="73" t="s">
        <v>43</v>
      </c>
      <c r="F352" s="115"/>
      <c r="G352" s="116"/>
      <c r="H352" s="115"/>
      <c r="I352" s="76">
        <v>600.83000000000004</v>
      </c>
      <c r="J352" s="117"/>
      <c r="K352" s="78">
        <v>11825.18</v>
      </c>
    </row>
    <row r="353" spans="1:11" s="6" customFormat="1" ht="15" outlineLevel="1">
      <c r="A353" s="59" t="s">
        <v>43</v>
      </c>
      <c r="B353" s="108"/>
      <c r="C353" s="108" t="s">
        <v>61</v>
      </c>
      <c r="D353" s="109"/>
      <c r="E353" s="62" t="s">
        <v>43</v>
      </c>
      <c r="F353" s="110"/>
      <c r="G353" s="111"/>
      <c r="H353" s="110"/>
      <c r="I353" s="65"/>
      <c r="J353" s="112"/>
      <c r="K353" s="67"/>
    </row>
    <row r="354" spans="1:11" s="6" customFormat="1" ht="25.5" outlineLevel="1">
      <c r="A354" s="59" t="s">
        <v>43</v>
      </c>
      <c r="B354" s="108"/>
      <c r="C354" s="108" t="s">
        <v>46</v>
      </c>
      <c r="D354" s="109"/>
      <c r="E354" s="62" t="s">
        <v>43</v>
      </c>
      <c r="F354" s="110">
        <v>133.24</v>
      </c>
      <c r="G354" s="111" t="s">
        <v>100</v>
      </c>
      <c r="H354" s="110"/>
      <c r="I354" s="65">
        <v>8.1199999999999992</v>
      </c>
      <c r="J354" s="112">
        <v>26.39</v>
      </c>
      <c r="K354" s="67">
        <v>214.21</v>
      </c>
    </row>
    <row r="355" spans="1:11" s="6" customFormat="1" ht="25.5" outlineLevel="1">
      <c r="A355" s="59" t="s">
        <v>43</v>
      </c>
      <c r="B355" s="108"/>
      <c r="C355" s="108" t="s">
        <v>48</v>
      </c>
      <c r="D355" s="109"/>
      <c r="E355" s="62" t="s">
        <v>43</v>
      </c>
      <c r="F355" s="110">
        <v>133.24</v>
      </c>
      <c r="G355" s="111" t="s">
        <v>100</v>
      </c>
      <c r="H355" s="110"/>
      <c r="I355" s="65">
        <v>8.1199999999999992</v>
      </c>
      <c r="J355" s="112">
        <v>26.39</v>
      </c>
      <c r="K355" s="67">
        <v>214.21</v>
      </c>
    </row>
    <row r="356" spans="1:11" s="6" customFormat="1" ht="15" outlineLevel="1">
      <c r="A356" s="59" t="s">
        <v>43</v>
      </c>
      <c r="B356" s="108"/>
      <c r="C356" s="108" t="s">
        <v>63</v>
      </c>
      <c r="D356" s="109" t="s">
        <v>54</v>
      </c>
      <c r="E356" s="62">
        <v>175</v>
      </c>
      <c r="F356" s="110"/>
      <c r="G356" s="111"/>
      <c r="H356" s="110"/>
      <c r="I356" s="65">
        <v>14.21</v>
      </c>
      <c r="J356" s="112">
        <v>160</v>
      </c>
      <c r="K356" s="67">
        <v>342.74</v>
      </c>
    </row>
    <row r="357" spans="1:11" s="6" customFormat="1" ht="15" outlineLevel="1">
      <c r="A357" s="59" t="s">
        <v>43</v>
      </c>
      <c r="B357" s="108"/>
      <c r="C357" s="108" t="s">
        <v>64</v>
      </c>
      <c r="D357" s="109"/>
      <c r="E357" s="62" t="s">
        <v>43</v>
      </c>
      <c r="F357" s="110"/>
      <c r="G357" s="111"/>
      <c r="H357" s="110"/>
      <c r="I357" s="65">
        <v>22.33</v>
      </c>
      <c r="J357" s="112"/>
      <c r="K357" s="67">
        <v>556.95000000000005</v>
      </c>
    </row>
    <row r="358" spans="1:11" s="6" customFormat="1" ht="15.75">
      <c r="A358" s="70" t="s">
        <v>43</v>
      </c>
      <c r="B358" s="113"/>
      <c r="C358" s="113" t="s">
        <v>65</v>
      </c>
      <c r="D358" s="114"/>
      <c r="E358" s="73" t="s">
        <v>43</v>
      </c>
      <c r="F358" s="115"/>
      <c r="G358" s="116"/>
      <c r="H358" s="115"/>
      <c r="I358" s="76">
        <v>623.16</v>
      </c>
      <c r="J358" s="117"/>
      <c r="K358" s="78">
        <v>12382.13</v>
      </c>
    </row>
    <row r="359" spans="1:11" s="6" customFormat="1" ht="180">
      <c r="A359" s="59">
        <v>34</v>
      </c>
      <c r="B359" s="108" t="s">
        <v>1904</v>
      </c>
      <c r="C359" s="108" t="s">
        <v>1905</v>
      </c>
      <c r="D359" s="109" t="s">
        <v>1906</v>
      </c>
      <c r="E359" s="62">
        <v>13.54</v>
      </c>
      <c r="F359" s="110">
        <v>24.4</v>
      </c>
      <c r="G359" s="111"/>
      <c r="H359" s="110"/>
      <c r="I359" s="65"/>
      <c r="J359" s="112"/>
      <c r="K359" s="67"/>
    </row>
    <row r="360" spans="1:11" s="6" customFormat="1" ht="25.5" outlineLevel="1">
      <c r="A360" s="59" t="s">
        <v>43</v>
      </c>
      <c r="B360" s="108"/>
      <c r="C360" s="108" t="s">
        <v>44</v>
      </c>
      <c r="D360" s="109"/>
      <c r="E360" s="62" t="s">
        <v>43</v>
      </c>
      <c r="F360" s="110">
        <v>8.1199999999999992</v>
      </c>
      <c r="G360" s="111" t="s">
        <v>94</v>
      </c>
      <c r="H360" s="110"/>
      <c r="I360" s="65">
        <v>166.9</v>
      </c>
      <c r="J360" s="112">
        <v>26.39</v>
      </c>
      <c r="K360" s="67">
        <v>4404.3900000000003</v>
      </c>
    </row>
    <row r="361" spans="1:11" s="6" customFormat="1" ht="15" outlineLevel="1">
      <c r="A361" s="59" t="s">
        <v>43</v>
      </c>
      <c r="B361" s="108"/>
      <c r="C361" s="108" t="s">
        <v>46</v>
      </c>
      <c r="D361" s="109"/>
      <c r="E361" s="62" t="s">
        <v>43</v>
      </c>
      <c r="F361" s="110">
        <v>15.22</v>
      </c>
      <c r="G361" s="111" t="s">
        <v>95</v>
      </c>
      <c r="H361" s="110"/>
      <c r="I361" s="65">
        <v>309.12</v>
      </c>
      <c r="J361" s="112">
        <v>12.03</v>
      </c>
      <c r="K361" s="67">
        <v>3718.69</v>
      </c>
    </row>
    <row r="362" spans="1:11" s="6" customFormat="1" ht="15" outlineLevel="1">
      <c r="A362" s="59" t="s">
        <v>43</v>
      </c>
      <c r="B362" s="108"/>
      <c r="C362" s="108" t="s">
        <v>48</v>
      </c>
      <c r="D362" s="109"/>
      <c r="E362" s="62" t="s">
        <v>43</v>
      </c>
      <c r="F362" s="110" t="s">
        <v>1907</v>
      </c>
      <c r="G362" s="111"/>
      <c r="H362" s="110"/>
      <c r="I362" s="68" t="s">
        <v>1908</v>
      </c>
      <c r="J362" s="112">
        <v>26.39</v>
      </c>
      <c r="K362" s="69" t="s">
        <v>1909</v>
      </c>
    </row>
    <row r="363" spans="1:11" s="6" customFormat="1" ht="15" outlineLevel="1">
      <c r="A363" s="59" t="s">
        <v>43</v>
      </c>
      <c r="B363" s="108"/>
      <c r="C363" s="108" t="s">
        <v>52</v>
      </c>
      <c r="D363" s="109"/>
      <c r="E363" s="62" t="s">
        <v>43</v>
      </c>
      <c r="F363" s="110">
        <v>1.06</v>
      </c>
      <c r="G363" s="111"/>
      <c r="H363" s="110"/>
      <c r="I363" s="65">
        <v>14.35</v>
      </c>
      <c r="J363" s="112">
        <v>5.14</v>
      </c>
      <c r="K363" s="67">
        <v>73.77</v>
      </c>
    </row>
    <row r="364" spans="1:11" s="6" customFormat="1" ht="15" outlineLevel="1">
      <c r="A364" s="59" t="s">
        <v>43</v>
      </c>
      <c r="B364" s="108"/>
      <c r="C364" s="108" t="s">
        <v>53</v>
      </c>
      <c r="D364" s="109" t="s">
        <v>54</v>
      </c>
      <c r="E364" s="62">
        <v>91</v>
      </c>
      <c r="F364" s="110"/>
      <c r="G364" s="111"/>
      <c r="H364" s="110"/>
      <c r="I364" s="65">
        <v>151.88</v>
      </c>
      <c r="J364" s="112">
        <v>75</v>
      </c>
      <c r="K364" s="67">
        <v>3303.29</v>
      </c>
    </row>
    <row r="365" spans="1:11" s="6" customFormat="1" ht="15" outlineLevel="1">
      <c r="A365" s="59" t="s">
        <v>43</v>
      </c>
      <c r="B365" s="108"/>
      <c r="C365" s="108" t="s">
        <v>55</v>
      </c>
      <c r="D365" s="109" t="s">
        <v>54</v>
      </c>
      <c r="E365" s="62">
        <v>70</v>
      </c>
      <c r="F365" s="110"/>
      <c r="G365" s="111"/>
      <c r="H365" s="110"/>
      <c r="I365" s="65">
        <v>116.83</v>
      </c>
      <c r="J365" s="112">
        <v>41</v>
      </c>
      <c r="K365" s="67">
        <v>1805.8</v>
      </c>
    </row>
    <row r="366" spans="1:11" s="6" customFormat="1" ht="15" outlineLevel="1">
      <c r="A366" s="59" t="s">
        <v>43</v>
      </c>
      <c r="B366" s="108"/>
      <c r="C366" s="108" t="s">
        <v>56</v>
      </c>
      <c r="D366" s="109" t="s">
        <v>54</v>
      </c>
      <c r="E366" s="62">
        <v>98</v>
      </c>
      <c r="F366" s="110"/>
      <c r="G366" s="111"/>
      <c r="H366" s="110"/>
      <c r="I366" s="65">
        <v>66.08</v>
      </c>
      <c r="J366" s="112">
        <v>95</v>
      </c>
      <c r="K366" s="67">
        <v>1690.49</v>
      </c>
    </row>
    <row r="367" spans="1:11" s="6" customFormat="1" ht="15" outlineLevel="1">
      <c r="A367" s="59" t="s">
        <v>43</v>
      </c>
      <c r="B367" s="108"/>
      <c r="C367" s="108" t="s">
        <v>57</v>
      </c>
      <c r="D367" s="109" t="s">
        <v>54</v>
      </c>
      <c r="E367" s="62">
        <v>77</v>
      </c>
      <c r="F367" s="110"/>
      <c r="G367" s="111"/>
      <c r="H367" s="110"/>
      <c r="I367" s="65">
        <v>51.92</v>
      </c>
      <c r="J367" s="112">
        <v>65</v>
      </c>
      <c r="K367" s="67">
        <v>1156.6500000000001</v>
      </c>
    </row>
    <row r="368" spans="1:11" s="6" customFormat="1" ht="30" outlineLevel="1">
      <c r="A368" s="59" t="s">
        <v>43</v>
      </c>
      <c r="B368" s="108"/>
      <c r="C368" s="108" t="s">
        <v>58</v>
      </c>
      <c r="D368" s="109" t="s">
        <v>59</v>
      </c>
      <c r="E368" s="62">
        <v>0.78</v>
      </c>
      <c r="F368" s="110"/>
      <c r="G368" s="111" t="s">
        <v>94</v>
      </c>
      <c r="H368" s="110"/>
      <c r="I368" s="65">
        <v>16.03</v>
      </c>
      <c r="J368" s="112"/>
      <c r="K368" s="67"/>
    </row>
    <row r="369" spans="1:11" s="6" customFormat="1" ht="15.75">
      <c r="A369" s="70" t="s">
        <v>43</v>
      </c>
      <c r="B369" s="113"/>
      <c r="C369" s="113" t="s">
        <v>60</v>
      </c>
      <c r="D369" s="114"/>
      <c r="E369" s="73" t="s">
        <v>43</v>
      </c>
      <c r="F369" s="115"/>
      <c r="G369" s="116"/>
      <c r="H369" s="115"/>
      <c r="I369" s="76">
        <v>877.08</v>
      </c>
      <c r="J369" s="117"/>
      <c r="K369" s="78">
        <v>16153.08</v>
      </c>
    </row>
    <row r="370" spans="1:11" s="6" customFormat="1" ht="15" outlineLevel="1">
      <c r="A370" s="59" t="s">
        <v>43</v>
      </c>
      <c r="B370" s="108"/>
      <c r="C370" s="108" t="s">
        <v>61</v>
      </c>
      <c r="D370" s="109"/>
      <c r="E370" s="62" t="s">
        <v>43</v>
      </c>
      <c r="F370" s="110"/>
      <c r="G370" s="111"/>
      <c r="H370" s="110"/>
      <c r="I370" s="65"/>
      <c r="J370" s="112"/>
      <c r="K370" s="67"/>
    </row>
    <row r="371" spans="1:11" s="6" customFormat="1" ht="25.5" outlineLevel="1">
      <c r="A371" s="59" t="s">
        <v>43</v>
      </c>
      <c r="B371" s="108"/>
      <c r="C371" s="108" t="s">
        <v>46</v>
      </c>
      <c r="D371" s="109"/>
      <c r="E371" s="62" t="s">
        <v>43</v>
      </c>
      <c r="F371" s="110">
        <v>3.32</v>
      </c>
      <c r="G371" s="111" t="s">
        <v>100</v>
      </c>
      <c r="H371" s="110"/>
      <c r="I371" s="65">
        <v>6.74</v>
      </c>
      <c r="J371" s="112">
        <v>26.39</v>
      </c>
      <c r="K371" s="67">
        <v>177.95</v>
      </c>
    </row>
    <row r="372" spans="1:11" s="6" customFormat="1" ht="25.5" outlineLevel="1">
      <c r="A372" s="59" t="s">
        <v>43</v>
      </c>
      <c r="B372" s="108"/>
      <c r="C372" s="108" t="s">
        <v>48</v>
      </c>
      <c r="D372" s="109"/>
      <c r="E372" s="62" t="s">
        <v>43</v>
      </c>
      <c r="F372" s="110">
        <v>3.32</v>
      </c>
      <c r="G372" s="111" t="s">
        <v>100</v>
      </c>
      <c r="H372" s="110"/>
      <c r="I372" s="65">
        <v>6.74</v>
      </c>
      <c r="J372" s="112">
        <v>26.39</v>
      </c>
      <c r="K372" s="67">
        <v>177.95</v>
      </c>
    </row>
    <row r="373" spans="1:11" s="6" customFormat="1" ht="15" outlineLevel="1">
      <c r="A373" s="59" t="s">
        <v>43</v>
      </c>
      <c r="B373" s="108"/>
      <c r="C373" s="108" t="s">
        <v>63</v>
      </c>
      <c r="D373" s="109" t="s">
        <v>54</v>
      </c>
      <c r="E373" s="62">
        <v>175</v>
      </c>
      <c r="F373" s="110"/>
      <c r="G373" s="111"/>
      <c r="H373" s="110"/>
      <c r="I373" s="65">
        <v>11.8</v>
      </c>
      <c r="J373" s="112">
        <v>160</v>
      </c>
      <c r="K373" s="67">
        <v>284.72000000000003</v>
      </c>
    </row>
    <row r="374" spans="1:11" s="6" customFormat="1" ht="15" outlineLevel="1">
      <c r="A374" s="59" t="s">
        <v>43</v>
      </c>
      <c r="B374" s="108"/>
      <c r="C374" s="108" t="s">
        <v>64</v>
      </c>
      <c r="D374" s="109"/>
      <c r="E374" s="62" t="s">
        <v>43</v>
      </c>
      <c r="F374" s="110"/>
      <c r="G374" s="111"/>
      <c r="H374" s="110"/>
      <c r="I374" s="65">
        <v>18.54</v>
      </c>
      <c r="J374" s="112"/>
      <c r="K374" s="67">
        <v>462.67</v>
      </c>
    </row>
    <row r="375" spans="1:11" s="6" customFormat="1" ht="15.75">
      <c r="A375" s="70" t="s">
        <v>43</v>
      </c>
      <c r="B375" s="113"/>
      <c r="C375" s="113" t="s">
        <v>65</v>
      </c>
      <c r="D375" s="114"/>
      <c r="E375" s="73" t="s">
        <v>43</v>
      </c>
      <c r="F375" s="115"/>
      <c r="G375" s="116"/>
      <c r="H375" s="115"/>
      <c r="I375" s="76">
        <v>895.62</v>
      </c>
      <c r="J375" s="117"/>
      <c r="K375" s="78">
        <v>16615.75</v>
      </c>
    </row>
    <row r="376" spans="1:11" s="6" customFormat="1" ht="30">
      <c r="A376" s="59">
        <v>35</v>
      </c>
      <c r="B376" s="108" t="s">
        <v>1532</v>
      </c>
      <c r="C376" s="108" t="s">
        <v>1533</v>
      </c>
      <c r="D376" s="109" t="s">
        <v>322</v>
      </c>
      <c r="E376" s="62">
        <v>14.894</v>
      </c>
      <c r="F376" s="110">
        <v>104.99</v>
      </c>
      <c r="G376" s="111"/>
      <c r="H376" s="110"/>
      <c r="I376" s="65">
        <v>1563.72</v>
      </c>
      <c r="J376" s="112">
        <v>6.48</v>
      </c>
      <c r="K376" s="78">
        <v>10132.91</v>
      </c>
    </row>
    <row r="377" spans="1:11" s="6" customFormat="1" ht="180">
      <c r="A377" s="59">
        <v>36</v>
      </c>
      <c r="B377" s="108" t="s">
        <v>1910</v>
      </c>
      <c r="C377" s="108" t="s">
        <v>1911</v>
      </c>
      <c r="D377" s="109" t="s">
        <v>1906</v>
      </c>
      <c r="E377" s="62">
        <v>27.08</v>
      </c>
      <c r="F377" s="110">
        <v>25.8</v>
      </c>
      <c r="G377" s="111"/>
      <c r="H377" s="110"/>
      <c r="I377" s="65"/>
      <c r="J377" s="112"/>
      <c r="K377" s="67"/>
    </row>
    <row r="378" spans="1:11" s="6" customFormat="1" ht="25.5" outlineLevel="1">
      <c r="A378" s="59" t="s">
        <v>43</v>
      </c>
      <c r="B378" s="108"/>
      <c r="C378" s="108" t="s">
        <v>44</v>
      </c>
      <c r="D378" s="109"/>
      <c r="E378" s="62" t="s">
        <v>43</v>
      </c>
      <c r="F378" s="110">
        <v>8.85</v>
      </c>
      <c r="G378" s="111" t="s">
        <v>94</v>
      </c>
      <c r="H378" s="110"/>
      <c r="I378" s="65">
        <v>363.8</v>
      </c>
      <c r="J378" s="112">
        <v>26.39</v>
      </c>
      <c r="K378" s="67">
        <v>9600.7000000000007</v>
      </c>
    </row>
    <row r="379" spans="1:11" s="6" customFormat="1" ht="15" outlineLevel="1">
      <c r="A379" s="59" t="s">
        <v>43</v>
      </c>
      <c r="B379" s="108"/>
      <c r="C379" s="108" t="s">
        <v>46</v>
      </c>
      <c r="D379" s="109"/>
      <c r="E379" s="62" t="s">
        <v>43</v>
      </c>
      <c r="F379" s="110">
        <v>15.89</v>
      </c>
      <c r="G379" s="111" t="s">
        <v>95</v>
      </c>
      <c r="H379" s="110"/>
      <c r="I379" s="65">
        <v>645.45000000000005</v>
      </c>
      <c r="J379" s="112">
        <v>12.15</v>
      </c>
      <c r="K379" s="67">
        <v>7842.24</v>
      </c>
    </row>
    <row r="380" spans="1:11" s="6" customFormat="1" ht="15" outlineLevel="1">
      <c r="A380" s="59" t="s">
        <v>43</v>
      </c>
      <c r="B380" s="108"/>
      <c r="C380" s="108" t="s">
        <v>48</v>
      </c>
      <c r="D380" s="109"/>
      <c r="E380" s="62" t="s">
        <v>43</v>
      </c>
      <c r="F380" s="110" t="s">
        <v>1912</v>
      </c>
      <c r="G380" s="111"/>
      <c r="H380" s="110"/>
      <c r="I380" s="68" t="s">
        <v>1913</v>
      </c>
      <c r="J380" s="112">
        <v>26.39</v>
      </c>
      <c r="K380" s="69" t="s">
        <v>1914</v>
      </c>
    </row>
    <row r="381" spans="1:11" s="6" customFormat="1" ht="15" outlineLevel="1">
      <c r="A381" s="59" t="s">
        <v>43</v>
      </c>
      <c r="B381" s="108"/>
      <c r="C381" s="108" t="s">
        <v>52</v>
      </c>
      <c r="D381" s="109"/>
      <c r="E381" s="62" t="s">
        <v>43</v>
      </c>
      <c r="F381" s="110">
        <v>1.06</v>
      </c>
      <c r="G381" s="111"/>
      <c r="H381" s="110"/>
      <c r="I381" s="65">
        <v>28.7</v>
      </c>
      <c r="J381" s="112">
        <v>5.14</v>
      </c>
      <c r="K381" s="67">
        <v>147.54</v>
      </c>
    </row>
    <row r="382" spans="1:11" s="6" customFormat="1" ht="15" outlineLevel="1">
      <c r="A382" s="59" t="s">
        <v>43</v>
      </c>
      <c r="B382" s="108"/>
      <c r="C382" s="108" t="s">
        <v>53</v>
      </c>
      <c r="D382" s="109" t="s">
        <v>54</v>
      </c>
      <c r="E382" s="62">
        <v>91</v>
      </c>
      <c r="F382" s="110"/>
      <c r="G382" s="111"/>
      <c r="H382" s="110"/>
      <c r="I382" s="65">
        <v>331.06</v>
      </c>
      <c r="J382" s="112">
        <v>75</v>
      </c>
      <c r="K382" s="67">
        <v>7200.53</v>
      </c>
    </row>
    <row r="383" spans="1:11" s="6" customFormat="1" ht="15" outlineLevel="1">
      <c r="A383" s="59" t="s">
        <v>43</v>
      </c>
      <c r="B383" s="108"/>
      <c r="C383" s="108" t="s">
        <v>55</v>
      </c>
      <c r="D383" s="109" t="s">
        <v>54</v>
      </c>
      <c r="E383" s="62">
        <v>70</v>
      </c>
      <c r="F383" s="110"/>
      <c r="G383" s="111"/>
      <c r="H383" s="110"/>
      <c r="I383" s="65">
        <v>254.66</v>
      </c>
      <c r="J383" s="112">
        <v>41</v>
      </c>
      <c r="K383" s="67">
        <v>3936.29</v>
      </c>
    </row>
    <row r="384" spans="1:11" s="6" customFormat="1" ht="15" outlineLevel="1">
      <c r="A384" s="59" t="s">
        <v>43</v>
      </c>
      <c r="B384" s="108"/>
      <c r="C384" s="108" t="s">
        <v>56</v>
      </c>
      <c r="D384" s="109" t="s">
        <v>54</v>
      </c>
      <c r="E384" s="62">
        <v>98</v>
      </c>
      <c r="F384" s="110"/>
      <c r="G384" s="111"/>
      <c r="H384" s="110"/>
      <c r="I384" s="65">
        <v>142.11000000000001</v>
      </c>
      <c r="J384" s="112">
        <v>95</v>
      </c>
      <c r="K384" s="67">
        <v>3635.56</v>
      </c>
    </row>
    <row r="385" spans="1:11" s="6" customFormat="1" ht="15" outlineLevel="1">
      <c r="A385" s="59" t="s">
        <v>43</v>
      </c>
      <c r="B385" s="108"/>
      <c r="C385" s="108" t="s">
        <v>57</v>
      </c>
      <c r="D385" s="109" t="s">
        <v>54</v>
      </c>
      <c r="E385" s="62">
        <v>77</v>
      </c>
      <c r="F385" s="110"/>
      <c r="G385" s="111"/>
      <c r="H385" s="110"/>
      <c r="I385" s="65">
        <v>111.66</v>
      </c>
      <c r="J385" s="112">
        <v>65</v>
      </c>
      <c r="K385" s="67">
        <v>2487.4899999999998</v>
      </c>
    </row>
    <row r="386" spans="1:11" s="6" customFormat="1" ht="30" outlineLevel="1">
      <c r="A386" s="59" t="s">
        <v>43</v>
      </c>
      <c r="B386" s="108"/>
      <c r="C386" s="108" t="s">
        <v>58</v>
      </c>
      <c r="D386" s="109" t="s">
        <v>59</v>
      </c>
      <c r="E386" s="62">
        <v>0.85</v>
      </c>
      <c r="F386" s="110"/>
      <c r="G386" s="111" t="s">
        <v>94</v>
      </c>
      <c r="H386" s="110"/>
      <c r="I386" s="65">
        <v>34.94</v>
      </c>
      <c r="J386" s="112"/>
      <c r="K386" s="67"/>
    </row>
    <row r="387" spans="1:11" s="6" customFormat="1" ht="15.75">
      <c r="A387" s="70" t="s">
        <v>43</v>
      </c>
      <c r="B387" s="113"/>
      <c r="C387" s="113" t="s">
        <v>60</v>
      </c>
      <c r="D387" s="114"/>
      <c r="E387" s="73" t="s">
        <v>43</v>
      </c>
      <c r="F387" s="115"/>
      <c r="G387" s="116"/>
      <c r="H387" s="115"/>
      <c r="I387" s="76">
        <v>1877.44</v>
      </c>
      <c r="J387" s="117"/>
      <c r="K387" s="78">
        <v>34850.35</v>
      </c>
    </row>
    <row r="388" spans="1:11" s="6" customFormat="1" ht="15" outlineLevel="1">
      <c r="A388" s="59" t="s">
        <v>43</v>
      </c>
      <c r="B388" s="108"/>
      <c r="C388" s="108" t="s">
        <v>61</v>
      </c>
      <c r="D388" s="109"/>
      <c r="E388" s="62" t="s">
        <v>43</v>
      </c>
      <c r="F388" s="110"/>
      <c r="G388" s="111"/>
      <c r="H388" s="110"/>
      <c r="I388" s="65"/>
      <c r="J388" s="112"/>
      <c r="K388" s="67"/>
    </row>
    <row r="389" spans="1:11" s="6" customFormat="1" ht="25.5" outlineLevel="1">
      <c r="A389" s="59" t="s">
        <v>43</v>
      </c>
      <c r="B389" s="108"/>
      <c r="C389" s="108" t="s">
        <v>46</v>
      </c>
      <c r="D389" s="109"/>
      <c r="E389" s="62" t="s">
        <v>43</v>
      </c>
      <c r="F389" s="110">
        <v>3.57</v>
      </c>
      <c r="G389" s="111" t="s">
        <v>100</v>
      </c>
      <c r="H389" s="110"/>
      <c r="I389" s="65">
        <v>14.5</v>
      </c>
      <c r="J389" s="112">
        <v>26.39</v>
      </c>
      <c r="K389" s="67">
        <v>382.69</v>
      </c>
    </row>
    <row r="390" spans="1:11" s="6" customFormat="1" ht="25.5" outlineLevel="1">
      <c r="A390" s="59" t="s">
        <v>43</v>
      </c>
      <c r="B390" s="108"/>
      <c r="C390" s="108" t="s">
        <v>48</v>
      </c>
      <c r="D390" s="109"/>
      <c r="E390" s="62" t="s">
        <v>43</v>
      </c>
      <c r="F390" s="110">
        <v>3.57</v>
      </c>
      <c r="G390" s="111" t="s">
        <v>100</v>
      </c>
      <c r="H390" s="110"/>
      <c r="I390" s="65">
        <v>14.5</v>
      </c>
      <c r="J390" s="112">
        <v>26.39</v>
      </c>
      <c r="K390" s="67">
        <v>382.69</v>
      </c>
    </row>
    <row r="391" spans="1:11" s="6" customFormat="1" ht="15" outlineLevel="1">
      <c r="A391" s="59" t="s">
        <v>43</v>
      </c>
      <c r="B391" s="108"/>
      <c r="C391" s="108" t="s">
        <v>63</v>
      </c>
      <c r="D391" s="109" t="s">
        <v>54</v>
      </c>
      <c r="E391" s="62">
        <v>175</v>
      </c>
      <c r="F391" s="110"/>
      <c r="G391" s="111"/>
      <c r="H391" s="110"/>
      <c r="I391" s="65">
        <v>25.38</v>
      </c>
      <c r="J391" s="112">
        <v>160</v>
      </c>
      <c r="K391" s="67">
        <v>612.30999999999995</v>
      </c>
    </row>
    <row r="392" spans="1:11" s="6" customFormat="1" ht="15" outlineLevel="1">
      <c r="A392" s="59" t="s">
        <v>43</v>
      </c>
      <c r="B392" s="108"/>
      <c r="C392" s="108" t="s">
        <v>64</v>
      </c>
      <c r="D392" s="109"/>
      <c r="E392" s="62" t="s">
        <v>43</v>
      </c>
      <c r="F392" s="110"/>
      <c r="G392" s="111"/>
      <c r="H392" s="110"/>
      <c r="I392" s="65">
        <v>39.880000000000003</v>
      </c>
      <c r="J392" s="112"/>
      <c r="K392" s="67">
        <v>995</v>
      </c>
    </row>
    <row r="393" spans="1:11" s="6" customFormat="1" ht="15.75">
      <c r="A393" s="70" t="s">
        <v>43</v>
      </c>
      <c r="B393" s="113"/>
      <c r="C393" s="113" t="s">
        <v>65</v>
      </c>
      <c r="D393" s="114"/>
      <c r="E393" s="73" t="s">
        <v>43</v>
      </c>
      <c r="F393" s="115"/>
      <c r="G393" s="116"/>
      <c r="H393" s="115"/>
      <c r="I393" s="76">
        <v>1917.32</v>
      </c>
      <c r="J393" s="117"/>
      <c r="K393" s="78">
        <v>35845.35</v>
      </c>
    </row>
    <row r="394" spans="1:11" s="6" customFormat="1" ht="60">
      <c r="A394" s="59">
        <v>37</v>
      </c>
      <c r="B394" s="108" t="s">
        <v>1915</v>
      </c>
      <c r="C394" s="108" t="s">
        <v>1916</v>
      </c>
      <c r="D394" s="109" t="s">
        <v>322</v>
      </c>
      <c r="E394" s="62">
        <v>31.141999999999999</v>
      </c>
      <c r="F394" s="110">
        <v>164.35</v>
      </c>
      <c r="G394" s="111"/>
      <c r="H394" s="110"/>
      <c r="I394" s="65">
        <v>5118.1899999999996</v>
      </c>
      <c r="J394" s="112">
        <v>11.77</v>
      </c>
      <c r="K394" s="78">
        <v>60241.07</v>
      </c>
    </row>
    <row r="395" spans="1:11" s="6" customFormat="1" ht="180">
      <c r="A395" s="59">
        <v>38</v>
      </c>
      <c r="B395" s="108" t="s">
        <v>1917</v>
      </c>
      <c r="C395" s="108" t="s">
        <v>1918</v>
      </c>
      <c r="D395" s="109" t="s">
        <v>142</v>
      </c>
      <c r="E395" s="62" t="s">
        <v>1919</v>
      </c>
      <c r="F395" s="110">
        <v>110.76</v>
      </c>
      <c r="G395" s="111"/>
      <c r="H395" s="110"/>
      <c r="I395" s="65"/>
      <c r="J395" s="112"/>
      <c r="K395" s="67"/>
    </row>
    <row r="396" spans="1:11" s="6" customFormat="1" ht="25.5" outlineLevel="1">
      <c r="A396" s="59" t="s">
        <v>43</v>
      </c>
      <c r="B396" s="108"/>
      <c r="C396" s="108" t="s">
        <v>44</v>
      </c>
      <c r="D396" s="109"/>
      <c r="E396" s="62" t="s">
        <v>43</v>
      </c>
      <c r="F396" s="110">
        <v>40.119999999999997</v>
      </c>
      <c r="G396" s="111" t="s">
        <v>94</v>
      </c>
      <c r="H396" s="110"/>
      <c r="I396" s="65">
        <v>164.9</v>
      </c>
      <c r="J396" s="112">
        <v>26.39</v>
      </c>
      <c r="K396" s="67">
        <v>4351.68</v>
      </c>
    </row>
    <row r="397" spans="1:11" s="6" customFormat="1" ht="15" outlineLevel="1">
      <c r="A397" s="59" t="s">
        <v>43</v>
      </c>
      <c r="B397" s="108"/>
      <c r="C397" s="108" t="s">
        <v>46</v>
      </c>
      <c r="D397" s="109"/>
      <c r="E397" s="62" t="s">
        <v>43</v>
      </c>
      <c r="F397" s="110">
        <v>28.53</v>
      </c>
      <c r="G397" s="111" t="s">
        <v>95</v>
      </c>
      <c r="H397" s="110"/>
      <c r="I397" s="65">
        <v>115.87</v>
      </c>
      <c r="J397" s="112">
        <v>9.3699999999999992</v>
      </c>
      <c r="K397" s="67">
        <v>1085.72</v>
      </c>
    </row>
    <row r="398" spans="1:11" s="6" customFormat="1" ht="15" outlineLevel="1">
      <c r="A398" s="59" t="s">
        <v>43</v>
      </c>
      <c r="B398" s="108"/>
      <c r="C398" s="108" t="s">
        <v>48</v>
      </c>
      <c r="D398" s="109"/>
      <c r="E398" s="62" t="s">
        <v>43</v>
      </c>
      <c r="F398" s="110" t="s">
        <v>1920</v>
      </c>
      <c r="G398" s="111"/>
      <c r="H398" s="110"/>
      <c r="I398" s="68" t="s">
        <v>1921</v>
      </c>
      <c r="J398" s="112">
        <v>26.39</v>
      </c>
      <c r="K398" s="69" t="s">
        <v>1922</v>
      </c>
    </row>
    <row r="399" spans="1:11" s="6" customFormat="1" ht="15" outlineLevel="1">
      <c r="A399" s="59" t="s">
        <v>43</v>
      </c>
      <c r="B399" s="108"/>
      <c r="C399" s="108" t="s">
        <v>52</v>
      </c>
      <c r="D399" s="109"/>
      <c r="E399" s="62" t="s">
        <v>43</v>
      </c>
      <c r="F399" s="110">
        <v>42.11</v>
      </c>
      <c r="G399" s="111"/>
      <c r="H399" s="110"/>
      <c r="I399" s="65">
        <v>114.02</v>
      </c>
      <c r="J399" s="112">
        <v>7.8</v>
      </c>
      <c r="K399" s="67">
        <v>889.33</v>
      </c>
    </row>
    <row r="400" spans="1:11" s="6" customFormat="1" ht="15" outlineLevel="1">
      <c r="A400" s="59" t="s">
        <v>43</v>
      </c>
      <c r="B400" s="108"/>
      <c r="C400" s="108" t="s">
        <v>53</v>
      </c>
      <c r="D400" s="109" t="s">
        <v>54</v>
      </c>
      <c r="E400" s="62">
        <v>91</v>
      </c>
      <c r="F400" s="110"/>
      <c r="G400" s="111"/>
      <c r="H400" s="110"/>
      <c r="I400" s="65">
        <v>150.06</v>
      </c>
      <c r="J400" s="112">
        <v>75</v>
      </c>
      <c r="K400" s="67">
        <v>3263.76</v>
      </c>
    </row>
    <row r="401" spans="1:11" s="6" customFormat="1" ht="15" outlineLevel="1">
      <c r="A401" s="59" t="s">
        <v>43</v>
      </c>
      <c r="B401" s="108"/>
      <c r="C401" s="108" t="s">
        <v>55</v>
      </c>
      <c r="D401" s="109" t="s">
        <v>54</v>
      </c>
      <c r="E401" s="62">
        <v>70</v>
      </c>
      <c r="F401" s="110"/>
      <c r="G401" s="111"/>
      <c r="H401" s="110"/>
      <c r="I401" s="65">
        <v>115.43</v>
      </c>
      <c r="J401" s="112">
        <v>41</v>
      </c>
      <c r="K401" s="67">
        <v>1784.19</v>
      </c>
    </row>
    <row r="402" spans="1:11" s="6" customFormat="1" ht="15" outlineLevel="1">
      <c r="A402" s="59" t="s">
        <v>43</v>
      </c>
      <c r="B402" s="108"/>
      <c r="C402" s="108" t="s">
        <v>56</v>
      </c>
      <c r="D402" s="109" t="s">
        <v>54</v>
      </c>
      <c r="E402" s="62">
        <v>98</v>
      </c>
      <c r="F402" s="110"/>
      <c r="G402" s="111"/>
      <c r="H402" s="110"/>
      <c r="I402" s="65">
        <v>12.98</v>
      </c>
      <c r="J402" s="112">
        <v>95</v>
      </c>
      <c r="K402" s="67">
        <v>331.94</v>
      </c>
    </row>
    <row r="403" spans="1:11" s="6" customFormat="1" ht="15" outlineLevel="1">
      <c r="A403" s="59" t="s">
        <v>43</v>
      </c>
      <c r="B403" s="108"/>
      <c r="C403" s="108" t="s">
        <v>57</v>
      </c>
      <c r="D403" s="109" t="s">
        <v>54</v>
      </c>
      <c r="E403" s="62">
        <v>77</v>
      </c>
      <c r="F403" s="110"/>
      <c r="G403" s="111"/>
      <c r="H403" s="110"/>
      <c r="I403" s="65">
        <v>10.19</v>
      </c>
      <c r="J403" s="112">
        <v>65</v>
      </c>
      <c r="K403" s="67">
        <v>227.12</v>
      </c>
    </row>
    <row r="404" spans="1:11" s="6" customFormat="1" ht="30" outlineLevel="1">
      <c r="A404" s="59" t="s">
        <v>43</v>
      </c>
      <c r="B404" s="108"/>
      <c r="C404" s="108" t="s">
        <v>58</v>
      </c>
      <c r="D404" s="109" t="s">
        <v>59</v>
      </c>
      <c r="E404" s="62">
        <v>3.49</v>
      </c>
      <c r="F404" s="110"/>
      <c r="G404" s="111" t="s">
        <v>94</v>
      </c>
      <c r="H404" s="110"/>
      <c r="I404" s="65">
        <v>14.34</v>
      </c>
      <c r="J404" s="112"/>
      <c r="K404" s="67"/>
    </row>
    <row r="405" spans="1:11" s="6" customFormat="1" ht="15.75">
      <c r="A405" s="70" t="s">
        <v>43</v>
      </c>
      <c r="B405" s="113"/>
      <c r="C405" s="113" t="s">
        <v>60</v>
      </c>
      <c r="D405" s="114"/>
      <c r="E405" s="73" t="s">
        <v>43</v>
      </c>
      <c r="F405" s="115"/>
      <c r="G405" s="116"/>
      <c r="H405" s="115"/>
      <c r="I405" s="76">
        <v>683.45</v>
      </c>
      <c r="J405" s="117"/>
      <c r="K405" s="78">
        <v>11933.74</v>
      </c>
    </row>
    <row r="406" spans="1:11" s="6" customFormat="1" ht="15" outlineLevel="1">
      <c r="A406" s="59" t="s">
        <v>43</v>
      </c>
      <c r="B406" s="108"/>
      <c r="C406" s="108" t="s">
        <v>61</v>
      </c>
      <c r="D406" s="109"/>
      <c r="E406" s="62" t="s">
        <v>43</v>
      </c>
      <c r="F406" s="110"/>
      <c r="G406" s="111"/>
      <c r="H406" s="110"/>
      <c r="I406" s="65"/>
      <c r="J406" s="112"/>
      <c r="K406" s="67"/>
    </row>
    <row r="407" spans="1:11" s="6" customFormat="1" ht="25.5" outlineLevel="1">
      <c r="A407" s="59" t="s">
        <v>43</v>
      </c>
      <c r="B407" s="108"/>
      <c r="C407" s="108" t="s">
        <v>46</v>
      </c>
      <c r="D407" s="109"/>
      <c r="E407" s="62" t="s">
        <v>43</v>
      </c>
      <c r="F407" s="110">
        <v>3.26</v>
      </c>
      <c r="G407" s="111" t="s">
        <v>100</v>
      </c>
      <c r="H407" s="110"/>
      <c r="I407" s="65">
        <v>1.32</v>
      </c>
      <c r="J407" s="112">
        <v>26.39</v>
      </c>
      <c r="K407" s="67">
        <v>34.94</v>
      </c>
    </row>
    <row r="408" spans="1:11" s="6" customFormat="1" ht="25.5" outlineLevel="1">
      <c r="A408" s="59" t="s">
        <v>43</v>
      </c>
      <c r="B408" s="108"/>
      <c r="C408" s="108" t="s">
        <v>48</v>
      </c>
      <c r="D408" s="109"/>
      <c r="E408" s="62" t="s">
        <v>43</v>
      </c>
      <c r="F408" s="110">
        <v>3.26</v>
      </c>
      <c r="G408" s="111" t="s">
        <v>100</v>
      </c>
      <c r="H408" s="110"/>
      <c r="I408" s="65">
        <v>1.32</v>
      </c>
      <c r="J408" s="112">
        <v>26.39</v>
      </c>
      <c r="K408" s="67">
        <v>34.94</v>
      </c>
    </row>
    <row r="409" spans="1:11" s="6" customFormat="1" ht="15" outlineLevel="1">
      <c r="A409" s="59" t="s">
        <v>43</v>
      </c>
      <c r="B409" s="108"/>
      <c r="C409" s="108" t="s">
        <v>63</v>
      </c>
      <c r="D409" s="109" t="s">
        <v>54</v>
      </c>
      <c r="E409" s="62">
        <v>175</v>
      </c>
      <c r="F409" s="110"/>
      <c r="G409" s="111"/>
      <c r="H409" s="110"/>
      <c r="I409" s="65">
        <v>2.31</v>
      </c>
      <c r="J409" s="112">
        <v>160</v>
      </c>
      <c r="K409" s="67">
        <v>55.9</v>
      </c>
    </row>
    <row r="410" spans="1:11" s="6" customFormat="1" ht="15" outlineLevel="1">
      <c r="A410" s="59" t="s">
        <v>43</v>
      </c>
      <c r="B410" s="108"/>
      <c r="C410" s="108" t="s">
        <v>64</v>
      </c>
      <c r="D410" s="109"/>
      <c r="E410" s="62" t="s">
        <v>43</v>
      </c>
      <c r="F410" s="110"/>
      <c r="G410" s="111"/>
      <c r="H410" s="110"/>
      <c r="I410" s="65">
        <v>3.63</v>
      </c>
      <c r="J410" s="112"/>
      <c r="K410" s="67">
        <v>90.84</v>
      </c>
    </row>
    <row r="411" spans="1:11" s="6" customFormat="1" ht="15.75">
      <c r="A411" s="70" t="s">
        <v>43</v>
      </c>
      <c r="B411" s="113"/>
      <c r="C411" s="113" t="s">
        <v>65</v>
      </c>
      <c r="D411" s="114"/>
      <c r="E411" s="73" t="s">
        <v>43</v>
      </c>
      <c r="F411" s="115"/>
      <c r="G411" s="116"/>
      <c r="H411" s="115"/>
      <c r="I411" s="76">
        <v>687.08</v>
      </c>
      <c r="J411" s="117"/>
      <c r="K411" s="78">
        <v>12024.58</v>
      </c>
    </row>
    <row r="412" spans="1:11" s="6" customFormat="1" ht="135">
      <c r="A412" s="59">
        <v>39</v>
      </c>
      <c r="B412" s="108" t="s">
        <v>1923</v>
      </c>
      <c r="C412" s="108" t="s">
        <v>1924</v>
      </c>
      <c r="D412" s="109" t="s">
        <v>103</v>
      </c>
      <c r="E412" s="62">
        <v>311.37400000000002</v>
      </c>
      <c r="F412" s="110">
        <v>31.49</v>
      </c>
      <c r="G412" s="111"/>
      <c r="H412" s="110"/>
      <c r="I412" s="65">
        <v>9805.17</v>
      </c>
      <c r="J412" s="112">
        <v>7.92</v>
      </c>
      <c r="K412" s="78">
        <v>77656.92</v>
      </c>
    </row>
    <row r="413" spans="1:11" s="6" customFormat="1" ht="225">
      <c r="A413" s="59">
        <v>40</v>
      </c>
      <c r="B413" s="108" t="s">
        <v>1287</v>
      </c>
      <c r="C413" s="108" t="s">
        <v>1315</v>
      </c>
      <c r="D413" s="109" t="s">
        <v>997</v>
      </c>
      <c r="E413" s="62">
        <v>1.5629999999999999</v>
      </c>
      <c r="F413" s="110">
        <v>616.24</v>
      </c>
      <c r="G413" s="111"/>
      <c r="H413" s="110"/>
      <c r="I413" s="65"/>
      <c r="J413" s="112"/>
      <c r="K413" s="67"/>
    </row>
    <row r="414" spans="1:11" s="6" customFormat="1" ht="25.5" outlineLevel="1">
      <c r="A414" s="59" t="s">
        <v>43</v>
      </c>
      <c r="B414" s="108"/>
      <c r="C414" s="108" t="s">
        <v>44</v>
      </c>
      <c r="D414" s="109"/>
      <c r="E414" s="62" t="s">
        <v>43</v>
      </c>
      <c r="F414" s="110">
        <v>293.04000000000002</v>
      </c>
      <c r="G414" s="111" t="s">
        <v>1290</v>
      </c>
      <c r="H414" s="110"/>
      <c r="I414" s="65">
        <v>764.8</v>
      </c>
      <c r="J414" s="112">
        <v>26.39</v>
      </c>
      <c r="K414" s="67">
        <v>20183.189999999999</v>
      </c>
    </row>
    <row r="415" spans="1:11" s="6" customFormat="1" ht="15" outlineLevel="1">
      <c r="A415" s="59" t="s">
        <v>43</v>
      </c>
      <c r="B415" s="108"/>
      <c r="C415" s="108" t="s">
        <v>46</v>
      </c>
      <c r="D415" s="109"/>
      <c r="E415" s="62" t="s">
        <v>43</v>
      </c>
      <c r="F415" s="110">
        <v>62.85</v>
      </c>
      <c r="G415" s="111" t="s">
        <v>95</v>
      </c>
      <c r="H415" s="110"/>
      <c r="I415" s="65">
        <v>147.35</v>
      </c>
      <c r="J415" s="112">
        <v>9.56</v>
      </c>
      <c r="K415" s="67">
        <v>1408.68</v>
      </c>
    </row>
    <row r="416" spans="1:11" s="6" customFormat="1" ht="15" outlineLevel="1">
      <c r="A416" s="59" t="s">
        <v>43</v>
      </c>
      <c r="B416" s="108"/>
      <c r="C416" s="108" t="s">
        <v>48</v>
      </c>
      <c r="D416" s="109"/>
      <c r="E416" s="62" t="s">
        <v>43</v>
      </c>
      <c r="F416" s="110" t="s">
        <v>1291</v>
      </c>
      <c r="G416" s="111"/>
      <c r="H416" s="110"/>
      <c r="I416" s="68" t="s">
        <v>1925</v>
      </c>
      <c r="J416" s="112">
        <v>26.39</v>
      </c>
      <c r="K416" s="69" t="s">
        <v>1926</v>
      </c>
    </row>
    <row r="417" spans="1:11" s="6" customFormat="1" ht="15" outlineLevel="1">
      <c r="A417" s="59" t="s">
        <v>43</v>
      </c>
      <c r="B417" s="108"/>
      <c r="C417" s="108" t="s">
        <v>52</v>
      </c>
      <c r="D417" s="109"/>
      <c r="E417" s="62" t="s">
        <v>43</v>
      </c>
      <c r="F417" s="110">
        <v>260.33999999999997</v>
      </c>
      <c r="G417" s="111"/>
      <c r="H417" s="110"/>
      <c r="I417" s="65">
        <v>406.91</v>
      </c>
      <c r="J417" s="112">
        <v>8.91</v>
      </c>
      <c r="K417" s="67">
        <v>3625.58</v>
      </c>
    </row>
    <row r="418" spans="1:11" s="6" customFormat="1" ht="15" outlineLevel="1">
      <c r="A418" s="59" t="s">
        <v>43</v>
      </c>
      <c r="B418" s="108"/>
      <c r="C418" s="108" t="s">
        <v>53</v>
      </c>
      <c r="D418" s="109" t="s">
        <v>54</v>
      </c>
      <c r="E418" s="62">
        <v>85</v>
      </c>
      <c r="F418" s="110"/>
      <c r="G418" s="111"/>
      <c r="H418" s="110"/>
      <c r="I418" s="65">
        <v>650.08000000000004</v>
      </c>
      <c r="J418" s="112">
        <v>70</v>
      </c>
      <c r="K418" s="67">
        <v>14128.23</v>
      </c>
    </row>
    <row r="419" spans="1:11" s="6" customFormat="1" ht="15" outlineLevel="1">
      <c r="A419" s="59" t="s">
        <v>43</v>
      </c>
      <c r="B419" s="108"/>
      <c r="C419" s="108" t="s">
        <v>55</v>
      </c>
      <c r="D419" s="109" t="s">
        <v>54</v>
      </c>
      <c r="E419" s="62">
        <v>70</v>
      </c>
      <c r="F419" s="110"/>
      <c r="G419" s="111"/>
      <c r="H419" s="110"/>
      <c r="I419" s="65">
        <v>535.36</v>
      </c>
      <c r="J419" s="112">
        <v>41</v>
      </c>
      <c r="K419" s="67">
        <v>8275.11</v>
      </c>
    </row>
    <row r="420" spans="1:11" s="6" customFormat="1" ht="15" outlineLevel="1">
      <c r="A420" s="59" t="s">
        <v>43</v>
      </c>
      <c r="B420" s="108"/>
      <c r="C420" s="108" t="s">
        <v>56</v>
      </c>
      <c r="D420" s="109" t="s">
        <v>54</v>
      </c>
      <c r="E420" s="62">
        <v>98</v>
      </c>
      <c r="F420" s="110"/>
      <c r="G420" s="111"/>
      <c r="H420" s="110"/>
      <c r="I420" s="65">
        <v>18.03</v>
      </c>
      <c r="J420" s="112">
        <v>95</v>
      </c>
      <c r="K420" s="67">
        <v>461.41</v>
      </c>
    </row>
    <row r="421" spans="1:11" s="6" customFormat="1" ht="15" outlineLevel="1">
      <c r="A421" s="59" t="s">
        <v>43</v>
      </c>
      <c r="B421" s="108"/>
      <c r="C421" s="108" t="s">
        <v>57</v>
      </c>
      <c r="D421" s="109" t="s">
        <v>54</v>
      </c>
      <c r="E421" s="62">
        <v>77</v>
      </c>
      <c r="F421" s="110"/>
      <c r="G421" s="111"/>
      <c r="H421" s="110"/>
      <c r="I421" s="65">
        <v>14.17</v>
      </c>
      <c r="J421" s="112">
        <v>65</v>
      </c>
      <c r="K421" s="67">
        <v>315.7</v>
      </c>
    </row>
    <row r="422" spans="1:11" s="6" customFormat="1" ht="30" outlineLevel="1">
      <c r="A422" s="59" t="s">
        <v>43</v>
      </c>
      <c r="B422" s="108"/>
      <c r="C422" s="108" t="s">
        <v>58</v>
      </c>
      <c r="D422" s="109" t="s">
        <v>59</v>
      </c>
      <c r="E422" s="62">
        <v>22.2</v>
      </c>
      <c r="F422" s="110"/>
      <c r="G422" s="111" t="s">
        <v>1290</v>
      </c>
      <c r="H422" s="110"/>
      <c r="I422" s="65">
        <v>57.94</v>
      </c>
      <c r="J422" s="112"/>
      <c r="K422" s="67"/>
    </row>
    <row r="423" spans="1:11" s="6" customFormat="1" ht="15.75">
      <c r="A423" s="70" t="s">
        <v>43</v>
      </c>
      <c r="B423" s="113"/>
      <c r="C423" s="113" t="s">
        <v>60</v>
      </c>
      <c r="D423" s="114"/>
      <c r="E423" s="73" t="s">
        <v>43</v>
      </c>
      <c r="F423" s="115"/>
      <c r="G423" s="116"/>
      <c r="H423" s="115"/>
      <c r="I423" s="76">
        <v>2536.6999999999998</v>
      </c>
      <c r="J423" s="117"/>
      <c r="K423" s="78">
        <v>48397.9</v>
      </c>
    </row>
    <row r="424" spans="1:11" s="6" customFormat="1" ht="15" outlineLevel="1">
      <c r="A424" s="59" t="s">
        <v>43</v>
      </c>
      <c r="B424" s="108"/>
      <c r="C424" s="108" t="s">
        <v>61</v>
      </c>
      <c r="D424" s="109"/>
      <c r="E424" s="62" t="s">
        <v>43</v>
      </c>
      <c r="F424" s="110"/>
      <c r="G424" s="111"/>
      <c r="H424" s="110"/>
      <c r="I424" s="65"/>
      <c r="J424" s="112"/>
      <c r="K424" s="67"/>
    </row>
    <row r="425" spans="1:11" s="6" customFormat="1" ht="25.5" outlineLevel="1">
      <c r="A425" s="59" t="s">
        <v>43</v>
      </c>
      <c r="B425" s="108"/>
      <c r="C425" s="108" t="s">
        <v>46</v>
      </c>
      <c r="D425" s="109"/>
      <c r="E425" s="62" t="s">
        <v>43</v>
      </c>
      <c r="F425" s="110">
        <v>7.85</v>
      </c>
      <c r="G425" s="111" t="s">
        <v>100</v>
      </c>
      <c r="H425" s="110"/>
      <c r="I425" s="65">
        <v>1.84</v>
      </c>
      <c r="J425" s="112">
        <v>26.39</v>
      </c>
      <c r="K425" s="67">
        <v>48.57</v>
      </c>
    </row>
    <row r="426" spans="1:11" s="6" customFormat="1" ht="25.5" outlineLevel="1">
      <c r="A426" s="59" t="s">
        <v>43</v>
      </c>
      <c r="B426" s="108"/>
      <c r="C426" s="108" t="s">
        <v>48</v>
      </c>
      <c r="D426" s="109"/>
      <c r="E426" s="62" t="s">
        <v>43</v>
      </c>
      <c r="F426" s="110">
        <v>7.85</v>
      </c>
      <c r="G426" s="111" t="s">
        <v>100</v>
      </c>
      <c r="H426" s="110"/>
      <c r="I426" s="65">
        <v>1.84</v>
      </c>
      <c r="J426" s="112">
        <v>26.39</v>
      </c>
      <c r="K426" s="67">
        <v>48.57</v>
      </c>
    </row>
    <row r="427" spans="1:11" s="6" customFormat="1" ht="15" outlineLevel="1">
      <c r="A427" s="59" t="s">
        <v>43</v>
      </c>
      <c r="B427" s="108"/>
      <c r="C427" s="108" t="s">
        <v>63</v>
      </c>
      <c r="D427" s="109" t="s">
        <v>54</v>
      </c>
      <c r="E427" s="62">
        <v>175</v>
      </c>
      <c r="F427" s="110"/>
      <c r="G427" s="111"/>
      <c r="H427" s="110"/>
      <c r="I427" s="65">
        <v>3.22</v>
      </c>
      <c r="J427" s="112">
        <v>160</v>
      </c>
      <c r="K427" s="67">
        <v>77.709999999999994</v>
      </c>
    </row>
    <row r="428" spans="1:11" s="6" customFormat="1" ht="15" outlineLevel="1">
      <c r="A428" s="59" t="s">
        <v>43</v>
      </c>
      <c r="B428" s="108"/>
      <c r="C428" s="108" t="s">
        <v>64</v>
      </c>
      <c r="D428" s="109"/>
      <c r="E428" s="62" t="s">
        <v>43</v>
      </c>
      <c r="F428" s="110"/>
      <c r="G428" s="111"/>
      <c r="H428" s="110"/>
      <c r="I428" s="65">
        <v>5.0599999999999996</v>
      </c>
      <c r="J428" s="112"/>
      <c r="K428" s="67">
        <v>126.28</v>
      </c>
    </row>
    <row r="429" spans="1:11" s="6" customFormat="1" ht="15.75">
      <c r="A429" s="70" t="s">
        <v>43</v>
      </c>
      <c r="B429" s="113"/>
      <c r="C429" s="113" t="s">
        <v>65</v>
      </c>
      <c r="D429" s="114"/>
      <c r="E429" s="73" t="s">
        <v>43</v>
      </c>
      <c r="F429" s="115"/>
      <c r="G429" s="116"/>
      <c r="H429" s="115"/>
      <c r="I429" s="76">
        <v>2541.7600000000002</v>
      </c>
      <c r="J429" s="117"/>
      <c r="K429" s="78">
        <v>48524.18</v>
      </c>
    </row>
    <row r="430" spans="1:11" s="6" customFormat="1" ht="45">
      <c r="A430" s="59">
        <v>41</v>
      </c>
      <c r="B430" s="108" t="s">
        <v>1279</v>
      </c>
      <c r="C430" s="108" t="s">
        <v>1280</v>
      </c>
      <c r="D430" s="109" t="s">
        <v>106</v>
      </c>
      <c r="E430" s="62">
        <v>1.5629999999999999</v>
      </c>
      <c r="F430" s="110">
        <v>8416.35</v>
      </c>
      <c r="G430" s="111"/>
      <c r="H430" s="110"/>
      <c r="I430" s="65">
        <v>13154.76</v>
      </c>
      <c r="J430" s="112">
        <v>10.69</v>
      </c>
      <c r="K430" s="78">
        <v>140624.32999999999</v>
      </c>
    </row>
    <row r="431" spans="1:11" s="6" customFormat="1" ht="180">
      <c r="A431" s="59">
        <v>42</v>
      </c>
      <c r="B431" s="108" t="s">
        <v>174</v>
      </c>
      <c r="C431" s="108" t="s">
        <v>175</v>
      </c>
      <c r="D431" s="109" t="s">
        <v>142</v>
      </c>
      <c r="E431" s="62" t="s">
        <v>1927</v>
      </c>
      <c r="F431" s="110">
        <v>96.73</v>
      </c>
      <c r="G431" s="111"/>
      <c r="H431" s="110"/>
      <c r="I431" s="65"/>
      <c r="J431" s="112"/>
      <c r="K431" s="67"/>
    </row>
    <row r="432" spans="1:11" s="6" customFormat="1" ht="25.5" outlineLevel="1">
      <c r="A432" s="59" t="s">
        <v>43</v>
      </c>
      <c r="B432" s="108"/>
      <c r="C432" s="108" t="s">
        <v>44</v>
      </c>
      <c r="D432" s="109"/>
      <c r="E432" s="62" t="s">
        <v>43</v>
      </c>
      <c r="F432" s="110">
        <v>74.13</v>
      </c>
      <c r="G432" s="111" t="s">
        <v>94</v>
      </c>
      <c r="H432" s="110"/>
      <c r="I432" s="65">
        <v>69.05</v>
      </c>
      <c r="J432" s="112">
        <v>26.39</v>
      </c>
      <c r="K432" s="67">
        <v>1822.18</v>
      </c>
    </row>
    <row r="433" spans="1:11" s="6" customFormat="1" ht="15" outlineLevel="1">
      <c r="A433" s="59" t="s">
        <v>43</v>
      </c>
      <c r="B433" s="108"/>
      <c r="C433" s="108" t="s">
        <v>46</v>
      </c>
      <c r="D433" s="109"/>
      <c r="E433" s="62" t="s">
        <v>43</v>
      </c>
      <c r="F433" s="110">
        <v>13.14</v>
      </c>
      <c r="G433" s="111" t="s">
        <v>95</v>
      </c>
      <c r="H433" s="110"/>
      <c r="I433" s="65">
        <v>12.09</v>
      </c>
      <c r="J433" s="112">
        <v>8.01</v>
      </c>
      <c r="K433" s="67">
        <v>96.87</v>
      </c>
    </row>
    <row r="434" spans="1:11" s="6" customFormat="1" ht="15" outlineLevel="1">
      <c r="A434" s="59" t="s">
        <v>43</v>
      </c>
      <c r="B434" s="108"/>
      <c r="C434" s="108" t="s">
        <v>48</v>
      </c>
      <c r="D434" s="109"/>
      <c r="E434" s="62" t="s">
        <v>43</v>
      </c>
      <c r="F434" s="110" t="s">
        <v>177</v>
      </c>
      <c r="G434" s="111"/>
      <c r="H434" s="110"/>
      <c r="I434" s="68" t="s">
        <v>383</v>
      </c>
      <c r="J434" s="112">
        <v>26.39</v>
      </c>
      <c r="K434" s="69" t="s">
        <v>1928</v>
      </c>
    </row>
    <row r="435" spans="1:11" s="6" customFormat="1" ht="15" outlineLevel="1">
      <c r="A435" s="59" t="s">
        <v>43</v>
      </c>
      <c r="B435" s="108"/>
      <c r="C435" s="108" t="s">
        <v>52</v>
      </c>
      <c r="D435" s="109"/>
      <c r="E435" s="62" t="s">
        <v>43</v>
      </c>
      <c r="F435" s="110">
        <v>9.4600000000000009</v>
      </c>
      <c r="G435" s="111"/>
      <c r="H435" s="110"/>
      <c r="I435" s="65">
        <v>5.8</v>
      </c>
      <c r="J435" s="112">
        <v>6.81</v>
      </c>
      <c r="K435" s="67">
        <v>39.53</v>
      </c>
    </row>
    <row r="436" spans="1:11" s="6" customFormat="1" ht="15" outlineLevel="1">
      <c r="A436" s="59" t="s">
        <v>43</v>
      </c>
      <c r="B436" s="108"/>
      <c r="C436" s="108" t="s">
        <v>53</v>
      </c>
      <c r="D436" s="109" t="s">
        <v>54</v>
      </c>
      <c r="E436" s="62">
        <v>100</v>
      </c>
      <c r="F436" s="110"/>
      <c r="G436" s="111"/>
      <c r="H436" s="110"/>
      <c r="I436" s="65">
        <v>69.05</v>
      </c>
      <c r="J436" s="112">
        <v>83</v>
      </c>
      <c r="K436" s="67">
        <v>1512.41</v>
      </c>
    </row>
    <row r="437" spans="1:11" s="6" customFormat="1" ht="15" outlineLevel="1">
      <c r="A437" s="59" t="s">
        <v>43</v>
      </c>
      <c r="B437" s="108"/>
      <c r="C437" s="108" t="s">
        <v>55</v>
      </c>
      <c r="D437" s="109" t="s">
        <v>54</v>
      </c>
      <c r="E437" s="62">
        <v>64</v>
      </c>
      <c r="F437" s="110"/>
      <c r="G437" s="111"/>
      <c r="H437" s="110"/>
      <c r="I437" s="65">
        <v>44.19</v>
      </c>
      <c r="J437" s="112">
        <v>41</v>
      </c>
      <c r="K437" s="67">
        <v>747.09</v>
      </c>
    </row>
    <row r="438" spans="1:11" s="6" customFormat="1" ht="15" outlineLevel="1">
      <c r="A438" s="59" t="s">
        <v>43</v>
      </c>
      <c r="B438" s="108"/>
      <c r="C438" s="108" t="s">
        <v>56</v>
      </c>
      <c r="D438" s="109" t="s">
        <v>54</v>
      </c>
      <c r="E438" s="62">
        <v>98</v>
      </c>
      <c r="F438" s="110"/>
      <c r="G438" s="111"/>
      <c r="H438" s="110"/>
      <c r="I438" s="65">
        <v>0.37</v>
      </c>
      <c r="J438" s="112">
        <v>95</v>
      </c>
      <c r="K438" s="67">
        <v>9.4600000000000009</v>
      </c>
    </row>
    <row r="439" spans="1:11" s="6" customFormat="1" ht="15" outlineLevel="1">
      <c r="A439" s="59" t="s">
        <v>43</v>
      </c>
      <c r="B439" s="108"/>
      <c r="C439" s="108" t="s">
        <v>57</v>
      </c>
      <c r="D439" s="109" t="s">
        <v>54</v>
      </c>
      <c r="E439" s="62">
        <v>77</v>
      </c>
      <c r="F439" s="110"/>
      <c r="G439" s="111"/>
      <c r="H439" s="110"/>
      <c r="I439" s="65">
        <v>0.28999999999999998</v>
      </c>
      <c r="J439" s="112">
        <v>65</v>
      </c>
      <c r="K439" s="67">
        <v>6.47</v>
      </c>
    </row>
    <row r="440" spans="1:11" s="6" customFormat="1" ht="30" outlineLevel="1">
      <c r="A440" s="59" t="s">
        <v>43</v>
      </c>
      <c r="B440" s="108"/>
      <c r="C440" s="108" t="s">
        <v>58</v>
      </c>
      <c r="D440" s="109" t="s">
        <v>59</v>
      </c>
      <c r="E440" s="62">
        <v>5.31</v>
      </c>
      <c r="F440" s="110"/>
      <c r="G440" s="111" t="s">
        <v>94</v>
      </c>
      <c r="H440" s="110"/>
      <c r="I440" s="65">
        <v>4.95</v>
      </c>
      <c r="J440" s="112"/>
      <c r="K440" s="67"/>
    </row>
    <row r="441" spans="1:11" s="6" customFormat="1" ht="15.75">
      <c r="A441" s="70" t="s">
        <v>43</v>
      </c>
      <c r="B441" s="113"/>
      <c r="C441" s="113" t="s">
        <v>60</v>
      </c>
      <c r="D441" s="114"/>
      <c r="E441" s="73" t="s">
        <v>43</v>
      </c>
      <c r="F441" s="115"/>
      <c r="G441" s="116"/>
      <c r="H441" s="115"/>
      <c r="I441" s="76">
        <v>200.84</v>
      </c>
      <c r="J441" s="117"/>
      <c r="K441" s="78">
        <v>4234.01</v>
      </c>
    </row>
    <row r="442" spans="1:11" s="6" customFormat="1" ht="15" outlineLevel="1">
      <c r="A442" s="59" t="s">
        <v>43</v>
      </c>
      <c r="B442" s="108"/>
      <c r="C442" s="108" t="s">
        <v>61</v>
      </c>
      <c r="D442" s="109"/>
      <c r="E442" s="62" t="s">
        <v>43</v>
      </c>
      <c r="F442" s="110"/>
      <c r="G442" s="111"/>
      <c r="H442" s="110"/>
      <c r="I442" s="65"/>
      <c r="J442" s="112"/>
      <c r="K442" s="67"/>
    </row>
    <row r="443" spans="1:11" s="6" customFormat="1" ht="25.5" outlineLevel="1">
      <c r="A443" s="59" t="s">
        <v>43</v>
      </c>
      <c r="B443" s="108"/>
      <c r="C443" s="108" t="s">
        <v>46</v>
      </c>
      <c r="D443" s="109"/>
      <c r="E443" s="62" t="s">
        <v>43</v>
      </c>
      <c r="F443" s="110">
        <v>0.41</v>
      </c>
      <c r="G443" s="111" t="s">
        <v>100</v>
      </c>
      <c r="H443" s="110"/>
      <c r="I443" s="65">
        <v>0.04</v>
      </c>
      <c r="J443" s="112">
        <v>26.39</v>
      </c>
      <c r="K443" s="67">
        <v>1</v>
      </c>
    </row>
    <row r="444" spans="1:11" s="6" customFormat="1" ht="25.5" outlineLevel="1">
      <c r="A444" s="59" t="s">
        <v>43</v>
      </c>
      <c r="B444" s="108"/>
      <c r="C444" s="108" t="s">
        <v>48</v>
      </c>
      <c r="D444" s="109"/>
      <c r="E444" s="62" t="s">
        <v>43</v>
      </c>
      <c r="F444" s="110">
        <v>0.41</v>
      </c>
      <c r="G444" s="111" t="s">
        <v>100</v>
      </c>
      <c r="H444" s="110"/>
      <c r="I444" s="65">
        <v>0.04</v>
      </c>
      <c r="J444" s="112">
        <v>26.39</v>
      </c>
      <c r="K444" s="67">
        <v>1</v>
      </c>
    </row>
    <row r="445" spans="1:11" s="6" customFormat="1" ht="15" outlineLevel="1">
      <c r="A445" s="59" t="s">
        <v>43</v>
      </c>
      <c r="B445" s="108"/>
      <c r="C445" s="108" t="s">
        <v>63</v>
      </c>
      <c r="D445" s="109" t="s">
        <v>54</v>
      </c>
      <c r="E445" s="62">
        <v>175</v>
      </c>
      <c r="F445" s="110"/>
      <c r="G445" s="111"/>
      <c r="H445" s="110"/>
      <c r="I445" s="65">
        <v>7.0000000000000007E-2</v>
      </c>
      <c r="J445" s="112">
        <v>160</v>
      </c>
      <c r="K445" s="67">
        <v>1.6</v>
      </c>
    </row>
    <row r="446" spans="1:11" s="6" customFormat="1" ht="15" outlineLevel="1">
      <c r="A446" s="59" t="s">
        <v>43</v>
      </c>
      <c r="B446" s="108"/>
      <c r="C446" s="108" t="s">
        <v>64</v>
      </c>
      <c r="D446" s="109"/>
      <c r="E446" s="62" t="s">
        <v>43</v>
      </c>
      <c r="F446" s="110"/>
      <c r="G446" s="111"/>
      <c r="H446" s="110"/>
      <c r="I446" s="65">
        <v>0.11</v>
      </c>
      <c r="J446" s="112"/>
      <c r="K446" s="67">
        <v>2.6</v>
      </c>
    </row>
    <row r="447" spans="1:11" s="6" customFormat="1" ht="15.75">
      <c r="A447" s="70" t="s">
        <v>43</v>
      </c>
      <c r="B447" s="113"/>
      <c r="C447" s="113" t="s">
        <v>65</v>
      </c>
      <c r="D447" s="114"/>
      <c r="E447" s="73" t="s">
        <v>43</v>
      </c>
      <c r="F447" s="115"/>
      <c r="G447" s="116"/>
      <c r="H447" s="115"/>
      <c r="I447" s="76">
        <v>200.95</v>
      </c>
      <c r="J447" s="117"/>
      <c r="K447" s="78">
        <v>4236.6099999999997</v>
      </c>
    </row>
    <row r="448" spans="1:11" s="6" customFormat="1" ht="45">
      <c r="A448" s="59">
        <v>43</v>
      </c>
      <c r="B448" s="108" t="s">
        <v>180</v>
      </c>
      <c r="C448" s="108" t="s">
        <v>181</v>
      </c>
      <c r="D448" s="109" t="s">
        <v>106</v>
      </c>
      <c r="E448" s="62" t="s">
        <v>1929</v>
      </c>
      <c r="F448" s="110">
        <v>18660.61</v>
      </c>
      <c r="G448" s="111"/>
      <c r="H448" s="110"/>
      <c r="I448" s="65">
        <v>103.04</v>
      </c>
      <c r="J448" s="112">
        <v>3.05</v>
      </c>
      <c r="K448" s="78">
        <v>314.27999999999997</v>
      </c>
    </row>
    <row r="449" spans="1:11" s="6" customFormat="1" ht="180">
      <c r="A449" s="59">
        <v>44</v>
      </c>
      <c r="B449" s="108" t="s">
        <v>183</v>
      </c>
      <c r="C449" s="108" t="s">
        <v>184</v>
      </c>
      <c r="D449" s="109" t="s">
        <v>142</v>
      </c>
      <c r="E449" s="62" t="s">
        <v>1927</v>
      </c>
      <c r="F449" s="110">
        <v>314.81</v>
      </c>
      <c r="G449" s="111">
        <v>2</v>
      </c>
      <c r="H449" s="110"/>
      <c r="I449" s="65"/>
      <c r="J449" s="112"/>
      <c r="K449" s="67"/>
    </row>
    <row r="450" spans="1:11" s="6" customFormat="1" ht="25.5" outlineLevel="1">
      <c r="A450" s="59" t="s">
        <v>43</v>
      </c>
      <c r="B450" s="108"/>
      <c r="C450" s="108" t="s">
        <v>44</v>
      </c>
      <c r="D450" s="109"/>
      <c r="E450" s="62" t="s">
        <v>43</v>
      </c>
      <c r="F450" s="110">
        <v>25.35</v>
      </c>
      <c r="G450" s="111" t="s">
        <v>185</v>
      </c>
      <c r="H450" s="110"/>
      <c r="I450" s="65">
        <v>47.22</v>
      </c>
      <c r="J450" s="112">
        <v>26.39</v>
      </c>
      <c r="K450" s="67">
        <v>1246.25</v>
      </c>
    </row>
    <row r="451" spans="1:11" s="6" customFormat="1" ht="15" outlineLevel="1">
      <c r="A451" s="59" t="s">
        <v>43</v>
      </c>
      <c r="B451" s="108"/>
      <c r="C451" s="108" t="s">
        <v>46</v>
      </c>
      <c r="D451" s="109"/>
      <c r="E451" s="62" t="s">
        <v>43</v>
      </c>
      <c r="F451" s="110">
        <v>1.81</v>
      </c>
      <c r="G451" s="111" t="s">
        <v>186</v>
      </c>
      <c r="H451" s="110"/>
      <c r="I451" s="65">
        <v>3.33</v>
      </c>
      <c r="J451" s="112">
        <v>10.23</v>
      </c>
      <c r="K451" s="67">
        <v>34.08</v>
      </c>
    </row>
    <row r="452" spans="1:11" s="6" customFormat="1" ht="15" outlineLevel="1">
      <c r="A452" s="59" t="s">
        <v>43</v>
      </c>
      <c r="B452" s="108"/>
      <c r="C452" s="108" t="s">
        <v>48</v>
      </c>
      <c r="D452" s="109"/>
      <c r="E452" s="62" t="s">
        <v>43</v>
      </c>
      <c r="F452" s="110" t="s">
        <v>187</v>
      </c>
      <c r="G452" s="111"/>
      <c r="H452" s="110"/>
      <c r="I452" s="68" t="s">
        <v>765</v>
      </c>
      <c r="J452" s="112">
        <v>26.39</v>
      </c>
      <c r="K452" s="69" t="s">
        <v>1930</v>
      </c>
    </row>
    <row r="453" spans="1:11" s="6" customFormat="1" ht="15" outlineLevel="1">
      <c r="A453" s="59" t="s">
        <v>43</v>
      </c>
      <c r="B453" s="108"/>
      <c r="C453" s="108" t="s">
        <v>52</v>
      </c>
      <c r="D453" s="109"/>
      <c r="E453" s="62" t="s">
        <v>43</v>
      </c>
      <c r="F453" s="110">
        <v>287.64999999999998</v>
      </c>
      <c r="G453" s="111">
        <v>2</v>
      </c>
      <c r="H453" s="110"/>
      <c r="I453" s="65">
        <v>353</v>
      </c>
      <c r="J453" s="112">
        <v>2.76</v>
      </c>
      <c r="K453" s="67">
        <v>974.29</v>
      </c>
    </row>
    <row r="454" spans="1:11" s="6" customFormat="1" ht="15" outlineLevel="1">
      <c r="A454" s="59" t="s">
        <v>43</v>
      </c>
      <c r="B454" s="108"/>
      <c r="C454" s="108" t="s">
        <v>53</v>
      </c>
      <c r="D454" s="109" t="s">
        <v>54</v>
      </c>
      <c r="E454" s="62">
        <v>100</v>
      </c>
      <c r="F454" s="110"/>
      <c r="G454" s="111"/>
      <c r="H454" s="110"/>
      <c r="I454" s="65">
        <v>47.22</v>
      </c>
      <c r="J454" s="112">
        <v>83</v>
      </c>
      <c r="K454" s="67">
        <v>1034.3900000000001</v>
      </c>
    </row>
    <row r="455" spans="1:11" s="6" customFormat="1" ht="15" outlineLevel="1">
      <c r="A455" s="59" t="s">
        <v>43</v>
      </c>
      <c r="B455" s="108"/>
      <c r="C455" s="108" t="s">
        <v>55</v>
      </c>
      <c r="D455" s="109" t="s">
        <v>54</v>
      </c>
      <c r="E455" s="62">
        <v>64</v>
      </c>
      <c r="F455" s="110"/>
      <c r="G455" s="111"/>
      <c r="H455" s="110"/>
      <c r="I455" s="65">
        <v>30.22</v>
      </c>
      <c r="J455" s="112">
        <v>41</v>
      </c>
      <c r="K455" s="67">
        <v>510.96</v>
      </c>
    </row>
    <row r="456" spans="1:11" s="6" customFormat="1" ht="15" outlineLevel="1">
      <c r="A456" s="59" t="s">
        <v>43</v>
      </c>
      <c r="B456" s="108"/>
      <c r="C456" s="108" t="s">
        <v>56</v>
      </c>
      <c r="D456" s="109" t="s">
        <v>54</v>
      </c>
      <c r="E456" s="62">
        <v>98</v>
      </c>
      <c r="F456" s="110"/>
      <c r="G456" s="111"/>
      <c r="H456" s="110"/>
      <c r="I456" s="65">
        <v>0.49</v>
      </c>
      <c r="J456" s="112">
        <v>95</v>
      </c>
      <c r="K456" s="67">
        <v>12.46</v>
      </c>
    </row>
    <row r="457" spans="1:11" s="6" customFormat="1" ht="15" outlineLevel="1">
      <c r="A457" s="59" t="s">
        <v>43</v>
      </c>
      <c r="B457" s="108"/>
      <c r="C457" s="108" t="s">
        <v>57</v>
      </c>
      <c r="D457" s="109" t="s">
        <v>54</v>
      </c>
      <c r="E457" s="62">
        <v>77</v>
      </c>
      <c r="F457" s="110"/>
      <c r="G457" s="111"/>
      <c r="H457" s="110"/>
      <c r="I457" s="65">
        <v>0.39</v>
      </c>
      <c r="J457" s="112">
        <v>65</v>
      </c>
      <c r="K457" s="67">
        <v>8.5299999999999994</v>
      </c>
    </row>
    <row r="458" spans="1:11" s="6" customFormat="1" ht="30" outlineLevel="1">
      <c r="A458" s="59" t="s">
        <v>43</v>
      </c>
      <c r="B458" s="108"/>
      <c r="C458" s="108" t="s">
        <v>58</v>
      </c>
      <c r="D458" s="109" t="s">
        <v>59</v>
      </c>
      <c r="E458" s="62">
        <v>2.13</v>
      </c>
      <c r="F458" s="110"/>
      <c r="G458" s="111" t="s">
        <v>185</v>
      </c>
      <c r="H458" s="110"/>
      <c r="I458" s="65">
        <v>3.97</v>
      </c>
      <c r="J458" s="112"/>
      <c r="K458" s="67"/>
    </row>
    <row r="459" spans="1:11" s="6" customFormat="1" ht="15.75">
      <c r="A459" s="70" t="s">
        <v>43</v>
      </c>
      <c r="B459" s="113"/>
      <c r="C459" s="113" t="s">
        <v>60</v>
      </c>
      <c r="D459" s="114"/>
      <c r="E459" s="73" t="s">
        <v>43</v>
      </c>
      <c r="F459" s="115"/>
      <c r="G459" s="116"/>
      <c r="H459" s="115"/>
      <c r="I459" s="76">
        <v>481.87</v>
      </c>
      <c r="J459" s="117"/>
      <c r="K459" s="78">
        <v>3820.96</v>
      </c>
    </row>
    <row r="460" spans="1:11" s="6" customFormat="1" ht="15" outlineLevel="1">
      <c r="A460" s="59" t="s">
        <v>43</v>
      </c>
      <c r="B460" s="108"/>
      <c r="C460" s="108" t="s">
        <v>61</v>
      </c>
      <c r="D460" s="109"/>
      <c r="E460" s="62" t="s">
        <v>43</v>
      </c>
      <c r="F460" s="110"/>
      <c r="G460" s="111"/>
      <c r="H460" s="110"/>
      <c r="I460" s="65"/>
      <c r="J460" s="112"/>
      <c r="K460" s="67"/>
    </row>
    <row r="461" spans="1:11" s="6" customFormat="1" ht="25.5" outlineLevel="1">
      <c r="A461" s="59" t="s">
        <v>43</v>
      </c>
      <c r="B461" s="108"/>
      <c r="C461" s="108" t="s">
        <v>46</v>
      </c>
      <c r="D461" s="109"/>
      <c r="E461" s="62" t="s">
        <v>43</v>
      </c>
      <c r="F461" s="110">
        <v>0.27</v>
      </c>
      <c r="G461" s="111" t="s">
        <v>190</v>
      </c>
      <c r="H461" s="110"/>
      <c r="I461" s="65">
        <v>0.05</v>
      </c>
      <c r="J461" s="112">
        <v>26.39</v>
      </c>
      <c r="K461" s="67">
        <v>1.31</v>
      </c>
    </row>
    <row r="462" spans="1:11" s="6" customFormat="1" ht="25.5" outlineLevel="1">
      <c r="A462" s="59" t="s">
        <v>43</v>
      </c>
      <c r="B462" s="108"/>
      <c r="C462" s="108" t="s">
        <v>48</v>
      </c>
      <c r="D462" s="109"/>
      <c r="E462" s="62" t="s">
        <v>43</v>
      </c>
      <c r="F462" s="110">
        <v>0.27</v>
      </c>
      <c r="G462" s="111" t="s">
        <v>190</v>
      </c>
      <c r="H462" s="110"/>
      <c r="I462" s="65">
        <v>0.05</v>
      </c>
      <c r="J462" s="112">
        <v>26.39</v>
      </c>
      <c r="K462" s="67">
        <v>1.31</v>
      </c>
    </row>
    <row r="463" spans="1:11" s="6" customFormat="1" ht="15" outlineLevel="1">
      <c r="A463" s="59" t="s">
        <v>43</v>
      </c>
      <c r="B463" s="108"/>
      <c r="C463" s="108" t="s">
        <v>63</v>
      </c>
      <c r="D463" s="109" t="s">
        <v>54</v>
      </c>
      <c r="E463" s="62">
        <v>175</v>
      </c>
      <c r="F463" s="110"/>
      <c r="G463" s="111"/>
      <c r="H463" s="110"/>
      <c r="I463" s="65">
        <v>0.09</v>
      </c>
      <c r="J463" s="112">
        <v>160</v>
      </c>
      <c r="K463" s="67">
        <v>2.09</v>
      </c>
    </row>
    <row r="464" spans="1:11" s="6" customFormat="1" ht="15" outlineLevel="1">
      <c r="A464" s="59" t="s">
        <v>43</v>
      </c>
      <c r="B464" s="108"/>
      <c r="C464" s="108" t="s">
        <v>64</v>
      </c>
      <c r="D464" s="109"/>
      <c r="E464" s="62" t="s">
        <v>43</v>
      </c>
      <c r="F464" s="110"/>
      <c r="G464" s="111"/>
      <c r="H464" s="110"/>
      <c r="I464" s="65">
        <v>0.14000000000000001</v>
      </c>
      <c r="J464" s="112"/>
      <c r="K464" s="67">
        <v>3.4</v>
      </c>
    </row>
    <row r="465" spans="1:11" s="6" customFormat="1" ht="15.75">
      <c r="A465" s="70" t="s">
        <v>43</v>
      </c>
      <c r="B465" s="113"/>
      <c r="C465" s="113" t="s">
        <v>65</v>
      </c>
      <c r="D465" s="114"/>
      <c r="E465" s="73" t="s">
        <v>43</v>
      </c>
      <c r="F465" s="115"/>
      <c r="G465" s="116"/>
      <c r="H465" s="115"/>
      <c r="I465" s="76">
        <v>482.01</v>
      </c>
      <c r="J465" s="117"/>
      <c r="K465" s="78">
        <v>3824.36</v>
      </c>
    </row>
    <row r="466" spans="1:11" s="6" customFormat="1" ht="180">
      <c r="A466" s="59">
        <v>45</v>
      </c>
      <c r="B466" s="108" t="s">
        <v>1931</v>
      </c>
      <c r="C466" s="108" t="s">
        <v>1932</v>
      </c>
      <c r="D466" s="109" t="s">
        <v>1062</v>
      </c>
      <c r="E466" s="62" t="s">
        <v>1933</v>
      </c>
      <c r="F466" s="110">
        <v>4861.2</v>
      </c>
      <c r="G466" s="111"/>
      <c r="H466" s="110"/>
      <c r="I466" s="65"/>
      <c r="J466" s="112"/>
      <c r="K466" s="67"/>
    </row>
    <row r="467" spans="1:11" s="6" customFormat="1" ht="25.5" outlineLevel="1">
      <c r="A467" s="59" t="s">
        <v>43</v>
      </c>
      <c r="B467" s="108"/>
      <c r="C467" s="108" t="s">
        <v>44</v>
      </c>
      <c r="D467" s="109"/>
      <c r="E467" s="62" t="s">
        <v>43</v>
      </c>
      <c r="F467" s="110">
        <v>2001.22</v>
      </c>
      <c r="G467" s="111" t="s">
        <v>94</v>
      </c>
      <c r="H467" s="110"/>
      <c r="I467" s="65">
        <v>1480.53</v>
      </c>
      <c r="J467" s="112">
        <v>26.39</v>
      </c>
      <c r="K467" s="67">
        <v>39071.199999999997</v>
      </c>
    </row>
    <row r="468" spans="1:11" s="6" customFormat="1" ht="15" outlineLevel="1">
      <c r="A468" s="59" t="s">
        <v>43</v>
      </c>
      <c r="B468" s="108"/>
      <c r="C468" s="108" t="s">
        <v>46</v>
      </c>
      <c r="D468" s="109"/>
      <c r="E468" s="62" t="s">
        <v>43</v>
      </c>
      <c r="F468" s="110">
        <v>1059.0999999999999</v>
      </c>
      <c r="G468" s="111" t="s">
        <v>95</v>
      </c>
      <c r="H468" s="110"/>
      <c r="I468" s="65">
        <v>774.25</v>
      </c>
      <c r="J468" s="112">
        <v>9.36</v>
      </c>
      <c r="K468" s="67">
        <v>7246.94</v>
      </c>
    </row>
    <row r="469" spans="1:11" s="6" customFormat="1" ht="15" outlineLevel="1">
      <c r="A469" s="59" t="s">
        <v>43</v>
      </c>
      <c r="B469" s="108"/>
      <c r="C469" s="108" t="s">
        <v>48</v>
      </c>
      <c r="D469" s="109"/>
      <c r="E469" s="62" t="s">
        <v>43</v>
      </c>
      <c r="F469" s="110" t="s">
        <v>1934</v>
      </c>
      <c r="G469" s="111"/>
      <c r="H469" s="110"/>
      <c r="I469" s="68" t="s">
        <v>1935</v>
      </c>
      <c r="J469" s="112">
        <v>26.39</v>
      </c>
      <c r="K469" s="69" t="s">
        <v>1936</v>
      </c>
    </row>
    <row r="470" spans="1:11" s="6" customFormat="1" ht="15" outlineLevel="1">
      <c r="A470" s="59" t="s">
        <v>43</v>
      </c>
      <c r="B470" s="108"/>
      <c r="C470" s="108" t="s">
        <v>52</v>
      </c>
      <c r="D470" s="109"/>
      <c r="E470" s="62" t="s">
        <v>43</v>
      </c>
      <c r="F470" s="110">
        <v>1800.88</v>
      </c>
      <c r="G470" s="111"/>
      <c r="H470" s="110"/>
      <c r="I470" s="65">
        <v>877.68</v>
      </c>
      <c r="J470" s="112">
        <v>11.47</v>
      </c>
      <c r="K470" s="67">
        <v>10066.969999999999</v>
      </c>
    </row>
    <row r="471" spans="1:11" s="6" customFormat="1" ht="15" outlineLevel="1">
      <c r="A471" s="59" t="s">
        <v>43</v>
      </c>
      <c r="B471" s="108"/>
      <c r="C471" s="108" t="s">
        <v>53</v>
      </c>
      <c r="D471" s="109" t="s">
        <v>54</v>
      </c>
      <c r="E471" s="62">
        <v>85</v>
      </c>
      <c r="F471" s="110"/>
      <c r="G471" s="111"/>
      <c r="H471" s="110"/>
      <c r="I471" s="65">
        <v>1258.45</v>
      </c>
      <c r="J471" s="112">
        <v>70</v>
      </c>
      <c r="K471" s="67">
        <v>27349.84</v>
      </c>
    </row>
    <row r="472" spans="1:11" s="6" customFormat="1" ht="15" outlineLevel="1">
      <c r="A472" s="59" t="s">
        <v>43</v>
      </c>
      <c r="B472" s="108"/>
      <c r="C472" s="108" t="s">
        <v>55</v>
      </c>
      <c r="D472" s="109" t="s">
        <v>54</v>
      </c>
      <c r="E472" s="62">
        <v>70</v>
      </c>
      <c r="F472" s="110"/>
      <c r="G472" s="111"/>
      <c r="H472" s="110"/>
      <c r="I472" s="65">
        <v>1036.3699999999999</v>
      </c>
      <c r="J472" s="112">
        <v>41</v>
      </c>
      <c r="K472" s="67">
        <v>16019.19</v>
      </c>
    </row>
    <row r="473" spans="1:11" s="6" customFormat="1" ht="15" outlineLevel="1">
      <c r="A473" s="59" t="s">
        <v>43</v>
      </c>
      <c r="B473" s="108"/>
      <c r="C473" s="108" t="s">
        <v>56</v>
      </c>
      <c r="D473" s="109" t="s">
        <v>54</v>
      </c>
      <c r="E473" s="62">
        <v>98</v>
      </c>
      <c r="F473" s="110"/>
      <c r="G473" s="111"/>
      <c r="H473" s="110"/>
      <c r="I473" s="65">
        <v>30.04</v>
      </c>
      <c r="J473" s="112">
        <v>95</v>
      </c>
      <c r="K473" s="67">
        <v>768.29</v>
      </c>
    </row>
    <row r="474" spans="1:11" s="6" customFormat="1" ht="15" outlineLevel="1">
      <c r="A474" s="59" t="s">
        <v>43</v>
      </c>
      <c r="B474" s="108"/>
      <c r="C474" s="108" t="s">
        <v>57</v>
      </c>
      <c r="D474" s="109" t="s">
        <v>54</v>
      </c>
      <c r="E474" s="62">
        <v>77</v>
      </c>
      <c r="F474" s="110"/>
      <c r="G474" s="111"/>
      <c r="H474" s="110"/>
      <c r="I474" s="65">
        <v>23.6</v>
      </c>
      <c r="J474" s="112">
        <v>65</v>
      </c>
      <c r="K474" s="67">
        <v>525.66999999999996</v>
      </c>
    </row>
    <row r="475" spans="1:11" s="6" customFormat="1" ht="30" outlineLevel="1">
      <c r="A475" s="59" t="s">
        <v>43</v>
      </c>
      <c r="B475" s="108"/>
      <c r="C475" s="108" t="s">
        <v>58</v>
      </c>
      <c r="D475" s="109" t="s">
        <v>59</v>
      </c>
      <c r="E475" s="62">
        <v>179</v>
      </c>
      <c r="F475" s="110"/>
      <c r="G475" s="111" t="s">
        <v>94</v>
      </c>
      <c r="H475" s="110"/>
      <c r="I475" s="65">
        <v>132.43</v>
      </c>
      <c r="J475" s="112"/>
      <c r="K475" s="67"/>
    </row>
    <row r="476" spans="1:11" s="6" customFormat="1" ht="15.75">
      <c r="A476" s="70" t="s">
        <v>43</v>
      </c>
      <c r="B476" s="113"/>
      <c r="C476" s="113" t="s">
        <v>60</v>
      </c>
      <c r="D476" s="114"/>
      <c r="E476" s="73" t="s">
        <v>43</v>
      </c>
      <c r="F476" s="115"/>
      <c r="G476" s="116"/>
      <c r="H476" s="115"/>
      <c r="I476" s="76">
        <v>5480.92</v>
      </c>
      <c r="J476" s="117"/>
      <c r="K476" s="78">
        <v>101048.1</v>
      </c>
    </row>
    <row r="477" spans="1:11" s="6" customFormat="1" ht="15" outlineLevel="1">
      <c r="A477" s="59" t="s">
        <v>43</v>
      </c>
      <c r="B477" s="108"/>
      <c r="C477" s="108" t="s">
        <v>61</v>
      </c>
      <c r="D477" s="109"/>
      <c r="E477" s="62" t="s">
        <v>43</v>
      </c>
      <c r="F477" s="110"/>
      <c r="G477" s="111"/>
      <c r="H477" s="110"/>
      <c r="I477" s="65"/>
      <c r="J477" s="112"/>
      <c r="K477" s="67"/>
    </row>
    <row r="478" spans="1:11" s="6" customFormat="1" ht="25.5" outlineLevel="1">
      <c r="A478" s="59" t="s">
        <v>43</v>
      </c>
      <c r="B478" s="108"/>
      <c r="C478" s="108" t="s">
        <v>46</v>
      </c>
      <c r="D478" s="109"/>
      <c r="E478" s="62" t="s">
        <v>43</v>
      </c>
      <c r="F478" s="110">
        <v>41.92</v>
      </c>
      <c r="G478" s="111" t="s">
        <v>100</v>
      </c>
      <c r="H478" s="110"/>
      <c r="I478" s="65">
        <v>3.06</v>
      </c>
      <c r="J478" s="112">
        <v>26.39</v>
      </c>
      <c r="K478" s="67">
        <v>80.87</v>
      </c>
    </row>
    <row r="479" spans="1:11" s="6" customFormat="1" ht="25.5" outlineLevel="1">
      <c r="A479" s="59" t="s">
        <v>43</v>
      </c>
      <c r="B479" s="108"/>
      <c r="C479" s="108" t="s">
        <v>48</v>
      </c>
      <c r="D479" s="109"/>
      <c r="E479" s="62" t="s">
        <v>43</v>
      </c>
      <c r="F479" s="110">
        <v>41.92</v>
      </c>
      <c r="G479" s="111" t="s">
        <v>100</v>
      </c>
      <c r="H479" s="110"/>
      <c r="I479" s="65">
        <v>3.06</v>
      </c>
      <c r="J479" s="112">
        <v>26.39</v>
      </c>
      <c r="K479" s="67">
        <v>80.87</v>
      </c>
    </row>
    <row r="480" spans="1:11" s="6" customFormat="1" ht="15" outlineLevel="1">
      <c r="A480" s="59" t="s">
        <v>43</v>
      </c>
      <c r="B480" s="108"/>
      <c r="C480" s="108" t="s">
        <v>63</v>
      </c>
      <c r="D480" s="109" t="s">
        <v>54</v>
      </c>
      <c r="E480" s="62">
        <v>175</v>
      </c>
      <c r="F480" s="110"/>
      <c r="G480" s="111"/>
      <c r="H480" s="110"/>
      <c r="I480" s="65">
        <v>5.36</v>
      </c>
      <c r="J480" s="112">
        <v>160</v>
      </c>
      <c r="K480" s="67">
        <v>129.4</v>
      </c>
    </row>
    <row r="481" spans="1:11" s="6" customFormat="1" ht="15" outlineLevel="1">
      <c r="A481" s="59" t="s">
        <v>43</v>
      </c>
      <c r="B481" s="108"/>
      <c r="C481" s="108" t="s">
        <v>64</v>
      </c>
      <c r="D481" s="109"/>
      <c r="E481" s="62" t="s">
        <v>43</v>
      </c>
      <c r="F481" s="110"/>
      <c r="G481" s="111"/>
      <c r="H481" s="110"/>
      <c r="I481" s="65">
        <v>8.42</v>
      </c>
      <c r="J481" s="112"/>
      <c r="K481" s="67">
        <v>210.27</v>
      </c>
    </row>
    <row r="482" spans="1:11" s="6" customFormat="1" ht="15.75">
      <c r="A482" s="70" t="s">
        <v>43</v>
      </c>
      <c r="B482" s="113"/>
      <c r="C482" s="113" t="s">
        <v>65</v>
      </c>
      <c r="D482" s="114"/>
      <c r="E482" s="73" t="s">
        <v>43</v>
      </c>
      <c r="F482" s="115"/>
      <c r="G482" s="116"/>
      <c r="H482" s="115"/>
      <c r="I482" s="76">
        <v>5489.34</v>
      </c>
      <c r="J482" s="117"/>
      <c r="K482" s="78">
        <v>101258.37</v>
      </c>
    </row>
    <row r="483" spans="1:11" s="6" customFormat="1" ht="90">
      <c r="A483" s="59">
        <v>46</v>
      </c>
      <c r="B483" s="108" t="s">
        <v>1256</v>
      </c>
      <c r="C483" s="108" t="s">
        <v>1257</v>
      </c>
      <c r="D483" s="109" t="s">
        <v>106</v>
      </c>
      <c r="E483" s="62" t="s">
        <v>1937</v>
      </c>
      <c r="F483" s="110">
        <v>5752.41</v>
      </c>
      <c r="G483" s="111"/>
      <c r="H483" s="110"/>
      <c r="I483" s="65">
        <v>16250.56</v>
      </c>
      <c r="J483" s="112">
        <v>12.73</v>
      </c>
      <c r="K483" s="78">
        <v>206869.61</v>
      </c>
    </row>
    <row r="484" spans="1:11" s="6" customFormat="1" ht="15.75">
      <c r="A484" s="59">
        <v>47</v>
      </c>
      <c r="B484" s="108" t="s">
        <v>1069</v>
      </c>
      <c r="C484" s="108" t="s">
        <v>1070</v>
      </c>
      <c r="D484" s="109" t="s">
        <v>106</v>
      </c>
      <c r="E484" s="62">
        <v>0.01</v>
      </c>
      <c r="F484" s="110">
        <v>9098.51</v>
      </c>
      <c r="G484" s="111"/>
      <c r="H484" s="110"/>
      <c r="I484" s="65">
        <v>90.99</v>
      </c>
      <c r="J484" s="112">
        <v>11.91</v>
      </c>
      <c r="K484" s="78">
        <v>1083.6300000000001</v>
      </c>
    </row>
    <row r="485" spans="1:11" s="6" customFormat="1" ht="75">
      <c r="A485" s="59">
        <v>48</v>
      </c>
      <c r="B485" s="108" t="s">
        <v>1254</v>
      </c>
      <c r="C485" s="118" t="s">
        <v>1255</v>
      </c>
      <c r="D485" s="119" t="s">
        <v>322</v>
      </c>
      <c r="E485" s="81" t="s">
        <v>1938</v>
      </c>
      <c r="F485" s="120">
        <v>732.49</v>
      </c>
      <c r="G485" s="121"/>
      <c r="H485" s="120"/>
      <c r="I485" s="84">
        <v>36234.19</v>
      </c>
      <c r="J485" s="122">
        <v>7.44</v>
      </c>
      <c r="K485" s="86">
        <v>269582.34999999998</v>
      </c>
    </row>
    <row r="486" spans="1:11" s="6" customFormat="1" ht="15">
      <c r="A486" s="123"/>
      <c r="B486" s="124"/>
      <c r="C486" s="168" t="s">
        <v>127</v>
      </c>
      <c r="D486" s="169"/>
      <c r="E486" s="169"/>
      <c r="F486" s="169"/>
      <c r="G486" s="169"/>
      <c r="H486" s="169"/>
      <c r="I486" s="65">
        <v>90341.22</v>
      </c>
      <c r="J486" s="112"/>
      <c r="K486" s="67">
        <v>911808.19</v>
      </c>
    </row>
    <row r="487" spans="1:11" s="6" customFormat="1" ht="15">
      <c r="A487" s="123"/>
      <c r="B487" s="124"/>
      <c r="C487" s="168" t="s">
        <v>128</v>
      </c>
      <c r="D487" s="169"/>
      <c r="E487" s="169"/>
      <c r="F487" s="169"/>
      <c r="G487" s="169"/>
      <c r="H487" s="169"/>
      <c r="I487" s="65"/>
      <c r="J487" s="112"/>
      <c r="K487" s="67"/>
    </row>
    <row r="488" spans="1:11" s="6" customFormat="1" ht="15">
      <c r="A488" s="123"/>
      <c r="B488" s="124"/>
      <c r="C488" s="168" t="s">
        <v>129</v>
      </c>
      <c r="D488" s="169"/>
      <c r="E488" s="169"/>
      <c r="F488" s="169"/>
      <c r="G488" s="169"/>
      <c r="H488" s="169"/>
      <c r="I488" s="65">
        <v>4315.3900000000003</v>
      </c>
      <c r="J488" s="112"/>
      <c r="K488" s="67">
        <v>113883.3</v>
      </c>
    </row>
    <row r="489" spans="1:11" s="6" customFormat="1" ht="15">
      <c r="A489" s="123"/>
      <c r="B489" s="124"/>
      <c r="C489" s="168" t="s">
        <v>130</v>
      </c>
      <c r="D489" s="169"/>
      <c r="E489" s="169"/>
      <c r="F489" s="169"/>
      <c r="G489" s="169"/>
      <c r="H489" s="169"/>
      <c r="I489" s="65">
        <v>84121.08</v>
      </c>
      <c r="J489" s="112"/>
      <c r="K489" s="67">
        <v>782322.11</v>
      </c>
    </row>
    <row r="490" spans="1:11" s="6" customFormat="1" ht="15">
      <c r="A490" s="123"/>
      <c r="B490" s="124"/>
      <c r="C490" s="168" t="s">
        <v>131</v>
      </c>
      <c r="D490" s="169"/>
      <c r="E490" s="169"/>
      <c r="F490" s="169"/>
      <c r="G490" s="169"/>
      <c r="H490" s="169"/>
      <c r="I490" s="65">
        <v>2297.1999999999998</v>
      </c>
      <c r="J490" s="112"/>
      <c r="K490" s="67">
        <v>25959.7</v>
      </c>
    </row>
    <row r="491" spans="1:11" s="6" customFormat="1" ht="15.75">
      <c r="A491" s="123"/>
      <c r="B491" s="124"/>
      <c r="C491" s="173" t="s">
        <v>132</v>
      </c>
      <c r="D491" s="174"/>
      <c r="E491" s="174"/>
      <c r="F491" s="174"/>
      <c r="G491" s="174"/>
      <c r="H491" s="174"/>
      <c r="I491" s="76">
        <v>3835.44</v>
      </c>
      <c r="J491" s="117"/>
      <c r="K491" s="78">
        <v>85139.85</v>
      </c>
    </row>
    <row r="492" spans="1:11" s="6" customFormat="1" ht="15.75">
      <c r="A492" s="123"/>
      <c r="B492" s="124"/>
      <c r="C492" s="173" t="s">
        <v>133</v>
      </c>
      <c r="D492" s="174"/>
      <c r="E492" s="174"/>
      <c r="F492" s="174"/>
      <c r="G492" s="174"/>
      <c r="H492" s="174"/>
      <c r="I492" s="76">
        <v>3022.75</v>
      </c>
      <c r="J492" s="117"/>
      <c r="K492" s="78">
        <v>49374.26</v>
      </c>
    </row>
    <row r="493" spans="1:11" s="6" customFormat="1" ht="32.1" customHeight="1">
      <c r="A493" s="123"/>
      <c r="B493" s="124"/>
      <c r="C493" s="173" t="s">
        <v>1939</v>
      </c>
      <c r="D493" s="174"/>
      <c r="E493" s="174"/>
      <c r="F493" s="174"/>
      <c r="G493" s="174"/>
      <c r="H493" s="174"/>
      <c r="I493" s="76"/>
      <c r="J493" s="117"/>
      <c r="K493" s="78"/>
    </row>
    <row r="494" spans="1:11" s="6" customFormat="1" ht="15">
      <c r="A494" s="123"/>
      <c r="B494" s="124"/>
      <c r="C494" s="168" t="s">
        <v>1940</v>
      </c>
      <c r="D494" s="169"/>
      <c r="E494" s="169"/>
      <c r="F494" s="169"/>
      <c r="G494" s="169"/>
      <c r="H494" s="169"/>
      <c r="I494" s="65">
        <v>97199.41</v>
      </c>
      <c r="J494" s="112"/>
      <c r="K494" s="67">
        <v>1046322.3</v>
      </c>
    </row>
    <row r="495" spans="1:11" s="6" customFormat="1" ht="32.1" customHeight="1">
      <c r="A495" s="123"/>
      <c r="B495" s="124"/>
      <c r="C495" s="175" t="s">
        <v>1941</v>
      </c>
      <c r="D495" s="176"/>
      <c r="E495" s="176"/>
      <c r="F495" s="176"/>
      <c r="G495" s="176"/>
      <c r="H495" s="176"/>
      <c r="I495" s="87">
        <v>97199.41</v>
      </c>
      <c r="J495" s="125"/>
      <c r="K495" s="86">
        <v>1046322.3</v>
      </c>
    </row>
    <row r="496" spans="1:11" s="6" customFormat="1" ht="32.1" customHeight="1">
      <c r="A496" s="166" t="s">
        <v>1328</v>
      </c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</row>
    <row r="497" spans="1:11" s="6" customFormat="1" ht="180">
      <c r="A497" s="59">
        <v>49</v>
      </c>
      <c r="B497" s="108" t="s">
        <v>1329</v>
      </c>
      <c r="C497" s="108" t="s">
        <v>1330</v>
      </c>
      <c r="D497" s="109" t="s">
        <v>1331</v>
      </c>
      <c r="E497" s="62" t="s">
        <v>1942</v>
      </c>
      <c r="F497" s="110">
        <v>4235.1000000000004</v>
      </c>
      <c r="G497" s="111"/>
      <c r="H497" s="110"/>
      <c r="I497" s="65"/>
      <c r="J497" s="112"/>
      <c r="K497" s="67"/>
    </row>
    <row r="498" spans="1:11" s="6" customFormat="1" ht="25.5" outlineLevel="1">
      <c r="A498" s="59" t="s">
        <v>43</v>
      </c>
      <c r="B498" s="108"/>
      <c r="C498" s="108" t="s">
        <v>44</v>
      </c>
      <c r="D498" s="109"/>
      <c r="E498" s="62" t="s">
        <v>43</v>
      </c>
      <c r="F498" s="110">
        <v>2478.1799999999998</v>
      </c>
      <c r="G498" s="111" t="s">
        <v>94</v>
      </c>
      <c r="H498" s="110"/>
      <c r="I498" s="65">
        <v>5454.72</v>
      </c>
      <c r="J498" s="112">
        <v>26.39</v>
      </c>
      <c r="K498" s="67">
        <v>143950.10999999999</v>
      </c>
    </row>
    <row r="499" spans="1:11" s="6" customFormat="1" ht="15" outlineLevel="1">
      <c r="A499" s="59" t="s">
        <v>43</v>
      </c>
      <c r="B499" s="108"/>
      <c r="C499" s="108" t="s">
        <v>46</v>
      </c>
      <c r="D499" s="109"/>
      <c r="E499" s="62" t="s">
        <v>43</v>
      </c>
      <c r="F499" s="110">
        <v>133.41999999999999</v>
      </c>
      <c r="G499" s="111" t="s">
        <v>95</v>
      </c>
      <c r="H499" s="110"/>
      <c r="I499" s="65">
        <v>290.19</v>
      </c>
      <c r="J499" s="112">
        <v>10.44</v>
      </c>
      <c r="K499" s="67">
        <v>3029.57</v>
      </c>
    </row>
    <row r="500" spans="1:11" s="6" customFormat="1" ht="15" outlineLevel="1">
      <c r="A500" s="59" t="s">
        <v>43</v>
      </c>
      <c r="B500" s="108"/>
      <c r="C500" s="108" t="s">
        <v>48</v>
      </c>
      <c r="D500" s="109"/>
      <c r="E500" s="62" t="s">
        <v>43</v>
      </c>
      <c r="F500" s="110" t="s">
        <v>1333</v>
      </c>
      <c r="G500" s="111"/>
      <c r="H500" s="110"/>
      <c r="I500" s="68" t="s">
        <v>1943</v>
      </c>
      <c r="J500" s="112">
        <v>26.39</v>
      </c>
      <c r="K500" s="69" t="s">
        <v>1944</v>
      </c>
    </row>
    <row r="501" spans="1:11" s="6" customFormat="1" ht="15" outlineLevel="1">
      <c r="A501" s="59" t="s">
        <v>43</v>
      </c>
      <c r="B501" s="108"/>
      <c r="C501" s="108" t="s">
        <v>52</v>
      </c>
      <c r="D501" s="109"/>
      <c r="E501" s="62" t="s">
        <v>43</v>
      </c>
      <c r="F501" s="110">
        <v>1623.5</v>
      </c>
      <c r="G501" s="111"/>
      <c r="H501" s="110"/>
      <c r="I501" s="65">
        <v>2354.08</v>
      </c>
      <c r="J501" s="112">
        <v>8.01</v>
      </c>
      <c r="K501" s="67">
        <v>18856.14</v>
      </c>
    </row>
    <row r="502" spans="1:11" s="6" customFormat="1" ht="15" outlineLevel="1">
      <c r="A502" s="59" t="s">
        <v>43</v>
      </c>
      <c r="B502" s="108"/>
      <c r="C502" s="108" t="s">
        <v>53</v>
      </c>
      <c r="D502" s="109" t="s">
        <v>54</v>
      </c>
      <c r="E502" s="62">
        <v>138</v>
      </c>
      <c r="F502" s="110"/>
      <c r="G502" s="111"/>
      <c r="H502" s="110"/>
      <c r="I502" s="65">
        <v>7527.51</v>
      </c>
      <c r="J502" s="112">
        <v>113</v>
      </c>
      <c r="K502" s="67">
        <v>162663.62</v>
      </c>
    </row>
    <row r="503" spans="1:11" s="6" customFormat="1" ht="15" outlineLevel="1">
      <c r="A503" s="59" t="s">
        <v>43</v>
      </c>
      <c r="B503" s="108"/>
      <c r="C503" s="108" t="s">
        <v>55</v>
      </c>
      <c r="D503" s="109" t="s">
        <v>54</v>
      </c>
      <c r="E503" s="62">
        <v>70</v>
      </c>
      <c r="F503" s="110"/>
      <c r="G503" s="111"/>
      <c r="H503" s="110"/>
      <c r="I503" s="65">
        <v>3818.3</v>
      </c>
      <c r="J503" s="112">
        <v>41</v>
      </c>
      <c r="K503" s="67">
        <v>59019.55</v>
      </c>
    </row>
    <row r="504" spans="1:11" s="6" customFormat="1" ht="15" outlineLevel="1">
      <c r="A504" s="59" t="s">
        <v>43</v>
      </c>
      <c r="B504" s="108"/>
      <c r="C504" s="108" t="s">
        <v>56</v>
      </c>
      <c r="D504" s="109" t="s">
        <v>54</v>
      </c>
      <c r="E504" s="62">
        <v>98</v>
      </c>
      <c r="F504" s="110"/>
      <c r="G504" s="111"/>
      <c r="H504" s="110"/>
      <c r="I504" s="65">
        <v>32.78</v>
      </c>
      <c r="J504" s="112">
        <v>95</v>
      </c>
      <c r="K504" s="67">
        <v>838.65</v>
      </c>
    </row>
    <row r="505" spans="1:11" s="6" customFormat="1" ht="15" outlineLevel="1">
      <c r="A505" s="59" t="s">
        <v>43</v>
      </c>
      <c r="B505" s="108"/>
      <c r="C505" s="108" t="s">
        <v>57</v>
      </c>
      <c r="D505" s="109" t="s">
        <v>54</v>
      </c>
      <c r="E505" s="62">
        <v>77</v>
      </c>
      <c r="F505" s="110"/>
      <c r="G505" s="111"/>
      <c r="H505" s="110"/>
      <c r="I505" s="65">
        <v>25.76</v>
      </c>
      <c r="J505" s="112">
        <v>65</v>
      </c>
      <c r="K505" s="67">
        <v>573.80999999999995</v>
      </c>
    </row>
    <row r="506" spans="1:11" s="6" customFormat="1" ht="30" outlineLevel="1">
      <c r="A506" s="59" t="s">
        <v>43</v>
      </c>
      <c r="B506" s="108"/>
      <c r="C506" s="108" t="s">
        <v>58</v>
      </c>
      <c r="D506" s="109" t="s">
        <v>59</v>
      </c>
      <c r="E506" s="62">
        <v>206</v>
      </c>
      <c r="F506" s="110"/>
      <c r="G506" s="111" t="s">
        <v>94</v>
      </c>
      <c r="H506" s="110"/>
      <c r="I506" s="65">
        <v>453.43</v>
      </c>
      <c r="J506" s="112"/>
      <c r="K506" s="67"/>
    </row>
    <row r="507" spans="1:11" s="6" customFormat="1" ht="15.75">
      <c r="A507" s="70" t="s">
        <v>43</v>
      </c>
      <c r="B507" s="113"/>
      <c r="C507" s="113" t="s">
        <v>60</v>
      </c>
      <c r="D507" s="114"/>
      <c r="E507" s="73" t="s">
        <v>43</v>
      </c>
      <c r="F507" s="115"/>
      <c r="G507" s="116"/>
      <c r="H507" s="115"/>
      <c r="I507" s="76">
        <v>19503.34</v>
      </c>
      <c r="J507" s="117"/>
      <c r="K507" s="78">
        <v>388931.45</v>
      </c>
    </row>
    <row r="508" spans="1:11" s="6" customFormat="1" ht="15" outlineLevel="1">
      <c r="A508" s="59" t="s">
        <v>43</v>
      </c>
      <c r="B508" s="108"/>
      <c r="C508" s="108" t="s">
        <v>61</v>
      </c>
      <c r="D508" s="109"/>
      <c r="E508" s="62" t="s">
        <v>43</v>
      </c>
      <c r="F508" s="110"/>
      <c r="G508" s="111"/>
      <c r="H508" s="110"/>
      <c r="I508" s="65"/>
      <c r="J508" s="112"/>
      <c r="K508" s="67"/>
    </row>
    <row r="509" spans="1:11" s="6" customFormat="1" ht="25.5" outlineLevel="1">
      <c r="A509" s="59" t="s">
        <v>43</v>
      </c>
      <c r="B509" s="108"/>
      <c r="C509" s="108" t="s">
        <v>46</v>
      </c>
      <c r="D509" s="109"/>
      <c r="E509" s="62" t="s">
        <v>43</v>
      </c>
      <c r="F509" s="110">
        <v>15.38</v>
      </c>
      <c r="G509" s="111" t="s">
        <v>100</v>
      </c>
      <c r="H509" s="110"/>
      <c r="I509" s="65">
        <v>3.35</v>
      </c>
      <c r="J509" s="112">
        <v>26.39</v>
      </c>
      <c r="K509" s="67">
        <v>88.28</v>
      </c>
    </row>
    <row r="510" spans="1:11" s="6" customFormat="1" ht="25.5" outlineLevel="1">
      <c r="A510" s="59" t="s">
        <v>43</v>
      </c>
      <c r="B510" s="108"/>
      <c r="C510" s="108" t="s">
        <v>48</v>
      </c>
      <c r="D510" s="109"/>
      <c r="E510" s="62" t="s">
        <v>43</v>
      </c>
      <c r="F510" s="110">
        <v>15.38</v>
      </c>
      <c r="G510" s="111" t="s">
        <v>100</v>
      </c>
      <c r="H510" s="110"/>
      <c r="I510" s="65">
        <v>3.35</v>
      </c>
      <c r="J510" s="112">
        <v>26.39</v>
      </c>
      <c r="K510" s="67">
        <v>88.28</v>
      </c>
    </row>
    <row r="511" spans="1:11" s="6" customFormat="1" ht="15" outlineLevel="1">
      <c r="A511" s="59" t="s">
        <v>43</v>
      </c>
      <c r="B511" s="108"/>
      <c r="C511" s="108" t="s">
        <v>63</v>
      </c>
      <c r="D511" s="109" t="s">
        <v>54</v>
      </c>
      <c r="E511" s="62">
        <v>175</v>
      </c>
      <c r="F511" s="110"/>
      <c r="G511" s="111"/>
      <c r="H511" s="110"/>
      <c r="I511" s="65">
        <v>5.86</v>
      </c>
      <c r="J511" s="112">
        <v>160</v>
      </c>
      <c r="K511" s="67">
        <v>141.25</v>
      </c>
    </row>
    <row r="512" spans="1:11" s="6" customFormat="1" ht="15" outlineLevel="1">
      <c r="A512" s="59" t="s">
        <v>43</v>
      </c>
      <c r="B512" s="108"/>
      <c r="C512" s="108" t="s">
        <v>64</v>
      </c>
      <c r="D512" s="109"/>
      <c r="E512" s="62" t="s">
        <v>43</v>
      </c>
      <c r="F512" s="110"/>
      <c r="G512" s="111"/>
      <c r="H512" s="110"/>
      <c r="I512" s="65">
        <v>9.2100000000000009</v>
      </c>
      <c r="J512" s="112"/>
      <c r="K512" s="67">
        <v>229.53</v>
      </c>
    </row>
    <row r="513" spans="1:11" s="6" customFormat="1" ht="15.75">
      <c r="A513" s="70" t="s">
        <v>43</v>
      </c>
      <c r="B513" s="113"/>
      <c r="C513" s="113" t="s">
        <v>65</v>
      </c>
      <c r="D513" s="114"/>
      <c r="E513" s="73" t="s">
        <v>43</v>
      </c>
      <c r="F513" s="115"/>
      <c r="G513" s="116"/>
      <c r="H513" s="115"/>
      <c r="I513" s="76">
        <v>19512.55</v>
      </c>
      <c r="J513" s="117"/>
      <c r="K513" s="78">
        <v>389160.98</v>
      </c>
    </row>
    <row r="514" spans="1:11" s="6" customFormat="1" ht="90">
      <c r="A514" s="59">
        <v>50</v>
      </c>
      <c r="B514" s="108" t="s">
        <v>1336</v>
      </c>
      <c r="C514" s="108" t="s">
        <v>1337</v>
      </c>
      <c r="D514" s="109" t="s">
        <v>106</v>
      </c>
      <c r="E514" s="62">
        <v>-2.146E-2</v>
      </c>
      <c r="F514" s="110">
        <v>4349.8999999999996</v>
      </c>
      <c r="G514" s="111"/>
      <c r="H514" s="110"/>
      <c r="I514" s="65">
        <v>-93.35</v>
      </c>
      <c r="J514" s="112">
        <v>12.37</v>
      </c>
      <c r="K514" s="78">
        <v>-1154.73</v>
      </c>
    </row>
    <row r="515" spans="1:11" s="6" customFormat="1" ht="90">
      <c r="A515" s="59">
        <v>51</v>
      </c>
      <c r="B515" s="108" t="s">
        <v>1336</v>
      </c>
      <c r="C515" s="108" t="s">
        <v>1337</v>
      </c>
      <c r="D515" s="109" t="s">
        <v>106</v>
      </c>
      <c r="E515" s="62">
        <v>0.17100000000000001</v>
      </c>
      <c r="F515" s="110">
        <v>4349.8999999999996</v>
      </c>
      <c r="G515" s="111"/>
      <c r="H515" s="110"/>
      <c r="I515" s="65">
        <v>743.83</v>
      </c>
      <c r="J515" s="112">
        <v>12.37</v>
      </c>
      <c r="K515" s="78">
        <v>9201.2099999999991</v>
      </c>
    </row>
    <row r="516" spans="1:11" s="6" customFormat="1" ht="45">
      <c r="A516" s="59">
        <v>52</v>
      </c>
      <c r="B516" s="108" t="s">
        <v>123</v>
      </c>
      <c r="C516" s="108" t="s">
        <v>1338</v>
      </c>
      <c r="D516" s="109" t="s">
        <v>322</v>
      </c>
      <c r="E516" s="62">
        <v>82.95</v>
      </c>
      <c r="F516" s="110">
        <v>8040.54</v>
      </c>
      <c r="G516" s="111"/>
      <c r="H516" s="110"/>
      <c r="I516" s="65">
        <v>666962.79</v>
      </c>
      <c r="J516" s="112">
        <v>7.4</v>
      </c>
      <c r="K516" s="78">
        <v>4935524.67</v>
      </c>
    </row>
    <row r="517" spans="1:11" s="6" customFormat="1" ht="45">
      <c r="A517" s="59">
        <v>53</v>
      </c>
      <c r="B517" s="108" t="s">
        <v>1112</v>
      </c>
      <c r="C517" s="108" t="s">
        <v>1113</v>
      </c>
      <c r="D517" s="109" t="s">
        <v>106</v>
      </c>
      <c r="E517" s="62">
        <v>207.36500000000001</v>
      </c>
      <c r="F517" s="110">
        <v>42.16</v>
      </c>
      <c r="G517" s="111"/>
      <c r="H517" s="110"/>
      <c r="I517" s="65">
        <v>8742.51</v>
      </c>
      <c r="J517" s="112">
        <v>11.94</v>
      </c>
      <c r="K517" s="78">
        <v>104385.55</v>
      </c>
    </row>
    <row r="518" spans="1:11" s="6" customFormat="1" ht="135">
      <c r="A518" s="59">
        <v>54</v>
      </c>
      <c r="B518" s="108" t="s">
        <v>1339</v>
      </c>
      <c r="C518" s="108" t="s">
        <v>1340</v>
      </c>
      <c r="D518" s="109" t="s">
        <v>1341</v>
      </c>
      <c r="E518" s="62" t="s">
        <v>1945</v>
      </c>
      <c r="F518" s="110">
        <v>6187.37</v>
      </c>
      <c r="G518" s="111"/>
      <c r="H518" s="110"/>
      <c r="I518" s="65"/>
      <c r="J518" s="112"/>
      <c r="K518" s="67"/>
    </row>
    <row r="519" spans="1:11" s="6" customFormat="1" ht="15" outlineLevel="1">
      <c r="A519" s="59" t="s">
        <v>43</v>
      </c>
      <c r="B519" s="108"/>
      <c r="C519" s="108" t="s">
        <v>44</v>
      </c>
      <c r="D519" s="109"/>
      <c r="E519" s="62" t="s">
        <v>43</v>
      </c>
      <c r="F519" s="110">
        <v>6187.37</v>
      </c>
      <c r="G519" s="111" t="s">
        <v>76</v>
      </c>
      <c r="H519" s="110"/>
      <c r="I519" s="65">
        <v>253.19</v>
      </c>
      <c r="J519" s="112">
        <v>26.39</v>
      </c>
      <c r="K519" s="67">
        <v>6681.61</v>
      </c>
    </row>
    <row r="520" spans="1:11" s="6" customFormat="1" ht="15" outlineLevel="1">
      <c r="A520" s="59" t="s">
        <v>43</v>
      </c>
      <c r="B520" s="108"/>
      <c r="C520" s="108" t="s">
        <v>46</v>
      </c>
      <c r="D520" s="109"/>
      <c r="E520" s="62" t="s">
        <v>43</v>
      </c>
      <c r="F520" s="110"/>
      <c r="G520" s="111">
        <v>1.2</v>
      </c>
      <c r="H520" s="110"/>
      <c r="I520" s="65"/>
      <c r="J520" s="112"/>
      <c r="K520" s="67"/>
    </row>
    <row r="521" spans="1:11" s="6" customFormat="1" ht="15" outlineLevel="1">
      <c r="A521" s="59" t="s">
        <v>43</v>
      </c>
      <c r="B521" s="108"/>
      <c r="C521" s="108" t="s">
        <v>48</v>
      </c>
      <c r="D521" s="109"/>
      <c r="E521" s="62" t="s">
        <v>43</v>
      </c>
      <c r="F521" s="110"/>
      <c r="G521" s="111"/>
      <c r="H521" s="110"/>
      <c r="I521" s="65"/>
      <c r="J521" s="112">
        <v>26.39</v>
      </c>
      <c r="K521" s="67"/>
    </row>
    <row r="522" spans="1:11" s="6" customFormat="1" ht="15" outlineLevel="1">
      <c r="A522" s="59" t="s">
        <v>43</v>
      </c>
      <c r="B522" s="108"/>
      <c r="C522" s="108" t="s">
        <v>52</v>
      </c>
      <c r="D522" s="109"/>
      <c r="E522" s="62" t="s">
        <v>43</v>
      </c>
      <c r="F522" s="110"/>
      <c r="G522" s="111"/>
      <c r="H522" s="110"/>
      <c r="I522" s="65"/>
      <c r="J522" s="112"/>
      <c r="K522" s="67"/>
    </row>
    <row r="523" spans="1:11" s="6" customFormat="1" ht="15" outlineLevel="1">
      <c r="A523" s="59" t="s">
        <v>43</v>
      </c>
      <c r="B523" s="108"/>
      <c r="C523" s="108" t="s">
        <v>53</v>
      </c>
      <c r="D523" s="109" t="s">
        <v>54</v>
      </c>
      <c r="E523" s="62">
        <v>91</v>
      </c>
      <c r="F523" s="110"/>
      <c r="G523" s="111"/>
      <c r="H523" s="110"/>
      <c r="I523" s="65">
        <v>230.4</v>
      </c>
      <c r="J523" s="112">
        <v>75</v>
      </c>
      <c r="K523" s="67">
        <v>5011.21</v>
      </c>
    </row>
    <row r="524" spans="1:11" s="6" customFormat="1" ht="15" outlineLevel="1">
      <c r="A524" s="59" t="s">
        <v>43</v>
      </c>
      <c r="B524" s="108"/>
      <c r="C524" s="108" t="s">
        <v>55</v>
      </c>
      <c r="D524" s="109" t="s">
        <v>54</v>
      </c>
      <c r="E524" s="62">
        <v>70</v>
      </c>
      <c r="F524" s="110"/>
      <c r="G524" s="111"/>
      <c r="H524" s="110"/>
      <c r="I524" s="65">
        <v>177.23</v>
      </c>
      <c r="J524" s="112">
        <v>41</v>
      </c>
      <c r="K524" s="67">
        <v>2739.46</v>
      </c>
    </row>
    <row r="525" spans="1:11" s="6" customFormat="1" ht="15" outlineLevel="1">
      <c r="A525" s="59" t="s">
        <v>43</v>
      </c>
      <c r="B525" s="108"/>
      <c r="C525" s="108" t="s">
        <v>56</v>
      </c>
      <c r="D525" s="109" t="s">
        <v>54</v>
      </c>
      <c r="E525" s="62">
        <v>98</v>
      </c>
      <c r="F525" s="110"/>
      <c r="G525" s="111"/>
      <c r="H525" s="110"/>
      <c r="I525" s="65">
        <v>0</v>
      </c>
      <c r="J525" s="112">
        <v>95</v>
      </c>
      <c r="K525" s="67">
        <v>0</v>
      </c>
    </row>
    <row r="526" spans="1:11" s="6" customFormat="1" ht="15" outlineLevel="1">
      <c r="A526" s="59" t="s">
        <v>43</v>
      </c>
      <c r="B526" s="108"/>
      <c r="C526" s="108" t="s">
        <v>57</v>
      </c>
      <c r="D526" s="109" t="s">
        <v>54</v>
      </c>
      <c r="E526" s="62">
        <v>77</v>
      </c>
      <c r="F526" s="110"/>
      <c r="G526" s="111"/>
      <c r="H526" s="110"/>
      <c r="I526" s="65">
        <v>0</v>
      </c>
      <c r="J526" s="112">
        <v>65</v>
      </c>
      <c r="K526" s="67">
        <v>0</v>
      </c>
    </row>
    <row r="527" spans="1:11" s="6" customFormat="1" ht="30" outlineLevel="1">
      <c r="A527" s="59" t="s">
        <v>43</v>
      </c>
      <c r="B527" s="108"/>
      <c r="C527" s="108" t="s">
        <v>58</v>
      </c>
      <c r="D527" s="109" t="s">
        <v>59</v>
      </c>
      <c r="E527" s="62">
        <v>563</v>
      </c>
      <c r="F527" s="110"/>
      <c r="G527" s="111" t="s">
        <v>76</v>
      </c>
      <c r="H527" s="110"/>
      <c r="I527" s="65">
        <v>23.04</v>
      </c>
      <c r="J527" s="112"/>
      <c r="K527" s="67"/>
    </row>
    <row r="528" spans="1:11" s="6" customFormat="1" ht="15.75">
      <c r="A528" s="70" t="s">
        <v>43</v>
      </c>
      <c r="B528" s="113"/>
      <c r="C528" s="113" t="s">
        <v>60</v>
      </c>
      <c r="D528" s="114"/>
      <c r="E528" s="73" t="s">
        <v>43</v>
      </c>
      <c r="F528" s="115"/>
      <c r="G528" s="116"/>
      <c r="H528" s="115"/>
      <c r="I528" s="76">
        <v>660.82</v>
      </c>
      <c r="J528" s="117"/>
      <c r="K528" s="78">
        <v>14432.28</v>
      </c>
    </row>
    <row r="529" spans="1:11" s="6" customFormat="1" ht="45">
      <c r="A529" s="59">
        <v>55</v>
      </c>
      <c r="B529" s="108" t="s">
        <v>1343</v>
      </c>
      <c r="C529" s="108" t="s">
        <v>1344</v>
      </c>
      <c r="D529" s="109" t="s">
        <v>1345</v>
      </c>
      <c r="E529" s="62">
        <v>1.2152000000000001</v>
      </c>
      <c r="F529" s="110">
        <v>1059.8499999999999</v>
      </c>
      <c r="G529" s="111"/>
      <c r="H529" s="110"/>
      <c r="I529" s="65">
        <v>1287.93</v>
      </c>
      <c r="J529" s="112">
        <v>21.52</v>
      </c>
      <c r="K529" s="78">
        <v>27716.25</v>
      </c>
    </row>
    <row r="530" spans="1:11" s="6" customFormat="1" ht="180">
      <c r="A530" s="59">
        <v>56</v>
      </c>
      <c r="B530" s="108" t="s">
        <v>1223</v>
      </c>
      <c r="C530" s="108" t="s">
        <v>1224</v>
      </c>
      <c r="D530" s="109" t="s">
        <v>294</v>
      </c>
      <c r="E530" s="62" t="s">
        <v>1946</v>
      </c>
      <c r="F530" s="110">
        <v>4447.2700000000004</v>
      </c>
      <c r="G530" s="111"/>
      <c r="H530" s="110"/>
      <c r="I530" s="65"/>
      <c r="J530" s="112"/>
      <c r="K530" s="67"/>
    </row>
    <row r="531" spans="1:11" s="6" customFormat="1" ht="25.5" outlineLevel="1">
      <c r="A531" s="59" t="s">
        <v>43</v>
      </c>
      <c r="B531" s="108"/>
      <c r="C531" s="108" t="s">
        <v>44</v>
      </c>
      <c r="D531" s="109"/>
      <c r="E531" s="62" t="s">
        <v>43</v>
      </c>
      <c r="F531" s="110">
        <v>1445.11</v>
      </c>
      <c r="G531" s="111" t="s">
        <v>94</v>
      </c>
      <c r="H531" s="110"/>
      <c r="I531" s="65">
        <v>16.32</v>
      </c>
      <c r="J531" s="112">
        <v>26.39</v>
      </c>
      <c r="K531" s="67">
        <v>430.71</v>
      </c>
    </row>
    <row r="532" spans="1:11" s="6" customFormat="1" ht="15" outlineLevel="1">
      <c r="A532" s="59" t="s">
        <v>43</v>
      </c>
      <c r="B532" s="108"/>
      <c r="C532" s="108" t="s">
        <v>46</v>
      </c>
      <c r="D532" s="109"/>
      <c r="E532" s="62" t="s">
        <v>43</v>
      </c>
      <c r="F532" s="110">
        <v>2825.41</v>
      </c>
      <c r="G532" s="111" t="s">
        <v>95</v>
      </c>
      <c r="H532" s="110"/>
      <c r="I532" s="65">
        <v>31.53</v>
      </c>
      <c r="J532" s="112">
        <v>11.69</v>
      </c>
      <c r="K532" s="67">
        <v>368.6</v>
      </c>
    </row>
    <row r="533" spans="1:11" s="6" customFormat="1" ht="30" outlineLevel="1">
      <c r="A533" s="59" t="s">
        <v>43</v>
      </c>
      <c r="B533" s="108"/>
      <c r="C533" s="108" t="s">
        <v>48</v>
      </c>
      <c r="D533" s="109"/>
      <c r="E533" s="62" t="s">
        <v>43</v>
      </c>
      <c r="F533" s="110" t="s">
        <v>1226</v>
      </c>
      <c r="G533" s="111"/>
      <c r="H533" s="110"/>
      <c r="I533" s="68" t="s">
        <v>1947</v>
      </c>
      <c r="J533" s="112">
        <v>26.39</v>
      </c>
      <c r="K533" s="69" t="s">
        <v>1948</v>
      </c>
    </row>
    <row r="534" spans="1:11" s="6" customFormat="1" ht="15" outlineLevel="1">
      <c r="A534" s="59" t="s">
        <v>43</v>
      </c>
      <c r="B534" s="108"/>
      <c r="C534" s="108" t="s">
        <v>52</v>
      </c>
      <c r="D534" s="109"/>
      <c r="E534" s="62" t="s">
        <v>43</v>
      </c>
      <c r="F534" s="110">
        <v>176.75</v>
      </c>
      <c r="G534" s="111"/>
      <c r="H534" s="110"/>
      <c r="I534" s="65">
        <v>1.32</v>
      </c>
      <c r="J534" s="112">
        <v>5.14</v>
      </c>
      <c r="K534" s="67">
        <v>6.76</v>
      </c>
    </row>
    <row r="535" spans="1:11" s="6" customFormat="1" ht="15" outlineLevel="1">
      <c r="A535" s="59" t="s">
        <v>43</v>
      </c>
      <c r="B535" s="108"/>
      <c r="C535" s="108" t="s">
        <v>53</v>
      </c>
      <c r="D535" s="109" t="s">
        <v>54</v>
      </c>
      <c r="E535" s="62">
        <v>85</v>
      </c>
      <c r="F535" s="110"/>
      <c r="G535" s="111"/>
      <c r="H535" s="110"/>
      <c r="I535" s="65">
        <v>13.87</v>
      </c>
      <c r="J535" s="112">
        <v>70</v>
      </c>
      <c r="K535" s="67">
        <v>301.5</v>
      </c>
    </row>
    <row r="536" spans="1:11" s="6" customFormat="1" ht="15" outlineLevel="1">
      <c r="A536" s="59" t="s">
        <v>43</v>
      </c>
      <c r="B536" s="108"/>
      <c r="C536" s="108" t="s">
        <v>55</v>
      </c>
      <c r="D536" s="109" t="s">
        <v>54</v>
      </c>
      <c r="E536" s="62">
        <v>70</v>
      </c>
      <c r="F536" s="110"/>
      <c r="G536" s="111"/>
      <c r="H536" s="110"/>
      <c r="I536" s="65">
        <v>11.42</v>
      </c>
      <c r="J536" s="112">
        <v>41</v>
      </c>
      <c r="K536" s="67">
        <v>176.59</v>
      </c>
    </row>
    <row r="537" spans="1:11" s="6" customFormat="1" ht="15" outlineLevel="1">
      <c r="A537" s="59" t="s">
        <v>43</v>
      </c>
      <c r="B537" s="108"/>
      <c r="C537" s="108" t="s">
        <v>56</v>
      </c>
      <c r="D537" s="109" t="s">
        <v>54</v>
      </c>
      <c r="E537" s="62">
        <v>98</v>
      </c>
      <c r="F537" s="110"/>
      <c r="G537" s="111"/>
      <c r="H537" s="110"/>
      <c r="I537" s="65">
        <v>6.19</v>
      </c>
      <c r="J537" s="112">
        <v>95</v>
      </c>
      <c r="K537" s="67">
        <v>158.44</v>
      </c>
    </row>
    <row r="538" spans="1:11" s="6" customFormat="1" ht="15" outlineLevel="1">
      <c r="A538" s="59" t="s">
        <v>43</v>
      </c>
      <c r="B538" s="108"/>
      <c r="C538" s="108" t="s">
        <v>57</v>
      </c>
      <c r="D538" s="109" t="s">
        <v>54</v>
      </c>
      <c r="E538" s="62">
        <v>77</v>
      </c>
      <c r="F538" s="110"/>
      <c r="G538" s="111"/>
      <c r="H538" s="110"/>
      <c r="I538" s="65">
        <v>4.87</v>
      </c>
      <c r="J538" s="112">
        <v>65</v>
      </c>
      <c r="K538" s="67">
        <v>108.41</v>
      </c>
    </row>
    <row r="539" spans="1:11" s="6" customFormat="1" ht="30" outlineLevel="1">
      <c r="A539" s="59" t="s">
        <v>43</v>
      </c>
      <c r="B539" s="108"/>
      <c r="C539" s="108" t="s">
        <v>58</v>
      </c>
      <c r="D539" s="109" t="s">
        <v>59</v>
      </c>
      <c r="E539" s="62">
        <v>141.4</v>
      </c>
      <c r="F539" s="110"/>
      <c r="G539" s="111" t="s">
        <v>94</v>
      </c>
      <c r="H539" s="110"/>
      <c r="I539" s="65">
        <v>1.6</v>
      </c>
      <c r="J539" s="112"/>
      <c r="K539" s="67"/>
    </row>
    <row r="540" spans="1:11" s="6" customFormat="1" ht="15.75">
      <c r="A540" s="70" t="s">
        <v>43</v>
      </c>
      <c r="B540" s="113"/>
      <c r="C540" s="113" t="s">
        <v>60</v>
      </c>
      <c r="D540" s="114"/>
      <c r="E540" s="73" t="s">
        <v>43</v>
      </c>
      <c r="F540" s="115"/>
      <c r="G540" s="116"/>
      <c r="H540" s="115"/>
      <c r="I540" s="76">
        <v>85.52</v>
      </c>
      <c r="J540" s="117"/>
      <c r="K540" s="78">
        <v>1551.01</v>
      </c>
    </row>
    <row r="541" spans="1:11" s="6" customFormat="1" ht="15" outlineLevel="1">
      <c r="A541" s="59" t="s">
        <v>43</v>
      </c>
      <c r="B541" s="108"/>
      <c r="C541" s="108" t="s">
        <v>61</v>
      </c>
      <c r="D541" s="109"/>
      <c r="E541" s="62" t="s">
        <v>43</v>
      </c>
      <c r="F541" s="110"/>
      <c r="G541" s="111"/>
      <c r="H541" s="110"/>
      <c r="I541" s="65"/>
      <c r="J541" s="112"/>
      <c r="K541" s="67"/>
    </row>
    <row r="542" spans="1:11" s="6" customFormat="1" ht="25.5" outlineLevel="1">
      <c r="A542" s="59" t="s">
        <v>43</v>
      </c>
      <c r="B542" s="108"/>
      <c r="C542" s="108" t="s">
        <v>46</v>
      </c>
      <c r="D542" s="109"/>
      <c r="E542" s="62" t="s">
        <v>43</v>
      </c>
      <c r="F542" s="110">
        <v>566.29</v>
      </c>
      <c r="G542" s="111" t="s">
        <v>100</v>
      </c>
      <c r="H542" s="110"/>
      <c r="I542" s="65">
        <v>0.63</v>
      </c>
      <c r="J542" s="112">
        <v>26.39</v>
      </c>
      <c r="K542" s="67">
        <v>16.68</v>
      </c>
    </row>
    <row r="543" spans="1:11" s="6" customFormat="1" ht="25.5" outlineLevel="1">
      <c r="A543" s="59" t="s">
        <v>43</v>
      </c>
      <c r="B543" s="108"/>
      <c r="C543" s="108" t="s">
        <v>48</v>
      </c>
      <c r="D543" s="109"/>
      <c r="E543" s="62" t="s">
        <v>43</v>
      </c>
      <c r="F543" s="110">
        <v>566.29</v>
      </c>
      <c r="G543" s="111" t="s">
        <v>100</v>
      </c>
      <c r="H543" s="110"/>
      <c r="I543" s="65">
        <v>0.63</v>
      </c>
      <c r="J543" s="112">
        <v>26.39</v>
      </c>
      <c r="K543" s="67">
        <v>16.68</v>
      </c>
    </row>
    <row r="544" spans="1:11" s="6" customFormat="1" ht="15" outlineLevel="1">
      <c r="A544" s="59" t="s">
        <v>43</v>
      </c>
      <c r="B544" s="108"/>
      <c r="C544" s="108" t="s">
        <v>63</v>
      </c>
      <c r="D544" s="109" t="s">
        <v>54</v>
      </c>
      <c r="E544" s="62">
        <v>175</v>
      </c>
      <c r="F544" s="110"/>
      <c r="G544" s="111"/>
      <c r="H544" s="110"/>
      <c r="I544" s="65">
        <v>1.1100000000000001</v>
      </c>
      <c r="J544" s="112">
        <v>160</v>
      </c>
      <c r="K544" s="67">
        <v>26.69</v>
      </c>
    </row>
    <row r="545" spans="1:11" s="6" customFormat="1" ht="15" outlineLevel="1">
      <c r="A545" s="59" t="s">
        <v>43</v>
      </c>
      <c r="B545" s="108"/>
      <c r="C545" s="108" t="s">
        <v>64</v>
      </c>
      <c r="D545" s="109"/>
      <c r="E545" s="62" t="s">
        <v>43</v>
      </c>
      <c r="F545" s="110"/>
      <c r="G545" s="111"/>
      <c r="H545" s="110"/>
      <c r="I545" s="65">
        <v>1.74</v>
      </c>
      <c r="J545" s="112"/>
      <c r="K545" s="67">
        <v>43.37</v>
      </c>
    </row>
    <row r="546" spans="1:11" s="6" customFormat="1" ht="15.75">
      <c r="A546" s="70" t="s">
        <v>43</v>
      </c>
      <c r="B546" s="113"/>
      <c r="C546" s="113" t="s">
        <v>65</v>
      </c>
      <c r="D546" s="114"/>
      <c r="E546" s="73" t="s">
        <v>43</v>
      </c>
      <c r="F546" s="115"/>
      <c r="G546" s="116"/>
      <c r="H546" s="115"/>
      <c r="I546" s="76">
        <v>87.26</v>
      </c>
      <c r="J546" s="117"/>
      <c r="K546" s="78">
        <v>1594.38</v>
      </c>
    </row>
    <row r="547" spans="1:11" s="6" customFormat="1" ht="90">
      <c r="A547" s="59">
        <v>57</v>
      </c>
      <c r="B547" s="108" t="s">
        <v>1229</v>
      </c>
      <c r="C547" s="108" t="s">
        <v>1230</v>
      </c>
      <c r="D547" s="109" t="s">
        <v>106</v>
      </c>
      <c r="E547" s="62" t="s">
        <v>1949</v>
      </c>
      <c r="F547" s="110">
        <v>570</v>
      </c>
      <c r="G547" s="111"/>
      <c r="H547" s="110"/>
      <c r="I547" s="65">
        <v>742.14</v>
      </c>
      <c r="J547" s="112">
        <v>12.9</v>
      </c>
      <c r="K547" s="78">
        <v>9573.61</v>
      </c>
    </row>
    <row r="548" spans="1:11" s="6" customFormat="1" ht="195">
      <c r="A548" s="59">
        <v>58</v>
      </c>
      <c r="B548" s="108" t="s">
        <v>1350</v>
      </c>
      <c r="C548" s="108" t="s">
        <v>1351</v>
      </c>
      <c r="D548" s="109" t="s">
        <v>1352</v>
      </c>
      <c r="E548" s="62" t="s">
        <v>1950</v>
      </c>
      <c r="F548" s="110">
        <v>8215.86</v>
      </c>
      <c r="G548" s="111"/>
      <c r="H548" s="110"/>
      <c r="I548" s="65"/>
      <c r="J548" s="112"/>
      <c r="K548" s="67"/>
    </row>
    <row r="549" spans="1:11" s="6" customFormat="1" ht="25.5" outlineLevel="1">
      <c r="A549" s="59" t="s">
        <v>43</v>
      </c>
      <c r="B549" s="108"/>
      <c r="C549" s="108" t="s">
        <v>44</v>
      </c>
      <c r="D549" s="109"/>
      <c r="E549" s="62" t="s">
        <v>43</v>
      </c>
      <c r="F549" s="110">
        <v>6785.1</v>
      </c>
      <c r="G549" s="111" t="s">
        <v>94</v>
      </c>
      <c r="H549" s="110"/>
      <c r="I549" s="65">
        <v>22.43</v>
      </c>
      <c r="J549" s="112">
        <v>26.39</v>
      </c>
      <c r="K549" s="67">
        <v>592</v>
      </c>
    </row>
    <row r="550" spans="1:11" s="6" customFormat="1" ht="15" outlineLevel="1">
      <c r="A550" s="59" t="s">
        <v>43</v>
      </c>
      <c r="B550" s="108"/>
      <c r="C550" s="108" t="s">
        <v>46</v>
      </c>
      <c r="D550" s="109"/>
      <c r="E550" s="62" t="s">
        <v>43</v>
      </c>
      <c r="F550" s="110">
        <v>1042.3900000000001</v>
      </c>
      <c r="G550" s="111" t="s">
        <v>95</v>
      </c>
      <c r="H550" s="110"/>
      <c r="I550" s="65">
        <v>3.41</v>
      </c>
      <c r="J550" s="112">
        <v>9.2200000000000006</v>
      </c>
      <c r="K550" s="67">
        <v>31.4</v>
      </c>
    </row>
    <row r="551" spans="1:11" s="6" customFormat="1" ht="15" outlineLevel="1">
      <c r="A551" s="59" t="s">
        <v>43</v>
      </c>
      <c r="B551" s="108"/>
      <c r="C551" s="108" t="s">
        <v>48</v>
      </c>
      <c r="D551" s="109"/>
      <c r="E551" s="62" t="s">
        <v>43</v>
      </c>
      <c r="F551" s="110" t="s">
        <v>1354</v>
      </c>
      <c r="G551" s="111"/>
      <c r="H551" s="110"/>
      <c r="I551" s="68" t="s">
        <v>286</v>
      </c>
      <c r="J551" s="112">
        <v>26.39</v>
      </c>
      <c r="K551" s="69" t="s">
        <v>681</v>
      </c>
    </row>
    <row r="552" spans="1:11" s="6" customFormat="1" ht="15" outlineLevel="1">
      <c r="A552" s="59" t="s">
        <v>43</v>
      </c>
      <c r="B552" s="108"/>
      <c r="C552" s="108" t="s">
        <v>52</v>
      </c>
      <c r="D552" s="109"/>
      <c r="E552" s="62" t="s">
        <v>43</v>
      </c>
      <c r="F552" s="110">
        <v>388.37</v>
      </c>
      <c r="G552" s="111"/>
      <c r="H552" s="110"/>
      <c r="I552" s="65">
        <v>0.85</v>
      </c>
      <c r="J552" s="112">
        <v>14.62</v>
      </c>
      <c r="K552" s="67">
        <v>12.37</v>
      </c>
    </row>
    <row r="553" spans="1:11" s="6" customFormat="1" ht="15" outlineLevel="1">
      <c r="A553" s="59" t="s">
        <v>43</v>
      </c>
      <c r="B553" s="108"/>
      <c r="C553" s="108" t="s">
        <v>53</v>
      </c>
      <c r="D553" s="109" t="s">
        <v>54</v>
      </c>
      <c r="E553" s="62">
        <v>131</v>
      </c>
      <c r="F553" s="110"/>
      <c r="G553" s="111"/>
      <c r="H553" s="110"/>
      <c r="I553" s="65">
        <v>29.38</v>
      </c>
      <c r="J553" s="112">
        <v>125</v>
      </c>
      <c r="K553" s="67">
        <v>740</v>
      </c>
    </row>
    <row r="554" spans="1:11" s="6" customFormat="1" ht="15" outlineLevel="1">
      <c r="A554" s="59" t="s">
        <v>43</v>
      </c>
      <c r="B554" s="108"/>
      <c r="C554" s="108" t="s">
        <v>55</v>
      </c>
      <c r="D554" s="109" t="s">
        <v>54</v>
      </c>
      <c r="E554" s="62">
        <v>134</v>
      </c>
      <c r="F554" s="110"/>
      <c r="G554" s="111"/>
      <c r="H554" s="110"/>
      <c r="I554" s="65">
        <v>30.06</v>
      </c>
      <c r="J554" s="112">
        <v>52</v>
      </c>
      <c r="K554" s="67">
        <v>307.83999999999997</v>
      </c>
    </row>
    <row r="555" spans="1:11" s="6" customFormat="1" ht="15" outlineLevel="1">
      <c r="A555" s="59" t="s">
        <v>43</v>
      </c>
      <c r="B555" s="108"/>
      <c r="C555" s="108" t="s">
        <v>56</v>
      </c>
      <c r="D555" s="109" t="s">
        <v>54</v>
      </c>
      <c r="E555" s="62">
        <v>98</v>
      </c>
      <c r="F555" s="110"/>
      <c r="G555" s="111"/>
      <c r="H555" s="110"/>
      <c r="I555" s="65">
        <v>0.01</v>
      </c>
      <c r="J555" s="112">
        <v>95</v>
      </c>
      <c r="K555" s="67">
        <v>0.28000000000000003</v>
      </c>
    </row>
    <row r="556" spans="1:11" s="6" customFormat="1" ht="15" outlineLevel="1">
      <c r="A556" s="59" t="s">
        <v>43</v>
      </c>
      <c r="B556" s="108"/>
      <c r="C556" s="108" t="s">
        <v>57</v>
      </c>
      <c r="D556" s="109" t="s">
        <v>54</v>
      </c>
      <c r="E556" s="62">
        <v>77</v>
      </c>
      <c r="F556" s="110"/>
      <c r="G556" s="111"/>
      <c r="H556" s="110"/>
      <c r="I556" s="65">
        <v>0.01</v>
      </c>
      <c r="J556" s="112">
        <v>65</v>
      </c>
      <c r="K556" s="67">
        <v>0.19</v>
      </c>
    </row>
    <row r="557" spans="1:11" s="6" customFormat="1" ht="30" outlineLevel="1">
      <c r="A557" s="59" t="s">
        <v>43</v>
      </c>
      <c r="B557" s="108"/>
      <c r="C557" s="108" t="s">
        <v>58</v>
      </c>
      <c r="D557" s="109" t="s">
        <v>59</v>
      </c>
      <c r="E557" s="62">
        <v>359</v>
      </c>
      <c r="F557" s="110"/>
      <c r="G557" s="111" t="s">
        <v>94</v>
      </c>
      <c r="H557" s="110"/>
      <c r="I557" s="65">
        <v>1.19</v>
      </c>
      <c r="J557" s="112"/>
      <c r="K557" s="67"/>
    </row>
    <row r="558" spans="1:11" s="6" customFormat="1" ht="15.75">
      <c r="A558" s="70" t="s">
        <v>43</v>
      </c>
      <c r="B558" s="113"/>
      <c r="C558" s="113" t="s">
        <v>60</v>
      </c>
      <c r="D558" s="114"/>
      <c r="E558" s="73" t="s">
        <v>43</v>
      </c>
      <c r="F558" s="115"/>
      <c r="G558" s="116"/>
      <c r="H558" s="115"/>
      <c r="I558" s="76">
        <v>86.15</v>
      </c>
      <c r="J558" s="117"/>
      <c r="K558" s="78">
        <v>1684.08</v>
      </c>
    </row>
    <row r="559" spans="1:11" s="6" customFormat="1" ht="15" outlineLevel="1">
      <c r="A559" s="59" t="s">
        <v>43</v>
      </c>
      <c r="B559" s="108"/>
      <c r="C559" s="108" t="s">
        <v>61</v>
      </c>
      <c r="D559" s="109"/>
      <c r="E559" s="62" t="s">
        <v>43</v>
      </c>
      <c r="F559" s="110"/>
      <c r="G559" s="111"/>
      <c r="H559" s="110"/>
      <c r="I559" s="65"/>
      <c r="J559" s="112"/>
      <c r="K559" s="67"/>
    </row>
    <row r="560" spans="1:11" s="6" customFormat="1" ht="25.5" outlineLevel="1">
      <c r="A560" s="59" t="s">
        <v>43</v>
      </c>
      <c r="B560" s="108"/>
      <c r="C560" s="108" t="s">
        <v>46</v>
      </c>
      <c r="D560" s="109"/>
      <c r="E560" s="62" t="s">
        <v>43</v>
      </c>
      <c r="F560" s="110">
        <v>3.39</v>
      </c>
      <c r="G560" s="111" t="s">
        <v>100</v>
      </c>
      <c r="H560" s="110"/>
      <c r="I560" s="65"/>
      <c r="J560" s="112">
        <v>26.39</v>
      </c>
      <c r="K560" s="67">
        <v>0.03</v>
      </c>
    </row>
    <row r="561" spans="1:11" s="6" customFormat="1" ht="25.5" outlineLevel="1">
      <c r="A561" s="59" t="s">
        <v>43</v>
      </c>
      <c r="B561" s="108"/>
      <c r="C561" s="108" t="s">
        <v>48</v>
      </c>
      <c r="D561" s="109"/>
      <c r="E561" s="62" t="s">
        <v>43</v>
      </c>
      <c r="F561" s="110">
        <v>3.39</v>
      </c>
      <c r="G561" s="111" t="s">
        <v>100</v>
      </c>
      <c r="H561" s="110"/>
      <c r="I561" s="65"/>
      <c r="J561" s="112">
        <v>26.39</v>
      </c>
      <c r="K561" s="67">
        <v>0.03</v>
      </c>
    </row>
    <row r="562" spans="1:11" s="6" customFormat="1" ht="15" outlineLevel="1">
      <c r="A562" s="59" t="s">
        <v>43</v>
      </c>
      <c r="B562" s="108"/>
      <c r="C562" s="108" t="s">
        <v>63</v>
      </c>
      <c r="D562" s="109" t="s">
        <v>54</v>
      </c>
      <c r="E562" s="62">
        <v>175</v>
      </c>
      <c r="F562" s="110"/>
      <c r="G562" s="111"/>
      <c r="H562" s="110"/>
      <c r="I562" s="65">
        <v>0</v>
      </c>
      <c r="J562" s="112">
        <v>160</v>
      </c>
      <c r="K562" s="67">
        <v>0.05</v>
      </c>
    </row>
    <row r="563" spans="1:11" s="6" customFormat="1" ht="15" outlineLevel="1">
      <c r="A563" s="59" t="s">
        <v>43</v>
      </c>
      <c r="B563" s="108"/>
      <c r="C563" s="108" t="s">
        <v>64</v>
      </c>
      <c r="D563" s="109"/>
      <c r="E563" s="62" t="s">
        <v>43</v>
      </c>
      <c r="F563" s="110"/>
      <c r="G563" s="111"/>
      <c r="H563" s="110"/>
      <c r="I563" s="65"/>
      <c r="J563" s="112"/>
      <c r="K563" s="67">
        <v>0.08</v>
      </c>
    </row>
    <row r="564" spans="1:11" s="6" customFormat="1" ht="15.75">
      <c r="A564" s="70" t="s">
        <v>43</v>
      </c>
      <c r="B564" s="113"/>
      <c r="C564" s="113" t="s">
        <v>65</v>
      </c>
      <c r="D564" s="114"/>
      <c r="E564" s="73" t="s">
        <v>43</v>
      </c>
      <c r="F564" s="115"/>
      <c r="G564" s="116"/>
      <c r="H564" s="115"/>
      <c r="I564" s="76">
        <v>86.15</v>
      </c>
      <c r="J564" s="117"/>
      <c r="K564" s="78">
        <v>1684.16</v>
      </c>
    </row>
    <row r="565" spans="1:11" s="6" customFormat="1" ht="90">
      <c r="A565" s="59">
        <v>59</v>
      </c>
      <c r="B565" s="108" t="s">
        <v>1256</v>
      </c>
      <c r="C565" s="108" t="s">
        <v>1257</v>
      </c>
      <c r="D565" s="109" t="s">
        <v>106</v>
      </c>
      <c r="E565" s="62">
        <v>2.1779999999999998E-3</v>
      </c>
      <c r="F565" s="110">
        <v>5752.41</v>
      </c>
      <c r="G565" s="111"/>
      <c r="H565" s="110"/>
      <c r="I565" s="65">
        <v>12.53</v>
      </c>
      <c r="J565" s="112">
        <v>12.73</v>
      </c>
      <c r="K565" s="78">
        <v>159.49</v>
      </c>
    </row>
    <row r="566" spans="1:11" s="6" customFormat="1" ht="180">
      <c r="A566" s="59">
        <v>60</v>
      </c>
      <c r="B566" s="108" t="s">
        <v>1174</v>
      </c>
      <c r="C566" s="108" t="s">
        <v>1951</v>
      </c>
      <c r="D566" s="109" t="s">
        <v>122</v>
      </c>
      <c r="E566" s="62" t="s">
        <v>1952</v>
      </c>
      <c r="F566" s="110">
        <v>1637.73</v>
      </c>
      <c r="G566" s="111"/>
      <c r="H566" s="110"/>
      <c r="I566" s="65"/>
      <c r="J566" s="112"/>
      <c r="K566" s="67"/>
    </row>
    <row r="567" spans="1:11" s="6" customFormat="1" ht="25.5" outlineLevel="1">
      <c r="A567" s="59" t="s">
        <v>43</v>
      </c>
      <c r="B567" s="108"/>
      <c r="C567" s="108" t="s">
        <v>44</v>
      </c>
      <c r="D567" s="109"/>
      <c r="E567" s="62" t="s">
        <v>43</v>
      </c>
      <c r="F567" s="110">
        <v>1531.2</v>
      </c>
      <c r="G567" s="111" t="s">
        <v>94</v>
      </c>
      <c r="H567" s="110"/>
      <c r="I567" s="65">
        <v>417.8</v>
      </c>
      <c r="J567" s="112">
        <v>26.39</v>
      </c>
      <c r="K567" s="67">
        <v>11025.72</v>
      </c>
    </row>
    <row r="568" spans="1:11" s="6" customFormat="1" ht="15" outlineLevel="1">
      <c r="A568" s="59" t="s">
        <v>43</v>
      </c>
      <c r="B568" s="108"/>
      <c r="C568" s="108" t="s">
        <v>46</v>
      </c>
      <c r="D568" s="109"/>
      <c r="E568" s="62" t="s">
        <v>43</v>
      </c>
      <c r="F568" s="110">
        <v>45.47</v>
      </c>
      <c r="G568" s="111" t="s">
        <v>95</v>
      </c>
      <c r="H568" s="110"/>
      <c r="I568" s="65">
        <v>12.26</v>
      </c>
      <c r="J568" s="112">
        <v>6.33</v>
      </c>
      <c r="K568" s="67">
        <v>77.599999999999994</v>
      </c>
    </row>
    <row r="569" spans="1:11" s="6" customFormat="1" ht="15" outlineLevel="1">
      <c r="A569" s="59" t="s">
        <v>43</v>
      </c>
      <c r="B569" s="108"/>
      <c r="C569" s="108" t="s">
        <v>48</v>
      </c>
      <c r="D569" s="109"/>
      <c r="E569" s="62" t="s">
        <v>43</v>
      </c>
      <c r="F569" s="110" t="s">
        <v>447</v>
      </c>
      <c r="G569" s="111"/>
      <c r="H569" s="110"/>
      <c r="I569" s="68" t="s">
        <v>856</v>
      </c>
      <c r="J569" s="112">
        <v>26.39</v>
      </c>
      <c r="K569" s="69" t="s">
        <v>408</v>
      </c>
    </row>
    <row r="570" spans="1:11" s="6" customFormat="1" ht="15" outlineLevel="1">
      <c r="A570" s="59" t="s">
        <v>43</v>
      </c>
      <c r="B570" s="108"/>
      <c r="C570" s="108" t="s">
        <v>52</v>
      </c>
      <c r="D570" s="109"/>
      <c r="E570" s="62" t="s">
        <v>43</v>
      </c>
      <c r="F570" s="110">
        <v>61.06</v>
      </c>
      <c r="G570" s="111"/>
      <c r="H570" s="110"/>
      <c r="I570" s="65">
        <v>10.98</v>
      </c>
      <c r="J570" s="112">
        <v>10.78</v>
      </c>
      <c r="K570" s="67">
        <v>118.31</v>
      </c>
    </row>
    <row r="571" spans="1:11" s="6" customFormat="1" ht="15" outlineLevel="1">
      <c r="A571" s="59" t="s">
        <v>43</v>
      </c>
      <c r="B571" s="108"/>
      <c r="C571" s="108" t="s">
        <v>53</v>
      </c>
      <c r="D571" s="109" t="s">
        <v>54</v>
      </c>
      <c r="E571" s="62">
        <v>85</v>
      </c>
      <c r="F571" s="110"/>
      <c r="G571" s="111"/>
      <c r="H571" s="110"/>
      <c r="I571" s="65">
        <v>355.13</v>
      </c>
      <c r="J571" s="112">
        <v>70</v>
      </c>
      <c r="K571" s="67">
        <v>7718</v>
      </c>
    </row>
    <row r="572" spans="1:11" s="6" customFormat="1" ht="15" outlineLevel="1">
      <c r="A572" s="59" t="s">
        <v>43</v>
      </c>
      <c r="B572" s="108"/>
      <c r="C572" s="108" t="s">
        <v>55</v>
      </c>
      <c r="D572" s="109" t="s">
        <v>54</v>
      </c>
      <c r="E572" s="62">
        <v>70</v>
      </c>
      <c r="F572" s="110"/>
      <c r="G572" s="111"/>
      <c r="H572" s="110"/>
      <c r="I572" s="65">
        <v>292.45999999999998</v>
      </c>
      <c r="J572" s="112">
        <v>41</v>
      </c>
      <c r="K572" s="67">
        <v>4520.55</v>
      </c>
    </row>
    <row r="573" spans="1:11" s="6" customFormat="1" ht="15" outlineLevel="1">
      <c r="A573" s="59" t="s">
        <v>43</v>
      </c>
      <c r="B573" s="108"/>
      <c r="C573" s="108" t="s">
        <v>56</v>
      </c>
      <c r="D573" s="109" t="s">
        <v>54</v>
      </c>
      <c r="E573" s="62">
        <v>98</v>
      </c>
      <c r="F573" s="110"/>
      <c r="G573" s="111"/>
      <c r="H573" s="110"/>
      <c r="I573" s="65">
        <v>0.06</v>
      </c>
      <c r="J573" s="112">
        <v>95</v>
      </c>
      <c r="K573" s="67">
        <v>1.56</v>
      </c>
    </row>
    <row r="574" spans="1:11" s="6" customFormat="1" ht="15" outlineLevel="1">
      <c r="A574" s="59" t="s">
        <v>43</v>
      </c>
      <c r="B574" s="108"/>
      <c r="C574" s="108" t="s">
        <v>57</v>
      </c>
      <c r="D574" s="109" t="s">
        <v>54</v>
      </c>
      <c r="E574" s="62">
        <v>77</v>
      </c>
      <c r="F574" s="110"/>
      <c r="G574" s="111"/>
      <c r="H574" s="110"/>
      <c r="I574" s="65">
        <v>0.05</v>
      </c>
      <c r="J574" s="112">
        <v>65</v>
      </c>
      <c r="K574" s="67">
        <v>1.07</v>
      </c>
    </row>
    <row r="575" spans="1:11" s="6" customFormat="1" ht="30" outlineLevel="1">
      <c r="A575" s="59" t="s">
        <v>43</v>
      </c>
      <c r="B575" s="108"/>
      <c r="C575" s="108" t="s">
        <v>58</v>
      </c>
      <c r="D575" s="109" t="s">
        <v>59</v>
      </c>
      <c r="E575" s="62">
        <v>116</v>
      </c>
      <c r="F575" s="110"/>
      <c r="G575" s="111" t="s">
        <v>94</v>
      </c>
      <c r="H575" s="110"/>
      <c r="I575" s="65">
        <v>31.65</v>
      </c>
      <c r="J575" s="112"/>
      <c r="K575" s="67"/>
    </row>
    <row r="576" spans="1:11" s="6" customFormat="1" ht="15.75">
      <c r="A576" s="70" t="s">
        <v>43</v>
      </c>
      <c r="B576" s="113"/>
      <c r="C576" s="113" t="s">
        <v>60</v>
      </c>
      <c r="D576" s="114"/>
      <c r="E576" s="73" t="s">
        <v>43</v>
      </c>
      <c r="F576" s="115"/>
      <c r="G576" s="116"/>
      <c r="H576" s="115"/>
      <c r="I576" s="76">
        <v>1088.74</v>
      </c>
      <c r="J576" s="117"/>
      <c r="K576" s="78">
        <v>23462.81</v>
      </c>
    </row>
    <row r="577" spans="1:11" s="6" customFormat="1" ht="15" outlineLevel="1">
      <c r="A577" s="59" t="s">
        <v>43</v>
      </c>
      <c r="B577" s="108"/>
      <c r="C577" s="108" t="s">
        <v>61</v>
      </c>
      <c r="D577" s="109"/>
      <c r="E577" s="62" t="s">
        <v>43</v>
      </c>
      <c r="F577" s="110"/>
      <c r="G577" s="111"/>
      <c r="H577" s="110"/>
      <c r="I577" s="65"/>
      <c r="J577" s="112"/>
      <c r="K577" s="67"/>
    </row>
    <row r="578" spans="1:11" s="6" customFormat="1" ht="25.5" outlineLevel="1">
      <c r="A578" s="59" t="s">
        <v>43</v>
      </c>
      <c r="B578" s="108"/>
      <c r="C578" s="108" t="s">
        <v>46</v>
      </c>
      <c r="D578" s="109"/>
      <c r="E578" s="62" t="s">
        <v>43</v>
      </c>
      <c r="F578" s="110">
        <v>0.23</v>
      </c>
      <c r="G578" s="111" t="s">
        <v>100</v>
      </c>
      <c r="H578" s="110"/>
      <c r="I578" s="65">
        <v>0.01</v>
      </c>
      <c r="J578" s="112">
        <v>26.39</v>
      </c>
      <c r="K578" s="67">
        <v>0.16</v>
      </c>
    </row>
    <row r="579" spans="1:11" s="6" customFormat="1" ht="25.5" outlineLevel="1">
      <c r="A579" s="59" t="s">
        <v>43</v>
      </c>
      <c r="B579" s="108"/>
      <c r="C579" s="108" t="s">
        <v>48</v>
      </c>
      <c r="D579" s="109"/>
      <c r="E579" s="62" t="s">
        <v>43</v>
      </c>
      <c r="F579" s="110">
        <v>0.23</v>
      </c>
      <c r="G579" s="111" t="s">
        <v>100</v>
      </c>
      <c r="H579" s="110"/>
      <c r="I579" s="65">
        <v>0.01</v>
      </c>
      <c r="J579" s="112">
        <v>26.39</v>
      </c>
      <c r="K579" s="67">
        <v>0.16</v>
      </c>
    </row>
    <row r="580" spans="1:11" s="6" customFormat="1" ht="15" outlineLevel="1">
      <c r="A580" s="59" t="s">
        <v>43</v>
      </c>
      <c r="B580" s="108"/>
      <c r="C580" s="108" t="s">
        <v>63</v>
      </c>
      <c r="D580" s="109" t="s">
        <v>54</v>
      </c>
      <c r="E580" s="62">
        <v>175</v>
      </c>
      <c r="F580" s="110"/>
      <c r="G580" s="111"/>
      <c r="H580" s="110"/>
      <c r="I580" s="65">
        <v>0.02</v>
      </c>
      <c r="J580" s="112">
        <v>160</v>
      </c>
      <c r="K580" s="67">
        <v>0.25</v>
      </c>
    </row>
    <row r="581" spans="1:11" s="6" customFormat="1" ht="15" outlineLevel="1">
      <c r="A581" s="59" t="s">
        <v>43</v>
      </c>
      <c r="B581" s="108"/>
      <c r="C581" s="108" t="s">
        <v>64</v>
      </c>
      <c r="D581" s="109"/>
      <c r="E581" s="62" t="s">
        <v>43</v>
      </c>
      <c r="F581" s="110"/>
      <c r="G581" s="111"/>
      <c r="H581" s="110"/>
      <c r="I581" s="65">
        <v>0.03</v>
      </c>
      <c r="J581" s="112"/>
      <c r="K581" s="67">
        <v>0.41</v>
      </c>
    </row>
    <row r="582" spans="1:11" s="6" customFormat="1" ht="15.75">
      <c r="A582" s="70" t="s">
        <v>43</v>
      </c>
      <c r="B582" s="113"/>
      <c r="C582" s="113" t="s">
        <v>65</v>
      </c>
      <c r="D582" s="114"/>
      <c r="E582" s="73" t="s">
        <v>43</v>
      </c>
      <c r="F582" s="115"/>
      <c r="G582" s="116"/>
      <c r="H582" s="115"/>
      <c r="I582" s="76">
        <v>1088.77</v>
      </c>
      <c r="J582" s="117"/>
      <c r="K582" s="78">
        <v>23463.22</v>
      </c>
    </row>
    <row r="583" spans="1:11" s="6" customFormat="1" ht="75">
      <c r="A583" s="59">
        <v>61</v>
      </c>
      <c r="B583" s="108" t="s">
        <v>1096</v>
      </c>
      <c r="C583" s="108" t="s">
        <v>1359</v>
      </c>
      <c r="D583" s="109" t="s">
        <v>106</v>
      </c>
      <c r="E583" s="62">
        <v>0.17974799999999999</v>
      </c>
      <c r="F583" s="110">
        <v>20268.29</v>
      </c>
      <c r="G583" s="111"/>
      <c r="H583" s="110"/>
      <c r="I583" s="65">
        <v>3643.18</v>
      </c>
      <c r="J583" s="112">
        <v>8.56</v>
      </c>
      <c r="K583" s="78">
        <v>31185.66</v>
      </c>
    </row>
    <row r="584" spans="1:11" s="6" customFormat="1" ht="180">
      <c r="A584" s="59">
        <v>62</v>
      </c>
      <c r="B584" s="108" t="s">
        <v>1360</v>
      </c>
      <c r="C584" s="108" t="s">
        <v>1361</v>
      </c>
      <c r="D584" s="109" t="s">
        <v>1362</v>
      </c>
      <c r="E584" s="62" t="s">
        <v>1953</v>
      </c>
      <c r="F584" s="110">
        <v>5777.7</v>
      </c>
      <c r="G584" s="111"/>
      <c r="H584" s="110"/>
      <c r="I584" s="65"/>
      <c r="J584" s="112"/>
      <c r="K584" s="67"/>
    </row>
    <row r="585" spans="1:11" s="6" customFormat="1" ht="25.5" outlineLevel="1">
      <c r="A585" s="59" t="s">
        <v>43</v>
      </c>
      <c r="B585" s="108"/>
      <c r="C585" s="108" t="s">
        <v>44</v>
      </c>
      <c r="D585" s="109"/>
      <c r="E585" s="62" t="s">
        <v>43</v>
      </c>
      <c r="F585" s="110">
        <v>2728.74</v>
      </c>
      <c r="G585" s="111" t="s">
        <v>94</v>
      </c>
      <c r="H585" s="110"/>
      <c r="I585" s="65">
        <v>188.64</v>
      </c>
      <c r="J585" s="112">
        <v>26.39</v>
      </c>
      <c r="K585" s="67">
        <v>4978.13</v>
      </c>
    </row>
    <row r="586" spans="1:11" s="6" customFormat="1" ht="15" outlineLevel="1">
      <c r="A586" s="59" t="s">
        <v>43</v>
      </c>
      <c r="B586" s="108"/>
      <c r="C586" s="108" t="s">
        <v>46</v>
      </c>
      <c r="D586" s="109"/>
      <c r="E586" s="62" t="s">
        <v>43</v>
      </c>
      <c r="F586" s="110">
        <v>2893.42</v>
      </c>
      <c r="G586" s="111" t="s">
        <v>95</v>
      </c>
      <c r="H586" s="110"/>
      <c r="I586" s="65">
        <v>197.65</v>
      </c>
      <c r="J586" s="112">
        <v>10.81</v>
      </c>
      <c r="K586" s="67">
        <v>2136.59</v>
      </c>
    </row>
    <row r="587" spans="1:11" s="6" customFormat="1" ht="30" outlineLevel="1">
      <c r="A587" s="59" t="s">
        <v>43</v>
      </c>
      <c r="B587" s="108"/>
      <c r="C587" s="108" t="s">
        <v>48</v>
      </c>
      <c r="D587" s="109"/>
      <c r="E587" s="62" t="s">
        <v>43</v>
      </c>
      <c r="F587" s="110" t="s">
        <v>1364</v>
      </c>
      <c r="G587" s="111"/>
      <c r="H587" s="110"/>
      <c r="I587" s="68" t="s">
        <v>1954</v>
      </c>
      <c r="J587" s="112">
        <v>26.39</v>
      </c>
      <c r="K587" s="69" t="s">
        <v>1955</v>
      </c>
    </row>
    <row r="588" spans="1:11" s="6" customFormat="1" ht="15" outlineLevel="1">
      <c r="A588" s="59" t="s">
        <v>43</v>
      </c>
      <c r="B588" s="108"/>
      <c r="C588" s="108" t="s">
        <v>52</v>
      </c>
      <c r="D588" s="109"/>
      <c r="E588" s="62" t="s">
        <v>43</v>
      </c>
      <c r="F588" s="110">
        <v>155.54</v>
      </c>
      <c r="G588" s="111"/>
      <c r="H588" s="110"/>
      <c r="I588" s="65">
        <v>7.08</v>
      </c>
      <c r="J588" s="112">
        <v>5.14</v>
      </c>
      <c r="K588" s="67">
        <v>36.409999999999997</v>
      </c>
    </row>
    <row r="589" spans="1:11" s="6" customFormat="1" ht="15" outlineLevel="1">
      <c r="A589" s="59" t="s">
        <v>43</v>
      </c>
      <c r="B589" s="108"/>
      <c r="C589" s="108" t="s">
        <v>53</v>
      </c>
      <c r="D589" s="109" t="s">
        <v>54</v>
      </c>
      <c r="E589" s="62">
        <v>85</v>
      </c>
      <c r="F589" s="110"/>
      <c r="G589" s="111"/>
      <c r="H589" s="110"/>
      <c r="I589" s="65">
        <v>160.34</v>
      </c>
      <c r="J589" s="112">
        <v>70</v>
      </c>
      <c r="K589" s="67">
        <v>3484.69</v>
      </c>
    </row>
    <row r="590" spans="1:11" s="6" customFormat="1" ht="15" outlineLevel="1">
      <c r="A590" s="59" t="s">
        <v>43</v>
      </c>
      <c r="B590" s="108"/>
      <c r="C590" s="108" t="s">
        <v>55</v>
      </c>
      <c r="D590" s="109" t="s">
        <v>54</v>
      </c>
      <c r="E590" s="62">
        <v>70</v>
      </c>
      <c r="F590" s="110"/>
      <c r="G590" s="111"/>
      <c r="H590" s="110"/>
      <c r="I590" s="65">
        <v>132.05000000000001</v>
      </c>
      <c r="J590" s="112">
        <v>41</v>
      </c>
      <c r="K590" s="67">
        <v>2041.03</v>
      </c>
    </row>
    <row r="591" spans="1:11" s="6" customFormat="1" ht="15" outlineLevel="1">
      <c r="A591" s="59" t="s">
        <v>43</v>
      </c>
      <c r="B591" s="108"/>
      <c r="C591" s="108" t="s">
        <v>56</v>
      </c>
      <c r="D591" s="109" t="s">
        <v>54</v>
      </c>
      <c r="E591" s="62">
        <v>98</v>
      </c>
      <c r="F591" s="110"/>
      <c r="G591" s="111"/>
      <c r="H591" s="110"/>
      <c r="I591" s="65">
        <v>31.04</v>
      </c>
      <c r="J591" s="112">
        <v>95</v>
      </c>
      <c r="K591" s="67">
        <v>794</v>
      </c>
    </row>
    <row r="592" spans="1:11" s="6" customFormat="1" ht="15" outlineLevel="1">
      <c r="A592" s="59" t="s">
        <v>43</v>
      </c>
      <c r="B592" s="108"/>
      <c r="C592" s="108" t="s">
        <v>57</v>
      </c>
      <c r="D592" s="109" t="s">
        <v>54</v>
      </c>
      <c r="E592" s="62">
        <v>77</v>
      </c>
      <c r="F592" s="110"/>
      <c r="G592" s="111"/>
      <c r="H592" s="110"/>
      <c r="I592" s="65">
        <v>24.39</v>
      </c>
      <c r="J592" s="112">
        <v>65</v>
      </c>
      <c r="K592" s="67">
        <v>543.26</v>
      </c>
    </row>
    <row r="593" spans="1:11" s="6" customFormat="1" ht="30" outlineLevel="1">
      <c r="A593" s="59" t="s">
        <v>43</v>
      </c>
      <c r="B593" s="108"/>
      <c r="C593" s="108" t="s">
        <v>58</v>
      </c>
      <c r="D593" s="109" t="s">
        <v>59</v>
      </c>
      <c r="E593" s="62">
        <v>267</v>
      </c>
      <c r="F593" s="110"/>
      <c r="G593" s="111" t="s">
        <v>94</v>
      </c>
      <c r="H593" s="110"/>
      <c r="I593" s="65">
        <v>18.46</v>
      </c>
      <c r="J593" s="112"/>
      <c r="K593" s="67"/>
    </row>
    <row r="594" spans="1:11" s="6" customFormat="1" ht="15.75">
      <c r="A594" s="70" t="s">
        <v>43</v>
      </c>
      <c r="B594" s="113"/>
      <c r="C594" s="113" t="s">
        <v>60</v>
      </c>
      <c r="D594" s="114"/>
      <c r="E594" s="73" t="s">
        <v>43</v>
      </c>
      <c r="F594" s="115"/>
      <c r="G594" s="116"/>
      <c r="H594" s="115"/>
      <c r="I594" s="76">
        <v>741.19</v>
      </c>
      <c r="J594" s="117"/>
      <c r="K594" s="78">
        <v>14014.11</v>
      </c>
    </row>
    <row r="595" spans="1:11" s="6" customFormat="1" ht="15" outlineLevel="1">
      <c r="A595" s="59" t="s">
        <v>43</v>
      </c>
      <c r="B595" s="108"/>
      <c r="C595" s="108" t="s">
        <v>61</v>
      </c>
      <c r="D595" s="109"/>
      <c r="E595" s="62" t="s">
        <v>43</v>
      </c>
      <c r="F595" s="110"/>
      <c r="G595" s="111"/>
      <c r="H595" s="110"/>
      <c r="I595" s="65"/>
      <c r="J595" s="112"/>
      <c r="K595" s="67"/>
    </row>
    <row r="596" spans="1:11" s="6" customFormat="1" ht="25.5" outlineLevel="1">
      <c r="A596" s="59" t="s">
        <v>43</v>
      </c>
      <c r="B596" s="108"/>
      <c r="C596" s="108" t="s">
        <v>46</v>
      </c>
      <c r="D596" s="109"/>
      <c r="E596" s="62" t="s">
        <v>43</v>
      </c>
      <c r="F596" s="110">
        <v>463.63</v>
      </c>
      <c r="G596" s="111" t="s">
        <v>100</v>
      </c>
      <c r="H596" s="110"/>
      <c r="I596" s="65">
        <v>3.17</v>
      </c>
      <c r="J596" s="112">
        <v>26.39</v>
      </c>
      <c r="K596" s="67">
        <v>83.58</v>
      </c>
    </row>
    <row r="597" spans="1:11" s="6" customFormat="1" ht="25.5" outlineLevel="1">
      <c r="A597" s="59" t="s">
        <v>43</v>
      </c>
      <c r="B597" s="108"/>
      <c r="C597" s="108" t="s">
        <v>48</v>
      </c>
      <c r="D597" s="109"/>
      <c r="E597" s="62" t="s">
        <v>43</v>
      </c>
      <c r="F597" s="110">
        <v>463.63</v>
      </c>
      <c r="G597" s="111" t="s">
        <v>100</v>
      </c>
      <c r="H597" s="110"/>
      <c r="I597" s="65">
        <v>3.17</v>
      </c>
      <c r="J597" s="112">
        <v>26.39</v>
      </c>
      <c r="K597" s="67">
        <v>83.58</v>
      </c>
    </row>
    <row r="598" spans="1:11" s="6" customFormat="1" ht="15" outlineLevel="1">
      <c r="A598" s="59" t="s">
        <v>43</v>
      </c>
      <c r="B598" s="108"/>
      <c r="C598" s="108" t="s">
        <v>63</v>
      </c>
      <c r="D598" s="109" t="s">
        <v>54</v>
      </c>
      <c r="E598" s="62">
        <v>175</v>
      </c>
      <c r="F598" s="110"/>
      <c r="G598" s="111"/>
      <c r="H598" s="110"/>
      <c r="I598" s="65">
        <v>5.55</v>
      </c>
      <c r="J598" s="112">
        <v>160</v>
      </c>
      <c r="K598" s="67">
        <v>133.72999999999999</v>
      </c>
    </row>
    <row r="599" spans="1:11" s="6" customFormat="1" ht="15" outlineLevel="1">
      <c r="A599" s="59" t="s">
        <v>43</v>
      </c>
      <c r="B599" s="108"/>
      <c r="C599" s="108" t="s">
        <v>64</v>
      </c>
      <c r="D599" s="109"/>
      <c r="E599" s="62" t="s">
        <v>43</v>
      </c>
      <c r="F599" s="110"/>
      <c r="G599" s="111"/>
      <c r="H599" s="110"/>
      <c r="I599" s="65">
        <v>8.7200000000000006</v>
      </c>
      <c r="J599" s="112"/>
      <c r="K599" s="67">
        <v>217.31</v>
      </c>
    </row>
    <row r="600" spans="1:11" s="6" customFormat="1" ht="15.75">
      <c r="A600" s="70" t="s">
        <v>43</v>
      </c>
      <c r="B600" s="113"/>
      <c r="C600" s="113" t="s">
        <v>65</v>
      </c>
      <c r="D600" s="114"/>
      <c r="E600" s="73" t="s">
        <v>43</v>
      </c>
      <c r="F600" s="115"/>
      <c r="G600" s="116"/>
      <c r="H600" s="115"/>
      <c r="I600" s="76">
        <v>749.91</v>
      </c>
      <c r="J600" s="117"/>
      <c r="K600" s="78">
        <v>14231.42</v>
      </c>
    </row>
    <row r="601" spans="1:11" s="6" customFormat="1" ht="60">
      <c r="A601" s="59">
        <v>63</v>
      </c>
      <c r="B601" s="108" t="s">
        <v>1367</v>
      </c>
      <c r="C601" s="108" t="s">
        <v>1368</v>
      </c>
      <c r="D601" s="109" t="s">
        <v>322</v>
      </c>
      <c r="E601" s="62">
        <v>3.6432000000000002</v>
      </c>
      <c r="F601" s="110">
        <v>250.65</v>
      </c>
      <c r="G601" s="111"/>
      <c r="H601" s="110"/>
      <c r="I601" s="65">
        <v>913.17</v>
      </c>
      <c r="J601" s="112">
        <v>16.05</v>
      </c>
      <c r="K601" s="78">
        <v>14656.35</v>
      </c>
    </row>
    <row r="602" spans="1:11" s="6" customFormat="1" ht="90">
      <c r="A602" s="59">
        <v>64</v>
      </c>
      <c r="B602" s="108" t="s">
        <v>1229</v>
      </c>
      <c r="C602" s="108" t="s">
        <v>1230</v>
      </c>
      <c r="D602" s="109" t="s">
        <v>106</v>
      </c>
      <c r="E602" s="62" t="s">
        <v>1956</v>
      </c>
      <c r="F602" s="110">
        <v>570</v>
      </c>
      <c r="G602" s="111"/>
      <c r="H602" s="110"/>
      <c r="I602" s="65">
        <v>3126.62</v>
      </c>
      <c r="J602" s="112">
        <v>12.9</v>
      </c>
      <c r="K602" s="78">
        <v>40333.360000000001</v>
      </c>
    </row>
    <row r="603" spans="1:11" s="6" customFormat="1" ht="180">
      <c r="A603" s="59">
        <v>65</v>
      </c>
      <c r="B603" s="108" t="s">
        <v>1370</v>
      </c>
      <c r="C603" s="108" t="s">
        <v>1371</v>
      </c>
      <c r="D603" s="109" t="s">
        <v>1372</v>
      </c>
      <c r="E603" s="62" t="s">
        <v>1957</v>
      </c>
      <c r="F603" s="110">
        <v>796.92</v>
      </c>
      <c r="G603" s="111"/>
      <c r="H603" s="110"/>
      <c r="I603" s="65"/>
      <c r="J603" s="112"/>
      <c r="K603" s="67"/>
    </row>
    <row r="604" spans="1:11" s="6" customFormat="1" ht="25.5" outlineLevel="1">
      <c r="A604" s="59" t="s">
        <v>43</v>
      </c>
      <c r="B604" s="108"/>
      <c r="C604" s="108" t="s">
        <v>44</v>
      </c>
      <c r="D604" s="109"/>
      <c r="E604" s="62" t="s">
        <v>43</v>
      </c>
      <c r="F604" s="110">
        <v>493.92</v>
      </c>
      <c r="G604" s="111" t="s">
        <v>94</v>
      </c>
      <c r="H604" s="110"/>
      <c r="I604" s="65">
        <v>693.54</v>
      </c>
      <c r="J604" s="112">
        <v>26.39</v>
      </c>
      <c r="K604" s="67">
        <v>18302.46</v>
      </c>
    </row>
    <row r="605" spans="1:11" s="6" customFormat="1" ht="15" outlineLevel="1">
      <c r="A605" s="59" t="s">
        <v>43</v>
      </c>
      <c r="B605" s="108"/>
      <c r="C605" s="108" t="s">
        <v>46</v>
      </c>
      <c r="D605" s="109"/>
      <c r="E605" s="62" t="s">
        <v>43</v>
      </c>
      <c r="F605" s="110">
        <v>29.64</v>
      </c>
      <c r="G605" s="111" t="s">
        <v>95</v>
      </c>
      <c r="H605" s="110"/>
      <c r="I605" s="65">
        <v>41.13</v>
      </c>
      <c r="J605" s="112">
        <v>11.23</v>
      </c>
      <c r="K605" s="67">
        <v>461.84</v>
      </c>
    </row>
    <row r="606" spans="1:11" s="6" customFormat="1" ht="15" outlineLevel="1">
      <c r="A606" s="59" t="s">
        <v>43</v>
      </c>
      <c r="B606" s="108"/>
      <c r="C606" s="108" t="s">
        <v>48</v>
      </c>
      <c r="D606" s="109"/>
      <c r="E606" s="62" t="s">
        <v>43</v>
      </c>
      <c r="F606" s="110" t="s">
        <v>1374</v>
      </c>
      <c r="G606" s="111"/>
      <c r="H606" s="110"/>
      <c r="I606" s="68" t="s">
        <v>1958</v>
      </c>
      <c r="J606" s="112">
        <v>26.39</v>
      </c>
      <c r="K606" s="69" t="s">
        <v>1959</v>
      </c>
    </row>
    <row r="607" spans="1:11" s="6" customFormat="1" ht="15" outlineLevel="1">
      <c r="A607" s="59" t="s">
        <v>43</v>
      </c>
      <c r="B607" s="108"/>
      <c r="C607" s="108" t="s">
        <v>52</v>
      </c>
      <c r="D607" s="109"/>
      <c r="E607" s="62" t="s">
        <v>43</v>
      </c>
      <c r="F607" s="110">
        <v>273.36</v>
      </c>
      <c r="G607" s="111"/>
      <c r="H607" s="110"/>
      <c r="I607" s="65">
        <v>252.86</v>
      </c>
      <c r="J607" s="112">
        <v>5.13</v>
      </c>
      <c r="K607" s="67">
        <v>1297.1600000000001</v>
      </c>
    </row>
    <row r="608" spans="1:11" s="6" customFormat="1" ht="15" outlineLevel="1">
      <c r="A608" s="59" t="s">
        <v>43</v>
      </c>
      <c r="B608" s="108"/>
      <c r="C608" s="108" t="s">
        <v>53</v>
      </c>
      <c r="D608" s="109" t="s">
        <v>54</v>
      </c>
      <c r="E608" s="62">
        <v>85</v>
      </c>
      <c r="F608" s="110"/>
      <c r="G608" s="111"/>
      <c r="H608" s="110"/>
      <c r="I608" s="65">
        <v>589.51</v>
      </c>
      <c r="J608" s="112">
        <v>70</v>
      </c>
      <c r="K608" s="67">
        <v>12811.72</v>
      </c>
    </row>
    <row r="609" spans="1:11" s="6" customFormat="1" ht="15" outlineLevel="1">
      <c r="A609" s="59" t="s">
        <v>43</v>
      </c>
      <c r="B609" s="108"/>
      <c r="C609" s="108" t="s">
        <v>55</v>
      </c>
      <c r="D609" s="109" t="s">
        <v>54</v>
      </c>
      <c r="E609" s="62">
        <v>70</v>
      </c>
      <c r="F609" s="110"/>
      <c r="G609" s="111"/>
      <c r="H609" s="110"/>
      <c r="I609" s="65">
        <v>485.48</v>
      </c>
      <c r="J609" s="112">
        <v>41</v>
      </c>
      <c r="K609" s="67">
        <v>7504.01</v>
      </c>
    </row>
    <row r="610" spans="1:11" s="6" customFormat="1" ht="15" outlineLevel="1">
      <c r="A610" s="59" t="s">
        <v>43</v>
      </c>
      <c r="B610" s="108"/>
      <c r="C610" s="108" t="s">
        <v>56</v>
      </c>
      <c r="D610" s="109" t="s">
        <v>54</v>
      </c>
      <c r="E610" s="62">
        <v>98</v>
      </c>
      <c r="F610" s="110"/>
      <c r="G610" s="111"/>
      <c r="H610" s="110"/>
      <c r="I610" s="65">
        <v>8.6999999999999993</v>
      </c>
      <c r="J610" s="112">
        <v>95</v>
      </c>
      <c r="K610" s="67">
        <v>222.62</v>
      </c>
    </row>
    <row r="611" spans="1:11" s="6" customFormat="1" ht="15" outlineLevel="1">
      <c r="A611" s="59" t="s">
        <v>43</v>
      </c>
      <c r="B611" s="108"/>
      <c r="C611" s="108" t="s">
        <v>57</v>
      </c>
      <c r="D611" s="109" t="s">
        <v>54</v>
      </c>
      <c r="E611" s="62">
        <v>77</v>
      </c>
      <c r="F611" s="110"/>
      <c r="G611" s="111"/>
      <c r="H611" s="110"/>
      <c r="I611" s="65">
        <v>6.84</v>
      </c>
      <c r="J611" s="112">
        <v>65</v>
      </c>
      <c r="K611" s="67">
        <v>152.32</v>
      </c>
    </row>
    <row r="612" spans="1:11" s="6" customFormat="1" ht="30" outlineLevel="1">
      <c r="A612" s="59" t="s">
        <v>43</v>
      </c>
      <c r="B612" s="108"/>
      <c r="C612" s="108" t="s">
        <v>58</v>
      </c>
      <c r="D612" s="109" t="s">
        <v>59</v>
      </c>
      <c r="E612" s="62">
        <v>42</v>
      </c>
      <c r="F612" s="110"/>
      <c r="G612" s="111" t="s">
        <v>94</v>
      </c>
      <c r="H612" s="110"/>
      <c r="I612" s="65">
        <v>58.97</v>
      </c>
      <c r="J612" s="112"/>
      <c r="K612" s="67"/>
    </row>
    <row r="613" spans="1:11" s="6" customFormat="1" ht="15.75">
      <c r="A613" s="70" t="s">
        <v>43</v>
      </c>
      <c r="B613" s="113"/>
      <c r="C613" s="113" t="s">
        <v>60</v>
      </c>
      <c r="D613" s="114"/>
      <c r="E613" s="73" t="s">
        <v>43</v>
      </c>
      <c r="F613" s="115"/>
      <c r="G613" s="116"/>
      <c r="H613" s="115"/>
      <c r="I613" s="76">
        <v>2078.06</v>
      </c>
      <c r="J613" s="117"/>
      <c r="K613" s="78">
        <v>40752.129999999997</v>
      </c>
    </row>
    <row r="614" spans="1:11" s="6" customFormat="1" ht="15" outlineLevel="1">
      <c r="A614" s="59" t="s">
        <v>43</v>
      </c>
      <c r="B614" s="108"/>
      <c r="C614" s="108" t="s">
        <v>61</v>
      </c>
      <c r="D614" s="109"/>
      <c r="E614" s="62" t="s">
        <v>43</v>
      </c>
      <c r="F614" s="110"/>
      <c r="G614" s="111"/>
      <c r="H614" s="110"/>
      <c r="I614" s="65"/>
      <c r="J614" s="112"/>
      <c r="K614" s="67"/>
    </row>
    <row r="615" spans="1:11" s="6" customFormat="1" ht="25.5" outlineLevel="1">
      <c r="A615" s="59" t="s">
        <v>43</v>
      </c>
      <c r="B615" s="108"/>
      <c r="C615" s="108" t="s">
        <v>46</v>
      </c>
      <c r="D615" s="109"/>
      <c r="E615" s="62" t="s">
        <v>43</v>
      </c>
      <c r="F615" s="110">
        <v>6.4</v>
      </c>
      <c r="G615" s="111" t="s">
        <v>100</v>
      </c>
      <c r="H615" s="110"/>
      <c r="I615" s="65">
        <v>0.89</v>
      </c>
      <c r="J615" s="112">
        <v>26.39</v>
      </c>
      <c r="K615" s="67">
        <v>23.43</v>
      </c>
    </row>
    <row r="616" spans="1:11" s="6" customFormat="1" ht="25.5" outlineLevel="1">
      <c r="A616" s="59" t="s">
        <v>43</v>
      </c>
      <c r="B616" s="108"/>
      <c r="C616" s="108" t="s">
        <v>48</v>
      </c>
      <c r="D616" s="109"/>
      <c r="E616" s="62" t="s">
        <v>43</v>
      </c>
      <c r="F616" s="110">
        <v>6.4</v>
      </c>
      <c r="G616" s="111" t="s">
        <v>100</v>
      </c>
      <c r="H616" s="110"/>
      <c r="I616" s="65">
        <v>0.89</v>
      </c>
      <c r="J616" s="112">
        <v>26.39</v>
      </c>
      <c r="K616" s="67">
        <v>23.43</v>
      </c>
    </row>
    <row r="617" spans="1:11" s="6" customFormat="1" ht="15" outlineLevel="1">
      <c r="A617" s="59" t="s">
        <v>43</v>
      </c>
      <c r="B617" s="108"/>
      <c r="C617" s="108" t="s">
        <v>63</v>
      </c>
      <c r="D617" s="109" t="s">
        <v>54</v>
      </c>
      <c r="E617" s="62">
        <v>175</v>
      </c>
      <c r="F617" s="110"/>
      <c r="G617" s="111"/>
      <c r="H617" s="110"/>
      <c r="I617" s="65">
        <v>1.56</v>
      </c>
      <c r="J617" s="112">
        <v>160</v>
      </c>
      <c r="K617" s="67">
        <v>37.49</v>
      </c>
    </row>
    <row r="618" spans="1:11" s="6" customFormat="1" ht="15" outlineLevel="1">
      <c r="A618" s="59" t="s">
        <v>43</v>
      </c>
      <c r="B618" s="108"/>
      <c r="C618" s="108" t="s">
        <v>64</v>
      </c>
      <c r="D618" s="109"/>
      <c r="E618" s="62" t="s">
        <v>43</v>
      </c>
      <c r="F618" s="110"/>
      <c r="G618" s="111"/>
      <c r="H618" s="110"/>
      <c r="I618" s="65">
        <v>2.4500000000000002</v>
      </c>
      <c r="J618" s="112"/>
      <c r="K618" s="67">
        <v>60.92</v>
      </c>
    </row>
    <row r="619" spans="1:11" s="6" customFormat="1" ht="15.75">
      <c r="A619" s="70" t="s">
        <v>43</v>
      </c>
      <c r="B619" s="113"/>
      <c r="C619" s="113" t="s">
        <v>65</v>
      </c>
      <c r="D619" s="114"/>
      <c r="E619" s="73" t="s">
        <v>43</v>
      </c>
      <c r="F619" s="115"/>
      <c r="G619" s="116"/>
      <c r="H619" s="115"/>
      <c r="I619" s="76">
        <v>2080.5100000000002</v>
      </c>
      <c r="J619" s="117"/>
      <c r="K619" s="78">
        <v>40813.050000000003</v>
      </c>
    </row>
    <row r="620" spans="1:11" s="6" customFormat="1" ht="180">
      <c r="A620" s="59">
        <v>66</v>
      </c>
      <c r="B620" s="108" t="s">
        <v>1223</v>
      </c>
      <c r="C620" s="108" t="s">
        <v>1224</v>
      </c>
      <c r="D620" s="109" t="s">
        <v>294</v>
      </c>
      <c r="E620" s="62" t="s">
        <v>1960</v>
      </c>
      <c r="F620" s="110">
        <v>4447.2700000000004</v>
      </c>
      <c r="G620" s="111"/>
      <c r="H620" s="110"/>
      <c r="I620" s="65"/>
      <c r="J620" s="112"/>
      <c r="K620" s="67"/>
    </row>
    <row r="621" spans="1:11" s="6" customFormat="1" ht="25.5" outlineLevel="1">
      <c r="A621" s="59" t="s">
        <v>43</v>
      </c>
      <c r="B621" s="108"/>
      <c r="C621" s="108" t="s">
        <v>44</v>
      </c>
      <c r="D621" s="109"/>
      <c r="E621" s="62" t="s">
        <v>43</v>
      </c>
      <c r="F621" s="110">
        <v>1445.11</v>
      </c>
      <c r="G621" s="111" t="s">
        <v>94</v>
      </c>
      <c r="H621" s="110"/>
      <c r="I621" s="65">
        <v>41.39</v>
      </c>
      <c r="J621" s="112">
        <v>26.39</v>
      </c>
      <c r="K621" s="67">
        <v>1092.4100000000001</v>
      </c>
    </row>
    <row r="622" spans="1:11" s="6" customFormat="1" ht="15" outlineLevel="1">
      <c r="A622" s="59" t="s">
        <v>43</v>
      </c>
      <c r="B622" s="108"/>
      <c r="C622" s="108" t="s">
        <v>46</v>
      </c>
      <c r="D622" s="109"/>
      <c r="E622" s="62" t="s">
        <v>43</v>
      </c>
      <c r="F622" s="110">
        <v>2825.41</v>
      </c>
      <c r="G622" s="111" t="s">
        <v>95</v>
      </c>
      <c r="H622" s="110"/>
      <c r="I622" s="65">
        <v>79.97</v>
      </c>
      <c r="J622" s="112">
        <v>11.69</v>
      </c>
      <c r="K622" s="67">
        <v>934.89</v>
      </c>
    </row>
    <row r="623" spans="1:11" s="6" customFormat="1" ht="30" outlineLevel="1">
      <c r="A623" s="59" t="s">
        <v>43</v>
      </c>
      <c r="B623" s="108"/>
      <c r="C623" s="108" t="s">
        <v>48</v>
      </c>
      <c r="D623" s="109"/>
      <c r="E623" s="62" t="s">
        <v>43</v>
      </c>
      <c r="F623" s="110" t="s">
        <v>1226</v>
      </c>
      <c r="G623" s="111"/>
      <c r="H623" s="110"/>
      <c r="I623" s="68" t="s">
        <v>1961</v>
      </c>
      <c r="J623" s="112">
        <v>26.39</v>
      </c>
      <c r="K623" s="69" t="s">
        <v>1962</v>
      </c>
    </row>
    <row r="624" spans="1:11" s="6" customFormat="1" ht="15" outlineLevel="1">
      <c r="A624" s="59" t="s">
        <v>43</v>
      </c>
      <c r="B624" s="108"/>
      <c r="C624" s="108" t="s">
        <v>52</v>
      </c>
      <c r="D624" s="109"/>
      <c r="E624" s="62" t="s">
        <v>43</v>
      </c>
      <c r="F624" s="110">
        <v>176.75</v>
      </c>
      <c r="G624" s="111"/>
      <c r="H624" s="110"/>
      <c r="I624" s="65">
        <v>3.34</v>
      </c>
      <c r="J624" s="112">
        <v>5.14</v>
      </c>
      <c r="K624" s="67">
        <v>17.14</v>
      </c>
    </row>
    <row r="625" spans="1:11" s="6" customFormat="1" ht="15" outlineLevel="1">
      <c r="A625" s="59" t="s">
        <v>43</v>
      </c>
      <c r="B625" s="108"/>
      <c r="C625" s="108" t="s">
        <v>53</v>
      </c>
      <c r="D625" s="109" t="s">
        <v>54</v>
      </c>
      <c r="E625" s="62">
        <v>85</v>
      </c>
      <c r="F625" s="110"/>
      <c r="G625" s="111"/>
      <c r="H625" s="110"/>
      <c r="I625" s="65">
        <v>35.18</v>
      </c>
      <c r="J625" s="112">
        <v>70</v>
      </c>
      <c r="K625" s="67">
        <v>764.69</v>
      </c>
    </row>
    <row r="626" spans="1:11" s="6" customFormat="1" ht="15" outlineLevel="1">
      <c r="A626" s="59" t="s">
        <v>43</v>
      </c>
      <c r="B626" s="108"/>
      <c r="C626" s="108" t="s">
        <v>55</v>
      </c>
      <c r="D626" s="109" t="s">
        <v>54</v>
      </c>
      <c r="E626" s="62">
        <v>70</v>
      </c>
      <c r="F626" s="110"/>
      <c r="G626" s="111"/>
      <c r="H626" s="110"/>
      <c r="I626" s="65">
        <v>28.97</v>
      </c>
      <c r="J626" s="112">
        <v>41</v>
      </c>
      <c r="K626" s="67">
        <v>447.89</v>
      </c>
    </row>
    <row r="627" spans="1:11" s="6" customFormat="1" ht="15" outlineLevel="1">
      <c r="A627" s="59" t="s">
        <v>43</v>
      </c>
      <c r="B627" s="108"/>
      <c r="C627" s="108" t="s">
        <v>56</v>
      </c>
      <c r="D627" s="109" t="s">
        <v>54</v>
      </c>
      <c r="E627" s="62">
        <v>98</v>
      </c>
      <c r="F627" s="110"/>
      <c r="G627" s="111"/>
      <c r="H627" s="110"/>
      <c r="I627" s="65">
        <v>15.71</v>
      </c>
      <c r="J627" s="112">
        <v>95</v>
      </c>
      <c r="K627" s="67">
        <v>401.85</v>
      </c>
    </row>
    <row r="628" spans="1:11" s="6" customFormat="1" ht="15" outlineLevel="1">
      <c r="A628" s="59" t="s">
        <v>43</v>
      </c>
      <c r="B628" s="108"/>
      <c r="C628" s="108" t="s">
        <v>57</v>
      </c>
      <c r="D628" s="109" t="s">
        <v>54</v>
      </c>
      <c r="E628" s="62">
        <v>77</v>
      </c>
      <c r="F628" s="110"/>
      <c r="G628" s="111"/>
      <c r="H628" s="110"/>
      <c r="I628" s="65">
        <v>12.34</v>
      </c>
      <c r="J628" s="112">
        <v>65</v>
      </c>
      <c r="K628" s="67">
        <v>274.95</v>
      </c>
    </row>
    <row r="629" spans="1:11" s="6" customFormat="1" ht="30" outlineLevel="1">
      <c r="A629" s="59" t="s">
        <v>43</v>
      </c>
      <c r="B629" s="108"/>
      <c r="C629" s="108" t="s">
        <v>58</v>
      </c>
      <c r="D629" s="109" t="s">
        <v>59</v>
      </c>
      <c r="E629" s="62">
        <v>141.4</v>
      </c>
      <c r="F629" s="110"/>
      <c r="G629" s="111" t="s">
        <v>94</v>
      </c>
      <c r="H629" s="110"/>
      <c r="I629" s="65">
        <v>4.05</v>
      </c>
      <c r="J629" s="112"/>
      <c r="K629" s="67"/>
    </row>
    <row r="630" spans="1:11" s="6" customFormat="1" ht="15.75">
      <c r="A630" s="70" t="s">
        <v>43</v>
      </c>
      <c r="B630" s="113"/>
      <c r="C630" s="113" t="s">
        <v>60</v>
      </c>
      <c r="D630" s="114"/>
      <c r="E630" s="73" t="s">
        <v>43</v>
      </c>
      <c r="F630" s="115"/>
      <c r="G630" s="116"/>
      <c r="H630" s="115"/>
      <c r="I630" s="76">
        <v>216.9</v>
      </c>
      <c r="J630" s="117"/>
      <c r="K630" s="78">
        <v>3933.82</v>
      </c>
    </row>
    <row r="631" spans="1:11" s="6" customFormat="1" ht="15" outlineLevel="1">
      <c r="A631" s="59" t="s">
        <v>43</v>
      </c>
      <c r="B631" s="108"/>
      <c r="C631" s="108" t="s">
        <v>61</v>
      </c>
      <c r="D631" s="109"/>
      <c r="E631" s="62" t="s">
        <v>43</v>
      </c>
      <c r="F631" s="110"/>
      <c r="G631" s="111"/>
      <c r="H631" s="110"/>
      <c r="I631" s="65"/>
      <c r="J631" s="112"/>
      <c r="K631" s="67"/>
    </row>
    <row r="632" spans="1:11" s="6" customFormat="1" ht="25.5" outlineLevel="1">
      <c r="A632" s="59" t="s">
        <v>43</v>
      </c>
      <c r="B632" s="108"/>
      <c r="C632" s="108" t="s">
        <v>46</v>
      </c>
      <c r="D632" s="109"/>
      <c r="E632" s="62" t="s">
        <v>43</v>
      </c>
      <c r="F632" s="110">
        <v>566.29</v>
      </c>
      <c r="G632" s="111" t="s">
        <v>100</v>
      </c>
      <c r="H632" s="110"/>
      <c r="I632" s="65">
        <v>1.6</v>
      </c>
      <c r="J632" s="112">
        <v>26.39</v>
      </c>
      <c r="K632" s="67">
        <v>42.3</v>
      </c>
    </row>
    <row r="633" spans="1:11" s="6" customFormat="1" ht="25.5" outlineLevel="1">
      <c r="A633" s="59" t="s">
        <v>43</v>
      </c>
      <c r="B633" s="108"/>
      <c r="C633" s="108" t="s">
        <v>48</v>
      </c>
      <c r="D633" s="109"/>
      <c r="E633" s="62" t="s">
        <v>43</v>
      </c>
      <c r="F633" s="110">
        <v>566.29</v>
      </c>
      <c r="G633" s="111" t="s">
        <v>100</v>
      </c>
      <c r="H633" s="110"/>
      <c r="I633" s="65">
        <v>1.6</v>
      </c>
      <c r="J633" s="112">
        <v>26.39</v>
      </c>
      <c r="K633" s="67">
        <v>42.3</v>
      </c>
    </row>
    <row r="634" spans="1:11" s="6" customFormat="1" ht="15" outlineLevel="1">
      <c r="A634" s="59" t="s">
        <v>43</v>
      </c>
      <c r="B634" s="108"/>
      <c r="C634" s="108" t="s">
        <v>63</v>
      </c>
      <c r="D634" s="109" t="s">
        <v>54</v>
      </c>
      <c r="E634" s="62">
        <v>175</v>
      </c>
      <c r="F634" s="110"/>
      <c r="G634" s="111"/>
      <c r="H634" s="110"/>
      <c r="I634" s="65">
        <v>2.8</v>
      </c>
      <c r="J634" s="112">
        <v>160</v>
      </c>
      <c r="K634" s="67">
        <v>67.69</v>
      </c>
    </row>
    <row r="635" spans="1:11" s="6" customFormat="1" ht="15" outlineLevel="1">
      <c r="A635" s="59" t="s">
        <v>43</v>
      </c>
      <c r="B635" s="108"/>
      <c r="C635" s="108" t="s">
        <v>64</v>
      </c>
      <c r="D635" s="109"/>
      <c r="E635" s="62" t="s">
        <v>43</v>
      </c>
      <c r="F635" s="110"/>
      <c r="G635" s="111"/>
      <c r="H635" s="110"/>
      <c r="I635" s="65">
        <v>4.4000000000000004</v>
      </c>
      <c r="J635" s="112"/>
      <c r="K635" s="67">
        <v>109.99</v>
      </c>
    </row>
    <row r="636" spans="1:11" s="6" customFormat="1" ht="15.75">
      <c r="A636" s="70" t="s">
        <v>43</v>
      </c>
      <c r="B636" s="113"/>
      <c r="C636" s="113" t="s">
        <v>65</v>
      </c>
      <c r="D636" s="114"/>
      <c r="E636" s="73" t="s">
        <v>43</v>
      </c>
      <c r="F636" s="115"/>
      <c r="G636" s="116"/>
      <c r="H636" s="115"/>
      <c r="I636" s="76">
        <v>221.3</v>
      </c>
      <c r="J636" s="117"/>
      <c r="K636" s="78">
        <v>4043.81</v>
      </c>
    </row>
    <row r="637" spans="1:11" s="6" customFormat="1" ht="90">
      <c r="A637" s="59">
        <v>67</v>
      </c>
      <c r="B637" s="108" t="s">
        <v>1229</v>
      </c>
      <c r="C637" s="108" t="s">
        <v>1230</v>
      </c>
      <c r="D637" s="109" t="s">
        <v>106</v>
      </c>
      <c r="E637" s="62" t="s">
        <v>1963</v>
      </c>
      <c r="F637" s="110">
        <v>570</v>
      </c>
      <c r="G637" s="111"/>
      <c r="H637" s="110"/>
      <c r="I637" s="65">
        <v>1882.28</v>
      </c>
      <c r="J637" s="112">
        <v>12.9</v>
      </c>
      <c r="K637" s="78">
        <v>24281.439999999999</v>
      </c>
    </row>
    <row r="638" spans="1:11" s="6" customFormat="1" ht="195">
      <c r="A638" s="59">
        <v>68</v>
      </c>
      <c r="B638" s="108" t="s">
        <v>1381</v>
      </c>
      <c r="C638" s="108" t="s">
        <v>1382</v>
      </c>
      <c r="D638" s="109" t="s">
        <v>142</v>
      </c>
      <c r="E638" s="62" t="s">
        <v>1964</v>
      </c>
      <c r="F638" s="110">
        <v>545.30999999999995</v>
      </c>
      <c r="G638" s="111"/>
      <c r="H638" s="110"/>
      <c r="I638" s="65"/>
      <c r="J638" s="112"/>
      <c r="K638" s="67"/>
    </row>
    <row r="639" spans="1:11" s="6" customFormat="1" ht="25.5" outlineLevel="1">
      <c r="A639" s="59" t="s">
        <v>43</v>
      </c>
      <c r="B639" s="108"/>
      <c r="C639" s="108" t="s">
        <v>44</v>
      </c>
      <c r="D639" s="109"/>
      <c r="E639" s="62" t="s">
        <v>43</v>
      </c>
      <c r="F639" s="110">
        <v>380</v>
      </c>
      <c r="G639" s="111" t="s">
        <v>94</v>
      </c>
      <c r="H639" s="110"/>
      <c r="I639" s="65">
        <v>369.06</v>
      </c>
      <c r="J639" s="112">
        <v>26.39</v>
      </c>
      <c r="K639" s="67">
        <v>9739.5499999999993</v>
      </c>
    </row>
    <row r="640" spans="1:11" s="6" customFormat="1" ht="15" outlineLevel="1">
      <c r="A640" s="59" t="s">
        <v>43</v>
      </c>
      <c r="B640" s="108"/>
      <c r="C640" s="108" t="s">
        <v>46</v>
      </c>
      <c r="D640" s="109"/>
      <c r="E640" s="62" t="s">
        <v>43</v>
      </c>
      <c r="F640" s="110">
        <v>7.68</v>
      </c>
      <c r="G640" s="111" t="s">
        <v>95</v>
      </c>
      <c r="H640" s="110"/>
      <c r="I640" s="65">
        <v>7.37</v>
      </c>
      <c r="J640" s="112">
        <v>10.33</v>
      </c>
      <c r="K640" s="67">
        <v>76.14</v>
      </c>
    </row>
    <row r="641" spans="1:11" s="6" customFormat="1" ht="15" outlineLevel="1">
      <c r="A641" s="59" t="s">
        <v>43</v>
      </c>
      <c r="B641" s="108"/>
      <c r="C641" s="108" t="s">
        <v>48</v>
      </c>
      <c r="D641" s="109"/>
      <c r="E641" s="62" t="s">
        <v>43</v>
      </c>
      <c r="F641" s="110" t="s">
        <v>1384</v>
      </c>
      <c r="G641" s="111"/>
      <c r="H641" s="110"/>
      <c r="I641" s="68" t="s">
        <v>1965</v>
      </c>
      <c r="J641" s="112">
        <v>26.39</v>
      </c>
      <c r="K641" s="69" t="s">
        <v>1966</v>
      </c>
    </row>
    <row r="642" spans="1:11" s="6" customFormat="1" ht="15" outlineLevel="1">
      <c r="A642" s="59" t="s">
        <v>43</v>
      </c>
      <c r="B642" s="108"/>
      <c r="C642" s="108" t="s">
        <v>52</v>
      </c>
      <c r="D642" s="109"/>
      <c r="E642" s="62" t="s">
        <v>43</v>
      </c>
      <c r="F642" s="110">
        <v>157.63</v>
      </c>
      <c r="G642" s="111"/>
      <c r="H642" s="110"/>
      <c r="I642" s="65">
        <v>100.85</v>
      </c>
      <c r="J642" s="112">
        <v>2.3199999999999998</v>
      </c>
      <c r="K642" s="67">
        <v>233.98</v>
      </c>
    </row>
    <row r="643" spans="1:11" s="6" customFormat="1" ht="15" outlineLevel="1">
      <c r="A643" s="59" t="s">
        <v>43</v>
      </c>
      <c r="B643" s="108"/>
      <c r="C643" s="108" t="s">
        <v>53</v>
      </c>
      <c r="D643" s="109" t="s">
        <v>54</v>
      </c>
      <c r="E643" s="62">
        <v>100</v>
      </c>
      <c r="F643" s="110"/>
      <c r="G643" s="111"/>
      <c r="H643" s="110"/>
      <c r="I643" s="65">
        <v>369.06</v>
      </c>
      <c r="J643" s="112">
        <v>83</v>
      </c>
      <c r="K643" s="67">
        <v>8083.83</v>
      </c>
    </row>
    <row r="644" spans="1:11" s="6" customFormat="1" ht="15" outlineLevel="1">
      <c r="A644" s="59" t="s">
        <v>43</v>
      </c>
      <c r="B644" s="108"/>
      <c r="C644" s="108" t="s">
        <v>55</v>
      </c>
      <c r="D644" s="109" t="s">
        <v>54</v>
      </c>
      <c r="E644" s="62">
        <v>64</v>
      </c>
      <c r="F644" s="110"/>
      <c r="G644" s="111"/>
      <c r="H644" s="110"/>
      <c r="I644" s="65">
        <v>236.2</v>
      </c>
      <c r="J644" s="112">
        <v>41</v>
      </c>
      <c r="K644" s="67">
        <v>3993.22</v>
      </c>
    </row>
    <row r="645" spans="1:11" s="6" customFormat="1" ht="15" outlineLevel="1">
      <c r="A645" s="59" t="s">
        <v>43</v>
      </c>
      <c r="B645" s="108"/>
      <c r="C645" s="108" t="s">
        <v>56</v>
      </c>
      <c r="D645" s="109" t="s">
        <v>54</v>
      </c>
      <c r="E645" s="62">
        <v>98</v>
      </c>
      <c r="F645" s="110"/>
      <c r="G645" s="111"/>
      <c r="H645" s="110"/>
      <c r="I645" s="65">
        <v>1.35</v>
      </c>
      <c r="J645" s="112">
        <v>95</v>
      </c>
      <c r="K645" s="67">
        <v>34.65</v>
      </c>
    </row>
    <row r="646" spans="1:11" s="6" customFormat="1" ht="15" outlineLevel="1">
      <c r="A646" s="59" t="s">
        <v>43</v>
      </c>
      <c r="B646" s="108"/>
      <c r="C646" s="108" t="s">
        <v>57</v>
      </c>
      <c r="D646" s="109" t="s">
        <v>54</v>
      </c>
      <c r="E646" s="62">
        <v>77</v>
      </c>
      <c r="F646" s="110"/>
      <c r="G646" s="111"/>
      <c r="H646" s="110"/>
      <c r="I646" s="65">
        <v>1.06</v>
      </c>
      <c r="J646" s="112">
        <v>65</v>
      </c>
      <c r="K646" s="67">
        <v>23.71</v>
      </c>
    </row>
    <row r="647" spans="1:11" s="6" customFormat="1" ht="30" outlineLevel="1">
      <c r="A647" s="59" t="s">
        <v>43</v>
      </c>
      <c r="B647" s="108"/>
      <c r="C647" s="108" t="s">
        <v>58</v>
      </c>
      <c r="D647" s="109" t="s">
        <v>59</v>
      </c>
      <c r="E647" s="62">
        <v>32.729999999999997</v>
      </c>
      <c r="F647" s="110"/>
      <c r="G647" s="111" t="s">
        <v>94</v>
      </c>
      <c r="H647" s="110"/>
      <c r="I647" s="65">
        <v>31.79</v>
      </c>
      <c r="J647" s="112"/>
      <c r="K647" s="67"/>
    </row>
    <row r="648" spans="1:11" s="6" customFormat="1" ht="15.75">
      <c r="A648" s="70" t="s">
        <v>43</v>
      </c>
      <c r="B648" s="113"/>
      <c r="C648" s="113" t="s">
        <v>60</v>
      </c>
      <c r="D648" s="114"/>
      <c r="E648" s="73" t="s">
        <v>43</v>
      </c>
      <c r="F648" s="115"/>
      <c r="G648" s="116"/>
      <c r="H648" s="115"/>
      <c r="I648" s="76">
        <v>1084.95</v>
      </c>
      <c r="J648" s="117"/>
      <c r="K648" s="78">
        <v>22185.08</v>
      </c>
    </row>
    <row r="649" spans="1:11" s="6" customFormat="1" ht="15" outlineLevel="1">
      <c r="A649" s="59" t="s">
        <v>43</v>
      </c>
      <c r="B649" s="108"/>
      <c r="C649" s="108" t="s">
        <v>61</v>
      </c>
      <c r="D649" s="109"/>
      <c r="E649" s="62" t="s">
        <v>43</v>
      </c>
      <c r="F649" s="110"/>
      <c r="G649" s="111"/>
      <c r="H649" s="110"/>
      <c r="I649" s="65"/>
      <c r="J649" s="112"/>
      <c r="K649" s="67"/>
    </row>
    <row r="650" spans="1:11" s="6" customFormat="1" ht="25.5" outlineLevel="1">
      <c r="A650" s="59" t="s">
        <v>43</v>
      </c>
      <c r="B650" s="108"/>
      <c r="C650" s="108" t="s">
        <v>46</v>
      </c>
      <c r="D650" s="109"/>
      <c r="E650" s="62" t="s">
        <v>43</v>
      </c>
      <c r="F650" s="110">
        <v>1.44</v>
      </c>
      <c r="G650" s="111" t="s">
        <v>100</v>
      </c>
      <c r="H650" s="110"/>
      <c r="I650" s="65">
        <v>0.14000000000000001</v>
      </c>
      <c r="J650" s="112">
        <v>26.39</v>
      </c>
      <c r="K650" s="67">
        <v>3.65</v>
      </c>
    </row>
    <row r="651" spans="1:11" s="6" customFormat="1" ht="25.5" outlineLevel="1">
      <c r="A651" s="59" t="s">
        <v>43</v>
      </c>
      <c r="B651" s="108"/>
      <c r="C651" s="108" t="s">
        <v>48</v>
      </c>
      <c r="D651" s="109"/>
      <c r="E651" s="62" t="s">
        <v>43</v>
      </c>
      <c r="F651" s="110">
        <v>1.44</v>
      </c>
      <c r="G651" s="111" t="s">
        <v>100</v>
      </c>
      <c r="H651" s="110"/>
      <c r="I651" s="65">
        <v>0.14000000000000001</v>
      </c>
      <c r="J651" s="112">
        <v>26.39</v>
      </c>
      <c r="K651" s="67">
        <v>3.65</v>
      </c>
    </row>
    <row r="652" spans="1:11" s="6" customFormat="1" ht="15" outlineLevel="1">
      <c r="A652" s="59" t="s">
        <v>43</v>
      </c>
      <c r="B652" s="108"/>
      <c r="C652" s="108" t="s">
        <v>63</v>
      </c>
      <c r="D652" s="109" t="s">
        <v>54</v>
      </c>
      <c r="E652" s="62">
        <v>175</v>
      </c>
      <c r="F652" s="110"/>
      <c r="G652" s="111"/>
      <c r="H652" s="110"/>
      <c r="I652" s="65">
        <v>0.25</v>
      </c>
      <c r="J652" s="112">
        <v>160</v>
      </c>
      <c r="K652" s="67">
        <v>5.84</v>
      </c>
    </row>
    <row r="653" spans="1:11" s="6" customFormat="1" ht="15" outlineLevel="1">
      <c r="A653" s="59" t="s">
        <v>43</v>
      </c>
      <c r="B653" s="108"/>
      <c r="C653" s="108" t="s">
        <v>64</v>
      </c>
      <c r="D653" s="109"/>
      <c r="E653" s="62" t="s">
        <v>43</v>
      </c>
      <c r="F653" s="110"/>
      <c r="G653" s="111"/>
      <c r="H653" s="110"/>
      <c r="I653" s="65">
        <v>0.39</v>
      </c>
      <c r="J653" s="112"/>
      <c r="K653" s="67">
        <v>9.49</v>
      </c>
    </row>
    <row r="654" spans="1:11" s="6" customFormat="1" ht="15.75">
      <c r="A654" s="70" t="s">
        <v>43</v>
      </c>
      <c r="B654" s="113"/>
      <c r="C654" s="113" t="s">
        <v>65</v>
      </c>
      <c r="D654" s="114"/>
      <c r="E654" s="73" t="s">
        <v>43</v>
      </c>
      <c r="F654" s="115"/>
      <c r="G654" s="116"/>
      <c r="H654" s="115"/>
      <c r="I654" s="76">
        <v>1085.3399999999999</v>
      </c>
      <c r="J654" s="117"/>
      <c r="K654" s="78">
        <v>22194.57</v>
      </c>
    </row>
    <row r="655" spans="1:11" s="6" customFormat="1" ht="90">
      <c r="A655" s="59">
        <v>69</v>
      </c>
      <c r="B655" s="108" t="s">
        <v>1387</v>
      </c>
      <c r="C655" s="108" t="s">
        <v>1388</v>
      </c>
      <c r="D655" s="109" t="s">
        <v>109</v>
      </c>
      <c r="E655" s="62">
        <v>19.193999999999999</v>
      </c>
      <c r="F655" s="110">
        <v>76.19</v>
      </c>
      <c r="G655" s="111"/>
      <c r="H655" s="110"/>
      <c r="I655" s="65">
        <v>1462.39</v>
      </c>
      <c r="J655" s="112">
        <v>16.670000000000002</v>
      </c>
      <c r="K655" s="78">
        <v>24378.06</v>
      </c>
    </row>
    <row r="656" spans="1:11" s="6" customFormat="1" ht="180">
      <c r="A656" s="59">
        <v>70</v>
      </c>
      <c r="B656" s="108" t="s">
        <v>1370</v>
      </c>
      <c r="C656" s="108" t="s">
        <v>1389</v>
      </c>
      <c r="D656" s="109" t="s">
        <v>1372</v>
      </c>
      <c r="E656" s="62" t="s">
        <v>1967</v>
      </c>
      <c r="F656" s="110">
        <v>796.92</v>
      </c>
      <c r="G656" s="111"/>
      <c r="H656" s="110"/>
      <c r="I656" s="65"/>
      <c r="J656" s="112"/>
      <c r="K656" s="67"/>
    </row>
    <row r="657" spans="1:11" s="6" customFormat="1" ht="25.5" outlineLevel="1">
      <c r="A657" s="59" t="s">
        <v>43</v>
      </c>
      <c r="B657" s="108"/>
      <c r="C657" s="108" t="s">
        <v>44</v>
      </c>
      <c r="D657" s="109"/>
      <c r="E657" s="62" t="s">
        <v>43</v>
      </c>
      <c r="F657" s="110">
        <v>493.92</v>
      </c>
      <c r="G657" s="111" t="s">
        <v>94</v>
      </c>
      <c r="H657" s="110"/>
      <c r="I657" s="65">
        <v>461.86</v>
      </c>
      <c r="J657" s="112">
        <v>26.39</v>
      </c>
      <c r="K657" s="67">
        <v>12188.45</v>
      </c>
    </row>
    <row r="658" spans="1:11" s="6" customFormat="1" ht="15" outlineLevel="1">
      <c r="A658" s="59" t="s">
        <v>43</v>
      </c>
      <c r="B658" s="108"/>
      <c r="C658" s="108" t="s">
        <v>46</v>
      </c>
      <c r="D658" s="109"/>
      <c r="E658" s="62" t="s">
        <v>43</v>
      </c>
      <c r="F658" s="110">
        <v>29.64</v>
      </c>
      <c r="G658" s="111" t="s">
        <v>95</v>
      </c>
      <c r="H658" s="110"/>
      <c r="I658" s="65">
        <v>27.39</v>
      </c>
      <c r="J658" s="112">
        <v>11.23</v>
      </c>
      <c r="K658" s="67">
        <v>307.56</v>
      </c>
    </row>
    <row r="659" spans="1:11" s="6" customFormat="1" ht="15" outlineLevel="1">
      <c r="A659" s="59" t="s">
        <v>43</v>
      </c>
      <c r="B659" s="108"/>
      <c r="C659" s="108" t="s">
        <v>48</v>
      </c>
      <c r="D659" s="109"/>
      <c r="E659" s="62" t="s">
        <v>43</v>
      </c>
      <c r="F659" s="110" t="s">
        <v>1374</v>
      </c>
      <c r="G659" s="111"/>
      <c r="H659" s="110"/>
      <c r="I659" s="68" t="s">
        <v>987</v>
      </c>
      <c r="J659" s="112">
        <v>26.39</v>
      </c>
      <c r="K659" s="69" t="s">
        <v>1968</v>
      </c>
    </row>
    <row r="660" spans="1:11" s="6" customFormat="1" ht="15" outlineLevel="1">
      <c r="A660" s="59" t="s">
        <v>43</v>
      </c>
      <c r="B660" s="108"/>
      <c r="C660" s="108" t="s">
        <v>52</v>
      </c>
      <c r="D660" s="109"/>
      <c r="E660" s="62" t="s">
        <v>43</v>
      </c>
      <c r="F660" s="110">
        <v>273.36</v>
      </c>
      <c r="G660" s="111"/>
      <c r="H660" s="110"/>
      <c r="I660" s="65">
        <v>168.39</v>
      </c>
      <c r="J660" s="112">
        <v>5.13</v>
      </c>
      <c r="K660" s="67">
        <v>863.84</v>
      </c>
    </row>
    <row r="661" spans="1:11" s="6" customFormat="1" ht="15" outlineLevel="1">
      <c r="A661" s="59" t="s">
        <v>43</v>
      </c>
      <c r="B661" s="108"/>
      <c r="C661" s="108" t="s">
        <v>53</v>
      </c>
      <c r="D661" s="109" t="s">
        <v>54</v>
      </c>
      <c r="E661" s="62">
        <v>85</v>
      </c>
      <c r="F661" s="110"/>
      <c r="G661" s="111"/>
      <c r="H661" s="110"/>
      <c r="I661" s="65">
        <v>392.58</v>
      </c>
      <c r="J661" s="112">
        <v>70</v>
      </c>
      <c r="K661" s="67">
        <v>8531.92</v>
      </c>
    </row>
    <row r="662" spans="1:11" s="6" customFormat="1" ht="15" outlineLevel="1">
      <c r="A662" s="59" t="s">
        <v>43</v>
      </c>
      <c r="B662" s="108"/>
      <c r="C662" s="108" t="s">
        <v>55</v>
      </c>
      <c r="D662" s="109" t="s">
        <v>54</v>
      </c>
      <c r="E662" s="62">
        <v>70</v>
      </c>
      <c r="F662" s="110"/>
      <c r="G662" s="111"/>
      <c r="H662" s="110"/>
      <c r="I662" s="65">
        <v>323.3</v>
      </c>
      <c r="J662" s="112">
        <v>41</v>
      </c>
      <c r="K662" s="67">
        <v>4997.26</v>
      </c>
    </row>
    <row r="663" spans="1:11" s="6" customFormat="1" ht="15" outlineLevel="1">
      <c r="A663" s="59" t="s">
        <v>43</v>
      </c>
      <c r="B663" s="108"/>
      <c r="C663" s="108" t="s">
        <v>56</v>
      </c>
      <c r="D663" s="109" t="s">
        <v>54</v>
      </c>
      <c r="E663" s="62">
        <v>98</v>
      </c>
      <c r="F663" s="110"/>
      <c r="G663" s="111"/>
      <c r="H663" s="110"/>
      <c r="I663" s="65">
        <v>5.79</v>
      </c>
      <c r="J663" s="112">
        <v>95</v>
      </c>
      <c r="K663" s="67">
        <v>148.26</v>
      </c>
    </row>
    <row r="664" spans="1:11" s="6" customFormat="1" ht="15" outlineLevel="1">
      <c r="A664" s="59" t="s">
        <v>43</v>
      </c>
      <c r="B664" s="108"/>
      <c r="C664" s="108" t="s">
        <v>57</v>
      </c>
      <c r="D664" s="109" t="s">
        <v>54</v>
      </c>
      <c r="E664" s="62">
        <v>77</v>
      </c>
      <c r="F664" s="110"/>
      <c r="G664" s="111"/>
      <c r="H664" s="110"/>
      <c r="I664" s="65">
        <v>4.55</v>
      </c>
      <c r="J664" s="112">
        <v>65</v>
      </c>
      <c r="K664" s="67">
        <v>101.44</v>
      </c>
    </row>
    <row r="665" spans="1:11" s="6" customFormat="1" ht="30" outlineLevel="1">
      <c r="A665" s="59" t="s">
        <v>43</v>
      </c>
      <c r="B665" s="108"/>
      <c r="C665" s="108" t="s">
        <v>58</v>
      </c>
      <c r="D665" s="109" t="s">
        <v>59</v>
      </c>
      <c r="E665" s="62">
        <v>42</v>
      </c>
      <c r="F665" s="110"/>
      <c r="G665" s="111" t="s">
        <v>94</v>
      </c>
      <c r="H665" s="110"/>
      <c r="I665" s="65">
        <v>39.270000000000003</v>
      </c>
      <c r="J665" s="112"/>
      <c r="K665" s="67"/>
    </row>
    <row r="666" spans="1:11" s="6" customFormat="1" ht="15.75">
      <c r="A666" s="70" t="s">
        <v>43</v>
      </c>
      <c r="B666" s="113"/>
      <c r="C666" s="113" t="s">
        <v>60</v>
      </c>
      <c r="D666" s="114"/>
      <c r="E666" s="73" t="s">
        <v>43</v>
      </c>
      <c r="F666" s="115"/>
      <c r="G666" s="116"/>
      <c r="H666" s="115"/>
      <c r="I666" s="76">
        <v>1383.86</v>
      </c>
      <c r="J666" s="117"/>
      <c r="K666" s="78">
        <v>27138.73</v>
      </c>
    </row>
    <row r="667" spans="1:11" s="6" customFormat="1" ht="15" outlineLevel="1">
      <c r="A667" s="59" t="s">
        <v>43</v>
      </c>
      <c r="B667" s="108"/>
      <c r="C667" s="108" t="s">
        <v>61</v>
      </c>
      <c r="D667" s="109"/>
      <c r="E667" s="62" t="s">
        <v>43</v>
      </c>
      <c r="F667" s="110"/>
      <c r="G667" s="111"/>
      <c r="H667" s="110"/>
      <c r="I667" s="65"/>
      <c r="J667" s="112"/>
      <c r="K667" s="67"/>
    </row>
    <row r="668" spans="1:11" s="6" customFormat="1" ht="25.5" outlineLevel="1">
      <c r="A668" s="59" t="s">
        <v>43</v>
      </c>
      <c r="B668" s="108"/>
      <c r="C668" s="108" t="s">
        <v>46</v>
      </c>
      <c r="D668" s="109"/>
      <c r="E668" s="62" t="s">
        <v>43</v>
      </c>
      <c r="F668" s="110">
        <v>6.4</v>
      </c>
      <c r="G668" s="111" t="s">
        <v>100</v>
      </c>
      <c r="H668" s="110"/>
      <c r="I668" s="65">
        <v>0.59</v>
      </c>
      <c r="J668" s="112">
        <v>26.39</v>
      </c>
      <c r="K668" s="67">
        <v>15.61</v>
      </c>
    </row>
    <row r="669" spans="1:11" s="6" customFormat="1" ht="25.5" outlineLevel="1">
      <c r="A669" s="59" t="s">
        <v>43</v>
      </c>
      <c r="B669" s="108"/>
      <c r="C669" s="108" t="s">
        <v>48</v>
      </c>
      <c r="D669" s="109"/>
      <c r="E669" s="62" t="s">
        <v>43</v>
      </c>
      <c r="F669" s="110">
        <v>6.4</v>
      </c>
      <c r="G669" s="111" t="s">
        <v>100</v>
      </c>
      <c r="H669" s="110"/>
      <c r="I669" s="65">
        <v>0.59</v>
      </c>
      <c r="J669" s="112">
        <v>26.39</v>
      </c>
      <c r="K669" s="67">
        <v>15.61</v>
      </c>
    </row>
    <row r="670" spans="1:11" s="6" customFormat="1" ht="15" outlineLevel="1">
      <c r="A670" s="59" t="s">
        <v>43</v>
      </c>
      <c r="B670" s="108"/>
      <c r="C670" s="108" t="s">
        <v>63</v>
      </c>
      <c r="D670" s="109" t="s">
        <v>54</v>
      </c>
      <c r="E670" s="62">
        <v>175</v>
      </c>
      <c r="F670" s="110"/>
      <c r="G670" s="111"/>
      <c r="H670" s="110"/>
      <c r="I670" s="65">
        <v>1.03</v>
      </c>
      <c r="J670" s="112">
        <v>160</v>
      </c>
      <c r="K670" s="67">
        <v>24.98</v>
      </c>
    </row>
    <row r="671" spans="1:11" s="6" customFormat="1" ht="15" outlineLevel="1">
      <c r="A671" s="59" t="s">
        <v>43</v>
      </c>
      <c r="B671" s="108"/>
      <c r="C671" s="108" t="s">
        <v>64</v>
      </c>
      <c r="D671" s="109"/>
      <c r="E671" s="62" t="s">
        <v>43</v>
      </c>
      <c r="F671" s="110"/>
      <c r="G671" s="111"/>
      <c r="H671" s="110"/>
      <c r="I671" s="65">
        <v>1.62</v>
      </c>
      <c r="J671" s="112"/>
      <c r="K671" s="67">
        <v>40.590000000000003</v>
      </c>
    </row>
    <row r="672" spans="1:11" s="6" customFormat="1" ht="15.75">
      <c r="A672" s="70" t="s">
        <v>43</v>
      </c>
      <c r="B672" s="113"/>
      <c r="C672" s="113" t="s">
        <v>65</v>
      </c>
      <c r="D672" s="114"/>
      <c r="E672" s="73" t="s">
        <v>43</v>
      </c>
      <c r="F672" s="115"/>
      <c r="G672" s="116"/>
      <c r="H672" s="115"/>
      <c r="I672" s="76">
        <v>1385.48</v>
      </c>
      <c r="J672" s="117"/>
      <c r="K672" s="78">
        <v>27179.32</v>
      </c>
    </row>
    <row r="673" spans="1:11" s="6" customFormat="1" ht="180">
      <c r="A673" s="59">
        <v>71</v>
      </c>
      <c r="B673" s="108" t="s">
        <v>1393</v>
      </c>
      <c r="C673" s="108" t="s">
        <v>1394</v>
      </c>
      <c r="D673" s="109" t="s">
        <v>1372</v>
      </c>
      <c r="E673" s="62">
        <v>0.61599999999999999</v>
      </c>
      <c r="F673" s="110">
        <v>211.34</v>
      </c>
      <c r="G673" s="111"/>
      <c r="H673" s="110"/>
      <c r="I673" s="65"/>
      <c r="J673" s="112"/>
      <c r="K673" s="67"/>
    </row>
    <row r="674" spans="1:11" s="6" customFormat="1" ht="25.5" outlineLevel="1">
      <c r="A674" s="59" t="s">
        <v>43</v>
      </c>
      <c r="B674" s="108"/>
      <c r="C674" s="108" t="s">
        <v>44</v>
      </c>
      <c r="D674" s="109"/>
      <c r="E674" s="62" t="s">
        <v>43</v>
      </c>
      <c r="F674" s="110">
        <v>141.12</v>
      </c>
      <c r="G674" s="111" t="s">
        <v>94</v>
      </c>
      <c r="H674" s="110"/>
      <c r="I674" s="65">
        <v>131.96</v>
      </c>
      <c r="J674" s="112">
        <v>26.39</v>
      </c>
      <c r="K674" s="67">
        <v>3482.41</v>
      </c>
    </row>
    <row r="675" spans="1:11" s="6" customFormat="1" ht="15" outlineLevel="1">
      <c r="A675" s="59" t="s">
        <v>43</v>
      </c>
      <c r="B675" s="108"/>
      <c r="C675" s="108" t="s">
        <v>46</v>
      </c>
      <c r="D675" s="109"/>
      <c r="E675" s="62" t="s">
        <v>43</v>
      </c>
      <c r="F675" s="110">
        <v>11.02</v>
      </c>
      <c r="G675" s="111" t="s">
        <v>95</v>
      </c>
      <c r="H675" s="110"/>
      <c r="I675" s="65">
        <v>10.18</v>
      </c>
      <c r="J675" s="112">
        <v>11.24</v>
      </c>
      <c r="K675" s="67">
        <v>114.45</v>
      </c>
    </row>
    <row r="676" spans="1:11" s="6" customFormat="1" ht="15" outlineLevel="1">
      <c r="A676" s="59" t="s">
        <v>43</v>
      </c>
      <c r="B676" s="108"/>
      <c r="C676" s="108" t="s">
        <v>48</v>
      </c>
      <c r="D676" s="109"/>
      <c r="E676" s="62" t="s">
        <v>43</v>
      </c>
      <c r="F676" s="110" t="s">
        <v>1395</v>
      </c>
      <c r="G676" s="111"/>
      <c r="H676" s="110"/>
      <c r="I676" s="68" t="s">
        <v>1969</v>
      </c>
      <c r="J676" s="112">
        <v>26.39</v>
      </c>
      <c r="K676" s="69" t="s">
        <v>1970</v>
      </c>
    </row>
    <row r="677" spans="1:11" s="6" customFormat="1" ht="15" outlineLevel="1">
      <c r="A677" s="59" t="s">
        <v>43</v>
      </c>
      <c r="B677" s="108"/>
      <c r="C677" s="108" t="s">
        <v>52</v>
      </c>
      <c r="D677" s="109"/>
      <c r="E677" s="62" t="s">
        <v>43</v>
      </c>
      <c r="F677" s="110">
        <v>59.2</v>
      </c>
      <c r="G677" s="111"/>
      <c r="H677" s="110"/>
      <c r="I677" s="65">
        <v>36.47</v>
      </c>
      <c r="J677" s="112">
        <v>5.16</v>
      </c>
      <c r="K677" s="67">
        <v>188.17</v>
      </c>
    </row>
    <row r="678" spans="1:11" s="6" customFormat="1" ht="15" outlineLevel="1">
      <c r="A678" s="59" t="s">
        <v>43</v>
      </c>
      <c r="B678" s="108"/>
      <c r="C678" s="108" t="s">
        <v>53</v>
      </c>
      <c r="D678" s="109" t="s">
        <v>54</v>
      </c>
      <c r="E678" s="62">
        <v>85</v>
      </c>
      <c r="F678" s="110"/>
      <c r="G678" s="111"/>
      <c r="H678" s="110"/>
      <c r="I678" s="65">
        <v>112.17</v>
      </c>
      <c r="J678" s="112">
        <v>70</v>
      </c>
      <c r="K678" s="67">
        <v>2437.69</v>
      </c>
    </row>
    <row r="679" spans="1:11" s="6" customFormat="1" ht="15" outlineLevel="1">
      <c r="A679" s="59" t="s">
        <v>43</v>
      </c>
      <c r="B679" s="108"/>
      <c r="C679" s="108" t="s">
        <v>55</v>
      </c>
      <c r="D679" s="109" t="s">
        <v>54</v>
      </c>
      <c r="E679" s="62">
        <v>70</v>
      </c>
      <c r="F679" s="110"/>
      <c r="G679" s="111"/>
      <c r="H679" s="110"/>
      <c r="I679" s="65">
        <v>92.37</v>
      </c>
      <c r="J679" s="112">
        <v>41</v>
      </c>
      <c r="K679" s="67">
        <v>1427.79</v>
      </c>
    </row>
    <row r="680" spans="1:11" s="6" customFormat="1" ht="15" outlineLevel="1">
      <c r="A680" s="59" t="s">
        <v>43</v>
      </c>
      <c r="B680" s="108"/>
      <c r="C680" s="108" t="s">
        <v>56</v>
      </c>
      <c r="D680" s="109" t="s">
        <v>54</v>
      </c>
      <c r="E680" s="62">
        <v>98</v>
      </c>
      <c r="F680" s="110"/>
      <c r="G680" s="111"/>
      <c r="H680" s="110"/>
      <c r="I680" s="65">
        <v>2.16</v>
      </c>
      <c r="J680" s="112">
        <v>95</v>
      </c>
      <c r="K680" s="67">
        <v>55.13</v>
      </c>
    </row>
    <row r="681" spans="1:11" s="6" customFormat="1" ht="15" outlineLevel="1">
      <c r="A681" s="59" t="s">
        <v>43</v>
      </c>
      <c r="B681" s="108"/>
      <c r="C681" s="108" t="s">
        <v>57</v>
      </c>
      <c r="D681" s="109" t="s">
        <v>54</v>
      </c>
      <c r="E681" s="62">
        <v>77</v>
      </c>
      <c r="F681" s="110"/>
      <c r="G681" s="111"/>
      <c r="H681" s="110"/>
      <c r="I681" s="65">
        <v>1.69</v>
      </c>
      <c r="J681" s="112">
        <v>65</v>
      </c>
      <c r="K681" s="67">
        <v>37.72</v>
      </c>
    </row>
    <row r="682" spans="1:11" s="6" customFormat="1" ht="30" outlineLevel="1">
      <c r="A682" s="59" t="s">
        <v>43</v>
      </c>
      <c r="B682" s="108"/>
      <c r="C682" s="108" t="s">
        <v>58</v>
      </c>
      <c r="D682" s="109" t="s">
        <v>59</v>
      </c>
      <c r="E682" s="62">
        <v>12</v>
      </c>
      <c r="F682" s="110"/>
      <c r="G682" s="111" t="s">
        <v>94</v>
      </c>
      <c r="H682" s="110"/>
      <c r="I682" s="65">
        <v>11.22</v>
      </c>
      <c r="J682" s="112"/>
      <c r="K682" s="67"/>
    </row>
    <row r="683" spans="1:11" s="6" customFormat="1" ht="15.75">
      <c r="A683" s="70" t="s">
        <v>43</v>
      </c>
      <c r="B683" s="113"/>
      <c r="C683" s="113" t="s">
        <v>60</v>
      </c>
      <c r="D683" s="114"/>
      <c r="E683" s="73" t="s">
        <v>43</v>
      </c>
      <c r="F683" s="115"/>
      <c r="G683" s="116"/>
      <c r="H683" s="115"/>
      <c r="I683" s="76">
        <v>387</v>
      </c>
      <c r="J683" s="117"/>
      <c r="K683" s="78">
        <v>7743.36</v>
      </c>
    </row>
    <row r="684" spans="1:11" s="6" customFormat="1" ht="15" outlineLevel="1">
      <c r="A684" s="59" t="s">
        <v>43</v>
      </c>
      <c r="B684" s="108"/>
      <c r="C684" s="108" t="s">
        <v>61</v>
      </c>
      <c r="D684" s="109"/>
      <c r="E684" s="62" t="s">
        <v>43</v>
      </c>
      <c r="F684" s="110"/>
      <c r="G684" s="111"/>
      <c r="H684" s="110"/>
      <c r="I684" s="65"/>
      <c r="J684" s="112"/>
      <c r="K684" s="67"/>
    </row>
    <row r="685" spans="1:11" s="6" customFormat="1" ht="25.5" outlineLevel="1">
      <c r="A685" s="59" t="s">
        <v>43</v>
      </c>
      <c r="B685" s="108"/>
      <c r="C685" s="108" t="s">
        <v>46</v>
      </c>
      <c r="D685" s="109"/>
      <c r="E685" s="62" t="s">
        <v>43</v>
      </c>
      <c r="F685" s="110">
        <v>2.38</v>
      </c>
      <c r="G685" s="111" t="s">
        <v>100</v>
      </c>
      <c r="H685" s="110"/>
      <c r="I685" s="65">
        <v>0.22</v>
      </c>
      <c r="J685" s="112">
        <v>26.39</v>
      </c>
      <c r="K685" s="67">
        <v>5.8</v>
      </c>
    </row>
    <row r="686" spans="1:11" s="6" customFormat="1" ht="25.5" outlineLevel="1">
      <c r="A686" s="59" t="s">
        <v>43</v>
      </c>
      <c r="B686" s="108"/>
      <c r="C686" s="108" t="s">
        <v>48</v>
      </c>
      <c r="D686" s="109"/>
      <c r="E686" s="62" t="s">
        <v>43</v>
      </c>
      <c r="F686" s="110">
        <v>2.38</v>
      </c>
      <c r="G686" s="111" t="s">
        <v>100</v>
      </c>
      <c r="H686" s="110"/>
      <c r="I686" s="65">
        <v>0.22</v>
      </c>
      <c r="J686" s="112">
        <v>26.39</v>
      </c>
      <c r="K686" s="67">
        <v>5.8</v>
      </c>
    </row>
    <row r="687" spans="1:11" s="6" customFormat="1" ht="15" outlineLevel="1">
      <c r="A687" s="59" t="s">
        <v>43</v>
      </c>
      <c r="B687" s="108"/>
      <c r="C687" s="108" t="s">
        <v>63</v>
      </c>
      <c r="D687" s="109" t="s">
        <v>54</v>
      </c>
      <c r="E687" s="62">
        <v>175</v>
      </c>
      <c r="F687" s="110"/>
      <c r="G687" s="111"/>
      <c r="H687" s="110"/>
      <c r="I687" s="65">
        <v>0.39</v>
      </c>
      <c r="J687" s="112">
        <v>160</v>
      </c>
      <c r="K687" s="67">
        <v>9.2799999999999994</v>
      </c>
    </row>
    <row r="688" spans="1:11" s="6" customFormat="1" ht="15" outlineLevel="1">
      <c r="A688" s="59" t="s">
        <v>43</v>
      </c>
      <c r="B688" s="108"/>
      <c r="C688" s="108" t="s">
        <v>64</v>
      </c>
      <c r="D688" s="109"/>
      <c r="E688" s="62" t="s">
        <v>43</v>
      </c>
      <c r="F688" s="110"/>
      <c r="G688" s="111"/>
      <c r="H688" s="110"/>
      <c r="I688" s="65">
        <v>0.61</v>
      </c>
      <c r="J688" s="112"/>
      <c r="K688" s="67">
        <v>15.08</v>
      </c>
    </row>
    <row r="689" spans="1:11" s="6" customFormat="1" ht="15.75">
      <c r="A689" s="70" t="s">
        <v>43</v>
      </c>
      <c r="B689" s="113"/>
      <c r="C689" s="113" t="s">
        <v>65</v>
      </c>
      <c r="D689" s="114"/>
      <c r="E689" s="73" t="s">
        <v>43</v>
      </c>
      <c r="F689" s="115"/>
      <c r="G689" s="116"/>
      <c r="H689" s="115"/>
      <c r="I689" s="76">
        <v>387.61</v>
      </c>
      <c r="J689" s="117"/>
      <c r="K689" s="78">
        <v>7758.44</v>
      </c>
    </row>
    <row r="690" spans="1:11" s="6" customFormat="1" ht="180">
      <c r="A690" s="59">
        <v>72</v>
      </c>
      <c r="B690" s="108" t="s">
        <v>1223</v>
      </c>
      <c r="C690" s="108" t="s">
        <v>1224</v>
      </c>
      <c r="D690" s="109" t="s">
        <v>294</v>
      </c>
      <c r="E690" s="62" t="s">
        <v>1971</v>
      </c>
      <c r="F690" s="110">
        <v>4447.2700000000004</v>
      </c>
      <c r="G690" s="111"/>
      <c r="H690" s="110"/>
      <c r="I690" s="65"/>
      <c r="J690" s="112"/>
      <c r="K690" s="67"/>
    </row>
    <row r="691" spans="1:11" s="6" customFormat="1" ht="25.5" outlineLevel="1">
      <c r="A691" s="59" t="s">
        <v>43</v>
      </c>
      <c r="B691" s="108"/>
      <c r="C691" s="108" t="s">
        <v>44</v>
      </c>
      <c r="D691" s="109"/>
      <c r="E691" s="62" t="s">
        <v>43</v>
      </c>
      <c r="F691" s="110">
        <v>1445.11</v>
      </c>
      <c r="G691" s="111" t="s">
        <v>94</v>
      </c>
      <c r="H691" s="110"/>
      <c r="I691" s="65">
        <v>41.35</v>
      </c>
      <c r="J691" s="112">
        <v>26.39</v>
      </c>
      <c r="K691" s="67">
        <v>1091.25</v>
      </c>
    </row>
    <row r="692" spans="1:11" s="6" customFormat="1" ht="15" outlineLevel="1">
      <c r="A692" s="59" t="s">
        <v>43</v>
      </c>
      <c r="B692" s="108"/>
      <c r="C692" s="108" t="s">
        <v>46</v>
      </c>
      <c r="D692" s="109"/>
      <c r="E692" s="62" t="s">
        <v>43</v>
      </c>
      <c r="F692" s="110">
        <v>2825.41</v>
      </c>
      <c r="G692" s="111" t="s">
        <v>95</v>
      </c>
      <c r="H692" s="110"/>
      <c r="I692" s="65">
        <v>79.89</v>
      </c>
      <c r="J692" s="112">
        <v>11.69</v>
      </c>
      <c r="K692" s="67">
        <v>933.9</v>
      </c>
    </row>
    <row r="693" spans="1:11" s="6" customFormat="1" ht="30" outlineLevel="1">
      <c r="A693" s="59" t="s">
        <v>43</v>
      </c>
      <c r="B693" s="108"/>
      <c r="C693" s="108" t="s">
        <v>48</v>
      </c>
      <c r="D693" s="109"/>
      <c r="E693" s="62" t="s">
        <v>43</v>
      </c>
      <c r="F693" s="110" t="s">
        <v>1226</v>
      </c>
      <c r="G693" s="111"/>
      <c r="H693" s="110"/>
      <c r="I693" s="68" t="s">
        <v>1972</v>
      </c>
      <c r="J693" s="112">
        <v>26.39</v>
      </c>
      <c r="K693" s="69" t="s">
        <v>1973</v>
      </c>
    </row>
    <row r="694" spans="1:11" s="6" customFormat="1" ht="15" outlineLevel="1">
      <c r="A694" s="59" t="s">
        <v>43</v>
      </c>
      <c r="B694" s="108"/>
      <c r="C694" s="108" t="s">
        <v>52</v>
      </c>
      <c r="D694" s="109"/>
      <c r="E694" s="62" t="s">
        <v>43</v>
      </c>
      <c r="F694" s="110">
        <v>176.75</v>
      </c>
      <c r="G694" s="111"/>
      <c r="H694" s="110"/>
      <c r="I694" s="65">
        <v>3.33</v>
      </c>
      <c r="J694" s="112">
        <v>5.14</v>
      </c>
      <c r="K694" s="67">
        <v>17.13</v>
      </c>
    </row>
    <row r="695" spans="1:11" s="6" customFormat="1" ht="15" outlineLevel="1">
      <c r="A695" s="59" t="s">
        <v>43</v>
      </c>
      <c r="B695" s="108"/>
      <c r="C695" s="108" t="s">
        <v>53</v>
      </c>
      <c r="D695" s="109" t="s">
        <v>54</v>
      </c>
      <c r="E695" s="62">
        <v>85</v>
      </c>
      <c r="F695" s="110"/>
      <c r="G695" s="111"/>
      <c r="H695" s="110"/>
      <c r="I695" s="65">
        <v>35.15</v>
      </c>
      <c r="J695" s="112">
        <v>70</v>
      </c>
      <c r="K695" s="67">
        <v>763.88</v>
      </c>
    </row>
    <row r="696" spans="1:11" s="6" customFormat="1" ht="15" outlineLevel="1">
      <c r="A696" s="59" t="s">
        <v>43</v>
      </c>
      <c r="B696" s="108"/>
      <c r="C696" s="108" t="s">
        <v>55</v>
      </c>
      <c r="D696" s="109" t="s">
        <v>54</v>
      </c>
      <c r="E696" s="62">
        <v>70</v>
      </c>
      <c r="F696" s="110"/>
      <c r="G696" s="111"/>
      <c r="H696" s="110"/>
      <c r="I696" s="65">
        <v>28.95</v>
      </c>
      <c r="J696" s="112">
        <v>41</v>
      </c>
      <c r="K696" s="67">
        <v>447.41</v>
      </c>
    </row>
    <row r="697" spans="1:11" s="6" customFormat="1" ht="15" outlineLevel="1">
      <c r="A697" s="59" t="s">
        <v>43</v>
      </c>
      <c r="B697" s="108"/>
      <c r="C697" s="108" t="s">
        <v>56</v>
      </c>
      <c r="D697" s="109" t="s">
        <v>54</v>
      </c>
      <c r="E697" s="62">
        <v>98</v>
      </c>
      <c r="F697" s="110"/>
      <c r="G697" s="111"/>
      <c r="H697" s="110"/>
      <c r="I697" s="65">
        <v>15.69</v>
      </c>
      <c r="J697" s="112">
        <v>95</v>
      </c>
      <c r="K697" s="67">
        <v>401.42</v>
      </c>
    </row>
    <row r="698" spans="1:11" s="6" customFormat="1" ht="15" outlineLevel="1">
      <c r="A698" s="59" t="s">
        <v>43</v>
      </c>
      <c r="B698" s="108"/>
      <c r="C698" s="108" t="s">
        <v>57</v>
      </c>
      <c r="D698" s="109" t="s">
        <v>54</v>
      </c>
      <c r="E698" s="62">
        <v>77</v>
      </c>
      <c r="F698" s="110"/>
      <c r="G698" s="111"/>
      <c r="H698" s="110"/>
      <c r="I698" s="65">
        <v>12.33</v>
      </c>
      <c r="J698" s="112">
        <v>65</v>
      </c>
      <c r="K698" s="67">
        <v>274.66000000000003</v>
      </c>
    </row>
    <row r="699" spans="1:11" s="6" customFormat="1" ht="30" outlineLevel="1">
      <c r="A699" s="59" t="s">
        <v>43</v>
      </c>
      <c r="B699" s="108"/>
      <c r="C699" s="108" t="s">
        <v>58</v>
      </c>
      <c r="D699" s="109" t="s">
        <v>59</v>
      </c>
      <c r="E699" s="62">
        <v>141.4</v>
      </c>
      <c r="F699" s="110"/>
      <c r="G699" s="111" t="s">
        <v>94</v>
      </c>
      <c r="H699" s="110"/>
      <c r="I699" s="65">
        <v>4.05</v>
      </c>
      <c r="J699" s="112"/>
      <c r="K699" s="67"/>
    </row>
    <row r="700" spans="1:11" s="6" customFormat="1" ht="15.75">
      <c r="A700" s="70" t="s">
        <v>43</v>
      </c>
      <c r="B700" s="113"/>
      <c r="C700" s="113" t="s">
        <v>60</v>
      </c>
      <c r="D700" s="114"/>
      <c r="E700" s="73" t="s">
        <v>43</v>
      </c>
      <c r="F700" s="115"/>
      <c r="G700" s="116"/>
      <c r="H700" s="115"/>
      <c r="I700" s="76">
        <v>216.69</v>
      </c>
      <c r="J700" s="117"/>
      <c r="K700" s="78">
        <v>3929.65</v>
      </c>
    </row>
    <row r="701" spans="1:11" s="6" customFormat="1" ht="15" outlineLevel="1">
      <c r="A701" s="59" t="s">
        <v>43</v>
      </c>
      <c r="B701" s="108"/>
      <c r="C701" s="108" t="s">
        <v>61</v>
      </c>
      <c r="D701" s="109"/>
      <c r="E701" s="62" t="s">
        <v>43</v>
      </c>
      <c r="F701" s="110"/>
      <c r="G701" s="111"/>
      <c r="H701" s="110"/>
      <c r="I701" s="65"/>
      <c r="J701" s="112"/>
      <c r="K701" s="67"/>
    </row>
    <row r="702" spans="1:11" s="6" customFormat="1" ht="25.5" outlineLevel="1">
      <c r="A702" s="59" t="s">
        <v>43</v>
      </c>
      <c r="B702" s="108"/>
      <c r="C702" s="108" t="s">
        <v>46</v>
      </c>
      <c r="D702" s="109"/>
      <c r="E702" s="62" t="s">
        <v>43</v>
      </c>
      <c r="F702" s="110">
        <v>566.29</v>
      </c>
      <c r="G702" s="111" t="s">
        <v>100</v>
      </c>
      <c r="H702" s="110"/>
      <c r="I702" s="65">
        <v>1.6</v>
      </c>
      <c r="J702" s="112">
        <v>26.39</v>
      </c>
      <c r="K702" s="67">
        <v>42.26</v>
      </c>
    </row>
    <row r="703" spans="1:11" s="6" customFormat="1" ht="25.5" outlineLevel="1">
      <c r="A703" s="59" t="s">
        <v>43</v>
      </c>
      <c r="B703" s="108"/>
      <c r="C703" s="108" t="s">
        <v>48</v>
      </c>
      <c r="D703" s="109"/>
      <c r="E703" s="62" t="s">
        <v>43</v>
      </c>
      <c r="F703" s="110">
        <v>566.29</v>
      </c>
      <c r="G703" s="111" t="s">
        <v>100</v>
      </c>
      <c r="H703" s="110"/>
      <c r="I703" s="65">
        <v>1.6</v>
      </c>
      <c r="J703" s="112">
        <v>26.39</v>
      </c>
      <c r="K703" s="67">
        <v>42.26</v>
      </c>
    </row>
    <row r="704" spans="1:11" s="6" customFormat="1" ht="15" outlineLevel="1">
      <c r="A704" s="59" t="s">
        <v>43</v>
      </c>
      <c r="B704" s="108"/>
      <c r="C704" s="108" t="s">
        <v>63</v>
      </c>
      <c r="D704" s="109" t="s">
        <v>54</v>
      </c>
      <c r="E704" s="62">
        <v>175</v>
      </c>
      <c r="F704" s="110"/>
      <c r="G704" s="111"/>
      <c r="H704" s="110"/>
      <c r="I704" s="65">
        <v>2.8</v>
      </c>
      <c r="J704" s="112">
        <v>160</v>
      </c>
      <c r="K704" s="67">
        <v>67.62</v>
      </c>
    </row>
    <row r="705" spans="1:11" s="6" customFormat="1" ht="15" outlineLevel="1">
      <c r="A705" s="59" t="s">
        <v>43</v>
      </c>
      <c r="B705" s="108"/>
      <c r="C705" s="108" t="s">
        <v>64</v>
      </c>
      <c r="D705" s="109"/>
      <c r="E705" s="62" t="s">
        <v>43</v>
      </c>
      <c r="F705" s="110"/>
      <c r="G705" s="111"/>
      <c r="H705" s="110"/>
      <c r="I705" s="65">
        <v>4.4000000000000004</v>
      </c>
      <c r="J705" s="112"/>
      <c r="K705" s="67">
        <v>109.88</v>
      </c>
    </row>
    <row r="706" spans="1:11" s="6" customFormat="1" ht="15.75">
      <c r="A706" s="70" t="s">
        <v>43</v>
      </c>
      <c r="B706" s="113"/>
      <c r="C706" s="113" t="s">
        <v>65</v>
      </c>
      <c r="D706" s="114"/>
      <c r="E706" s="73" t="s">
        <v>43</v>
      </c>
      <c r="F706" s="115"/>
      <c r="G706" s="116"/>
      <c r="H706" s="115"/>
      <c r="I706" s="76">
        <v>221.09</v>
      </c>
      <c r="J706" s="117"/>
      <c r="K706" s="78">
        <v>4039.53</v>
      </c>
    </row>
    <row r="707" spans="1:11" s="6" customFormat="1" ht="90">
      <c r="A707" s="59">
        <v>73</v>
      </c>
      <c r="B707" s="108" t="s">
        <v>1229</v>
      </c>
      <c r="C707" s="108" t="s">
        <v>1230</v>
      </c>
      <c r="D707" s="109" t="s">
        <v>106</v>
      </c>
      <c r="E707" s="62" t="s">
        <v>1974</v>
      </c>
      <c r="F707" s="110">
        <v>570</v>
      </c>
      <c r="G707" s="111"/>
      <c r="H707" s="110"/>
      <c r="I707" s="65">
        <v>1880.29</v>
      </c>
      <c r="J707" s="112">
        <v>12.9</v>
      </c>
      <c r="K707" s="78">
        <v>24255.71</v>
      </c>
    </row>
    <row r="708" spans="1:11" s="6" customFormat="1" ht="180">
      <c r="A708" s="59">
        <v>74</v>
      </c>
      <c r="B708" s="108" t="s">
        <v>1402</v>
      </c>
      <c r="C708" s="108" t="s">
        <v>1403</v>
      </c>
      <c r="D708" s="109" t="s">
        <v>1404</v>
      </c>
      <c r="E708" s="62" t="s">
        <v>1975</v>
      </c>
      <c r="F708" s="110">
        <v>316.14</v>
      </c>
      <c r="G708" s="111"/>
      <c r="H708" s="110"/>
      <c r="I708" s="65"/>
      <c r="J708" s="112"/>
      <c r="K708" s="67"/>
    </row>
    <row r="709" spans="1:11" s="6" customFormat="1" ht="25.5" outlineLevel="1">
      <c r="A709" s="59" t="s">
        <v>43</v>
      </c>
      <c r="B709" s="108"/>
      <c r="C709" s="108" t="s">
        <v>44</v>
      </c>
      <c r="D709" s="109"/>
      <c r="E709" s="62" t="s">
        <v>43</v>
      </c>
      <c r="F709" s="110">
        <v>157.16</v>
      </c>
      <c r="G709" s="111" t="s">
        <v>94</v>
      </c>
      <c r="H709" s="110"/>
      <c r="I709" s="65">
        <v>3216.43</v>
      </c>
      <c r="J709" s="112">
        <v>26.39</v>
      </c>
      <c r="K709" s="67">
        <v>84881.68</v>
      </c>
    </row>
    <row r="710" spans="1:11" s="6" customFormat="1" ht="15" outlineLevel="1">
      <c r="A710" s="59" t="s">
        <v>43</v>
      </c>
      <c r="B710" s="108"/>
      <c r="C710" s="108" t="s">
        <v>46</v>
      </c>
      <c r="D710" s="109"/>
      <c r="E710" s="62" t="s">
        <v>43</v>
      </c>
      <c r="F710" s="110">
        <v>113.81</v>
      </c>
      <c r="G710" s="111" t="s">
        <v>95</v>
      </c>
      <c r="H710" s="110"/>
      <c r="I710" s="65">
        <v>2301.61</v>
      </c>
      <c r="J710" s="112">
        <v>9.85</v>
      </c>
      <c r="K710" s="67">
        <v>22670.9</v>
      </c>
    </row>
    <row r="711" spans="1:11" s="6" customFormat="1" ht="15" outlineLevel="1">
      <c r="A711" s="59" t="s">
        <v>43</v>
      </c>
      <c r="B711" s="108"/>
      <c r="C711" s="108" t="s">
        <v>48</v>
      </c>
      <c r="D711" s="109"/>
      <c r="E711" s="62" t="s">
        <v>43</v>
      </c>
      <c r="F711" s="110" t="s">
        <v>1406</v>
      </c>
      <c r="G711" s="111"/>
      <c r="H711" s="110"/>
      <c r="I711" s="68" t="s">
        <v>1976</v>
      </c>
      <c r="J711" s="112">
        <v>26.39</v>
      </c>
      <c r="K711" s="69" t="s">
        <v>1977</v>
      </c>
    </row>
    <row r="712" spans="1:11" s="6" customFormat="1" ht="15" outlineLevel="1">
      <c r="A712" s="59" t="s">
        <v>43</v>
      </c>
      <c r="B712" s="108"/>
      <c r="C712" s="108" t="s">
        <v>52</v>
      </c>
      <c r="D712" s="109"/>
      <c r="E712" s="62" t="s">
        <v>43</v>
      </c>
      <c r="F712" s="110">
        <v>45.17</v>
      </c>
      <c r="G712" s="111"/>
      <c r="H712" s="110"/>
      <c r="I712" s="65">
        <v>608.99</v>
      </c>
      <c r="J712" s="112">
        <v>8.19</v>
      </c>
      <c r="K712" s="67">
        <v>4987.6400000000003</v>
      </c>
    </row>
    <row r="713" spans="1:11" s="6" customFormat="1" ht="15" outlineLevel="1">
      <c r="A713" s="59" t="s">
        <v>43</v>
      </c>
      <c r="B713" s="108"/>
      <c r="C713" s="108" t="s">
        <v>53</v>
      </c>
      <c r="D713" s="109" t="s">
        <v>54</v>
      </c>
      <c r="E713" s="62">
        <v>91</v>
      </c>
      <c r="F713" s="110"/>
      <c r="G713" s="111"/>
      <c r="H713" s="110"/>
      <c r="I713" s="65">
        <v>2926.95</v>
      </c>
      <c r="J713" s="112">
        <v>75</v>
      </c>
      <c r="K713" s="67">
        <v>63661.26</v>
      </c>
    </row>
    <row r="714" spans="1:11" s="6" customFormat="1" ht="15" outlineLevel="1">
      <c r="A714" s="59" t="s">
        <v>43</v>
      </c>
      <c r="B714" s="108"/>
      <c r="C714" s="108" t="s">
        <v>55</v>
      </c>
      <c r="D714" s="109" t="s">
        <v>54</v>
      </c>
      <c r="E714" s="62">
        <v>70</v>
      </c>
      <c r="F714" s="110"/>
      <c r="G714" s="111"/>
      <c r="H714" s="110"/>
      <c r="I714" s="65">
        <v>2251.5</v>
      </c>
      <c r="J714" s="112">
        <v>41</v>
      </c>
      <c r="K714" s="67">
        <v>34801.49</v>
      </c>
    </row>
    <row r="715" spans="1:11" s="6" customFormat="1" ht="15" outlineLevel="1">
      <c r="A715" s="59" t="s">
        <v>43</v>
      </c>
      <c r="B715" s="108"/>
      <c r="C715" s="108" t="s">
        <v>56</v>
      </c>
      <c r="D715" s="109" t="s">
        <v>54</v>
      </c>
      <c r="E715" s="62">
        <v>98</v>
      </c>
      <c r="F715" s="110"/>
      <c r="G715" s="111"/>
      <c r="H715" s="110"/>
      <c r="I715" s="65">
        <v>257.45</v>
      </c>
      <c r="J715" s="112">
        <v>95</v>
      </c>
      <c r="K715" s="67">
        <v>6586.04</v>
      </c>
    </row>
    <row r="716" spans="1:11" s="6" customFormat="1" ht="15" outlineLevel="1">
      <c r="A716" s="59" t="s">
        <v>43</v>
      </c>
      <c r="B716" s="108"/>
      <c r="C716" s="108" t="s">
        <v>57</v>
      </c>
      <c r="D716" s="109" t="s">
        <v>54</v>
      </c>
      <c r="E716" s="62">
        <v>77</v>
      </c>
      <c r="F716" s="110"/>
      <c r="G716" s="111"/>
      <c r="H716" s="110"/>
      <c r="I716" s="65">
        <v>202.28</v>
      </c>
      <c r="J716" s="112">
        <v>65</v>
      </c>
      <c r="K716" s="67">
        <v>4506.24</v>
      </c>
    </row>
    <row r="717" spans="1:11" s="6" customFormat="1" ht="30" outlineLevel="1">
      <c r="A717" s="59" t="s">
        <v>43</v>
      </c>
      <c r="B717" s="108"/>
      <c r="C717" s="108" t="s">
        <v>58</v>
      </c>
      <c r="D717" s="109" t="s">
        <v>59</v>
      </c>
      <c r="E717" s="62">
        <v>14.3</v>
      </c>
      <c r="F717" s="110"/>
      <c r="G717" s="111" t="s">
        <v>94</v>
      </c>
      <c r="H717" s="110"/>
      <c r="I717" s="65">
        <v>292.66000000000003</v>
      </c>
      <c r="J717" s="112"/>
      <c r="K717" s="67"/>
    </row>
    <row r="718" spans="1:11" s="6" customFormat="1" ht="15.75">
      <c r="A718" s="70" t="s">
        <v>43</v>
      </c>
      <c r="B718" s="113"/>
      <c r="C718" s="113" t="s">
        <v>60</v>
      </c>
      <c r="D718" s="114"/>
      <c r="E718" s="73" t="s">
        <v>43</v>
      </c>
      <c r="F718" s="115"/>
      <c r="G718" s="116"/>
      <c r="H718" s="115"/>
      <c r="I718" s="76">
        <v>11765.21</v>
      </c>
      <c r="J718" s="117"/>
      <c r="K718" s="78">
        <v>222095.25</v>
      </c>
    </row>
    <row r="719" spans="1:11" s="6" customFormat="1" ht="15" outlineLevel="1">
      <c r="A719" s="59" t="s">
        <v>43</v>
      </c>
      <c r="B719" s="108"/>
      <c r="C719" s="108" t="s">
        <v>61</v>
      </c>
      <c r="D719" s="109"/>
      <c r="E719" s="62" t="s">
        <v>43</v>
      </c>
      <c r="F719" s="110"/>
      <c r="G719" s="111"/>
      <c r="H719" s="110"/>
      <c r="I719" s="65"/>
      <c r="J719" s="112"/>
      <c r="K719" s="67"/>
    </row>
    <row r="720" spans="1:11" s="6" customFormat="1" ht="25.5" outlineLevel="1">
      <c r="A720" s="59" t="s">
        <v>43</v>
      </c>
      <c r="B720" s="108"/>
      <c r="C720" s="108" t="s">
        <v>46</v>
      </c>
      <c r="D720" s="109"/>
      <c r="E720" s="62" t="s">
        <v>43</v>
      </c>
      <c r="F720" s="110">
        <v>12.99</v>
      </c>
      <c r="G720" s="111" t="s">
        <v>100</v>
      </c>
      <c r="H720" s="110"/>
      <c r="I720" s="65">
        <v>26.27</v>
      </c>
      <c r="J720" s="112">
        <v>26.39</v>
      </c>
      <c r="K720" s="67">
        <v>693.27</v>
      </c>
    </row>
    <row r="721" spans="1:11" s="6" customFormat="1" ht="25.5" outlineLevel="1">
      <c r="A721" s="59" t="s">
        <v>43</v>
      </c>
      <c r="B721" s="108"/>
      <c r="C721" s="108" t="s">
        <v>48</v>
      </c>
      <c r="D721" s="109"/>
      <c r="E721" s="62" t="s">
        <v>43</v>
      </c>
      <c r="F721" s="110">
        <v>12.99</v>
      </c>
      <c r="G721" s="111" t="s">
        <v>100</v>
      </c>
      <c r="H721" s="110"/>
      <c r="I721" s="65">
        <v>26.27</v>
      </c>
      <c r="J721" s="112">
        <v>26.39</v>
      </c>
      <c r="K721" s="67">
        <v>693.27</v>
      </c>
    </row>
    <row r="722" spans="1:11" s="6" customFormat="1" ht="15" outlineLevel="1">
      <c r="A722" s="59" t="s">
        <v>43</v>
      </c>
      <c r="B722" s="108"/>
      <c r="C722" s="108" t="s">
        <v>63</v>
      </c>
      <c r="D722" s="109" t="s">
        <v>54</v>
      </c>
      <c r="E722" s="62">
        <v>175</v>
      </c>
      <c r="F722" s="110"/>
      <c r="G722" s="111"/>
      <c r="H722" s="110"/>
      <c r="I722" s="65">
        <v>45.97</v>
      </c>
      <c r="J722" s="112">
        <v>160</v>
      </c>
      <c r="K722" s="67">
        <v>1109.24</v>
      </c>
    </row>
    <row r="723" spans="1:11" s="6" customFormat="1" ht="15" outlineLevel="1">
      <c r="A723" s="59" t="s">
        <v>43</v>
      </c>
      <c r="B723" s="108"/>
      <c r="C723" s="108" t="s">
        <v>64</v>
      </c>
      <c r="D723" s="109"/>
      <c r="E723" s="62" t="s">
        <v>43</v>
      </c>
      <c r="F723" s="110"/>
      <c r="G723" s="111"/>
      <c r="H723" s="110"/>
      <c r="I723" s="65">
        <v>72.239999999999995</v>
      </c>
      <c r="J723" s="112"/>
      <c r="K723" s="67">
        <v>1802.51</v>
      </c>
    </row>
    <row r="724" spans="1:11" s="6" customFormat="1" ht="15.75">
      <c r="A724" s="70" t="s">
        <v>43</v>
      </c>
      <c r="B724" s="113"/>
      <c r="C724" s="113" t="s">
        <v>65</v>
      </c>
      <c r="D724" s="114"/>
      <c r="E724" s="73" t="s">
        <v>43</v>
      </c>
      <c r="F724" s="115"/>
      <c r="G724" s="116"/>
      <c r="H724" s="115"/>
      <c r="I724" s="76">
        <v>11837.45</v>
      </c>
      <c r="J724" s="117"/>
      <c r="K724" s="78">
        <v>223897.76</v>
      </c>
    </row>
    <row r="725" spans="1:11" s="6" customFormat="1" ht="240">
      <c r="A725" s="59">
        <v>75</v>
      </c>
      <c r="B725" s="108" t="s">
        <v>1265</v>
      </c>
      <c r="C725" s="108" t="s">
        <v>1266</v>
      </c>
      <c r="D725" s="109" t="s">
        <v>106</v>
      </c>
      <c r="E725" s="62">
        <v>2.9660839999999999</v>
      </c>
      <c r="F725" s="110">
        <v>13937.79</v>
      </c>
      <c r="G725" s="111"/>
      <c r="H725" s="110"/>
      <c r="I725" s="65">
        <v>41340.660000000003</v>
      </c>
      <c r="J725" s="112">
        <v>37.369999999999997</v>
      </c>
      <c r="K725" s="78">
        <v>1544900.31</v>
      </c>
    </row>
    <row r="726" spans="1:11" s="6" customFormat="1" ht="240">
      <c r="A726" s="59">
        <v>76</v>
      </c>
      <c r="B726" s="108" t="s">
        <v>1409</v>
      </c>
      <c r="C726" s="118" t="s">
        <v>1410</v>
      </c>
      <c r="D726" s="119" t="s">
        <v>103</v>
      </c>
      <c r="E726" s="81">
        <v>1483.0419999999999</v>
      </c>
      <c r="F726" s="120">
        <v>40.380000000000003</v>
      </c>
      <c r="G726" s="121"/>
      <c r="H726" s="120"/>
      <c r="I726" s="84">
        <v>59885.24</v>
      </c>
      <c r="J726" s="122">
        <v>6.58</v>
      </c>
      <c r="K726" s="86">
        <v>394044.85</v>
      </c>
    </row>
    <row r="727" spans="1:11" s="6" customFormat="1" ht="15">
      <c r="A727" s="123"/>
      <c r="B727" s="124"/>
      <c r="C727" s="168" t="s">
        <v>127</v>
      </c>
      <c r="D727" s="169"/>
      <c r="E727" s="169"/>
      <c r="F727" s="169"/>
      <c r="G727" s="169"/>
      <c r="H727" s="169"/>
      <c r="I727" s="65">
        <v>810510.49</v>
      </c>
      <c r="J727" s="112"/>
      <c r="K727" s="67">
        <v>7540671.8200000003</v>
      </c>
    </row>
    <row r="728" spans="1:11" s="6" customFormat="1" ht="15">
      <c r="A728" s="123"/>
      <c r="B728" s="124"/>
      <c r="C728" s="168" t="s">
        <v>128</v>
      </c>
      <c r="D728" s="169"/>
      <c r="E728" s="169"/>
      <c r="F728" s="169"/>
      <c r="G728" s="169"/>
      <c r="H728" s="169"/>
      <c r="I728" s="65"/>
      <c r="J728" s="112"/>
      <c r="K728" s="67"/>
    </row>
    <row r="729" spans="1:11" s="6" customFormat="1" ht="15">
      <c r="A729" s="123"/>
      <c r="B729" s="124"/>
      <c r="C729" s="168" t="s">
        <v>129</v>
      </c>
      <c r="D729" s="169"/>
      <c r="E729" s="169"/>
      <c r="F729" s="169"/>
      <c r="G729" s="169"/>
      <c r="H729" s="169"/>
      <c r="I729" s="65">
        <v>11731.78</v>
      </c>
      <c r="J729" s="112"/>
      <c r="K729" s="67">
        <v>309601.95</v>
      </c>
    </row>
    <row r="730" spans="1:11" s="6" customFormat="1" ht="15">
      <c r="A730" s="123"/>
      <c r="B730" s="124"/>
      <c r="C730" s="168" t="s">
        <v>130</v>
      </c>
      <c r="D730" s="169"/>
      <c r="E730" s="169"/>
      <c r="F730" s="169"/>
      <c r="G730" s="169"/>
      <c r="H730" s="169"/>
      <c r="I730" s="65">
        <v>796080.75</v>
      </c>
      <c r="J730" s="112"/>
      <c r="K730" s="67">
        <v>7210076.8399999999</v>
      </c>
    </row>
    <row r="731" spans="1:11" s="6" customFormat="1" ht="15">
      <c r="A731" s="123"/>
      <c r="B731" s="124"/>
      <c r="C731" s="168" t="s">
        <v>131</v>
      </c>
      <c r="D731" s="169"/>
      <c r="E731" s="169"/>
      <c r="F731" s="169"/>
      <c r="G731" s="169"/>
      <c r="H731" s="169"/>
      <c r="I731" s="65">
        <v>3121.05</v>
      </c>
      <c r="J731" s="112"/>
      <c r="K731" s="67">
        <v>32158.49</v>
      </c>
    </row>
    <row r="732" spans="1:11" s="6" customFormat="1" ht="15.75">
      <c r="A732" s="123"/>
      <c r="B732" s="124"/>
      <c r="C732" s="173" t="s">
        <v>132</v>
      </c>
      <c r="D732" s="174"/>
      <c r="E732" s="174"/>
      <c r="F732" s="174"/>
      <c r="G732" s="174"/>
      <c r="H732" s="174"/>
      <c r="I732" s="76">
        <v>13191.87</v>
      </c>
      <c r="J732" s="117"/>
      <c r="K732" s="78">
        <v>287581.23</v>
      </c>
    </row>
    <row r="733" spans="1:11" s="6" customFormat="1" ht="15.75">
      <c r="A733" s="123"/>
      <c r="B733" s="124"/>
      <c r="C733" s="173" t="s">
        <v>133</v>
      </c>
      <c r="D733" s="174"/>
      <c r="E733" s="174"/>
      <c r="F733" s="174"/>
      <c r="G733" s="174"/>
      <c r="H733" s="174"/>
      <c r="I733" s="76">
        <v>8234.09</v>
      </c>
      <c r="J733" s="117"/>
      <c r="K733" s="78">
        <v>129681.66</v>
      </c>
    </row>
    <row r="734" spans="1:11" s="6" customFormat="1" ht="32.1" customHeight="1">
      <c r="A734" s="123"/>
      <c r="B734" s="124"/>
      <c r="C734" s="173" t="s">
        <v>1411</v>
      </c>
      <c r="D734" s="174"/>
      <c r="E734" s="174"/>
      <c r="F734" s="174"/>
      <c r="G734" s="174"/>
      <c r="H734" s="174"/>
      <c r="I734" s="76"/>
      <c r="J734" s="117"/>
      <c r="K734" s="78"/>
    </row>
    <row r="735" spans="1:11" s="6" customFormat="1" ht="15">
      <c r="A735" s="123"/>
      <c r="B735" s="124"/>
      <c r="C735" s="168" t="s">
        <v>1978</v>
      </c>
      <c r="D735" s="169"/>
      <c r="E735" s="169"/>
      <c r="F735" s="169"/>
      <c r="G735" s="169"/>
      <c r="H735" s="169"/>
      <c r="I735" s="65">
        <v>831936.45</v>
      </c>
      <c r="J735" s="112"/>
      <c r="K735" s="67">
        <v>7957934.71</v>
      </c>
    </row>
    <row r="736" spans="1:11" s="6" customFormat="1" ht="32.1" customHeight="1">
      <c r="A736" s="123"/>
      <c r="B736" s="124"/>
      <c r="C736" s="175" t="s">
        <v>1413</v>
      </c>
      <c r="D736" s="176"/>
      <c r="E736" s="176"/>
      <c r="F736" s="176"/>
      <c r="G736" s="176"/>
      <c r="H736" s="176"/>
      <c r="I736" s="87">
        <v>831936.45</v>
      </c>
      <c r="J736" s="125"/>
      <c r="K736" s="86">
        <v>7957934.71</v>
      </c>
    </row>
    <row r="737" spans="1:11" s="6" customFormat="1" ht="22.15" customHeight="1">
      <c r="A737" s="166" t="s">
        <v>1414</v>
      </c>
      <c r="B737" s="167"/>
      <c r="C737" s="167"/>
      <c r="D737" s="167"/>
      <c r="E737" s="167"/>
      <c r="F737" s="167"/>
      <c r="G737" s="167"/>
      <c r="H737" s="167"/>
      <c r="I737" s="167"/>
      <c r="J737" s="167"/>
      <c r="K737" s="167"/>
    </row>
    <row r="738" spans="1:11" s="6" customFormat="1" ht="180">
      <c r="A738" s="59">
        <v>77</v>
      </c>
      <c r="B738" s="108" t="s">
        <v>1415</v>
      </c>
      <c r="C738" s="108" t="s">
        <v>1416</v>
      </c>
      <c r="D738" s="109" t="s">
        <v>68</v>
      </c>
      <c r="E738" s="62" t="s">
        <v>1417</v>
      </c>
      <c r="F738" s="110">
        <v>1259.46</v>
      </c>
      <c r="G738" s="111"/>
      <c r="H738" s="110"/>
      <c r="I738" s="65"/>
      <c r="J738" s="112"/>
      <c r="K738" s="67"/>
    </row>
    <row r="739" spans="1:11" s="6" customFormat="1" ht="25.5" outlineLevel="1">
      <c r="A739" s="59" t="s">
        <v>43</v>
      </c>
      <c r="B739" s="108"/>
      <c r="C739" s="108" t="s">
        <v>44</v>
      </c>
      <c r="D739" s="109"/>
      <c r="E739" s="62" t="s">
        <v>43</v>
      </c>
      <c r="F739" s="110">
        <v>337.34</v>
      </c>
      <c r="G739" s="111" t="s">
        <v>94</v>
      </c>
      <c r="H739" s="110"/>
      <c r="I739" s="65">
        <v>860.3</v>
      </c>
      <c r="J739" s="112">
        <v>26.39</v>
      </c>
      <c r="K739" s="67">
        <v>22703.26</v>
      </c>
    </row>
    <row r="740" spans="1:11" s="6" customFormat="1" ht="15" outlineLevel="1">
      <c r="A740" s="59" t="s">
        <v>43</v>
      </c>
      <c r="B740" s="108"/>
      <c r="C740" s="108" t="s">
        <v>46</v>
      </c>
      <c r="D740" s="109"/>
      <c r="E740" s="62" t="s">
        <v>43</v>
      </c>
      <c r="F740" s="110">
        <v>261.74</v>
      </c>
      <c r="G740" s="111" t="s">
        <v>95</v>
      </c>
      <c r="H740" s="110"/>
      <c r="I740" s="65">
        <v>659.58</v>
      </c>
      <c r="J740" s="112">
        <v>9.5</v>
      </c>
      <c r="K740" s="67">
        <v>6266.06</v>
      </c>
    </row>
    <row r="741" spans="1:11" s="6" customFormat="1" ht="15" outlineLevel="1">
      <c r="A741" s="59" t="s">
        <v>43</v>
      </c>
      <c r="B741" s="108"/>
      <c r="C741" s="108" t="s">
        <v>48</v>
      </c>
      <c r="D741" s="109"/>
      <c r="E741" s="62" t="s">
        <v>43</v>
      </c>
      <c r="F741" s="110" t="s">
        <v>1418</v>
      </c>
      <c r="G741" s="111"/>
      <c r="H741" s="110"/>
      <c r="I741" s="68" t="s">
        <v>1419</v>
      </c>
      <c r="J741" s="112">
        <v>26.39</v>
      </c>
      <c r="K741" s="69" t="s">
        <v>1420</v>
      </c>
    </row>
    <row r="742" spans="1:11" s="6" customFormat="1" ht="15" outlineLevel="1">
      <c r="A742" s="59" t="s">
        <v>43</v>
      </c>
      <c r="B742" s="108"/>
      <c r="C742" s="108" t="s">
        <v>52</v>
      </c>
      <c r="D742" s="109"/>
      <c r="E742" s="62" t="s">
        <v>43</v>
      </c>
      <c r="F742" s="110">
        <v>660.38</v>
      </c>
      <c r="G742" s="111"/>
      <c r="H742" s="110"/>
      <c r="I742" s="65">
        <v>1109.44</v>
      </c>
      <c r="J742" s="112">
        <v>18.18</v>
      </c>
      <c r="K742" s="67">
        <v>20169.59</v>
      </c>
    </row>
    <row r="743" spans="1:11" s="6" customFormat="1" ht="15" outlineLevel="1">
      <c r="A743" s="59" t="s">
        <v>43</v>
      </c>
      <c r="B743" s="108"/>
      <c r="C743" s="108" t="s">
        <v>53</v>
      </c>
      <c r="D743" s="109" t="s">
        <v>54</v>
      </c>
      <c r="E743" s="62">
        <v>105</v>
      </c>
      <c r="F743" s="110"/>
      <c r="G743" s="111"/>
      <c r="H743" s="110"/>
      <c r="I743" s="65">
        <v>903.32</v>
      </c>
      <c r="J743" s="112">
        <v>87</v>
      </c>
      <c r="K743" s="67">
        <v>19751.84</v>
      </c>
    </row>
    <row r="744" spans="1:11" s="6" customFormat="1" ht="15" outlineLevel="1">
      <c r="A744" s="59" t="s">
        <v>43</v>
      </c>
      <c r="B744" s="108"/>
      <c r="C744" s="108" t="s">
        <v>55</v>
      </c>
      <c r="D744" s="109" t="s">
        <v>54</v>
      </c>
      <c r="E744" s="62">
        <v>70</v>
      </c>
      <c r="F744" s="110"/>
      <c r="G744" s="111"/>
      <c r="H744" s="110"/>
      <c r="I744" s="65">
        <v>602.21</v>
      </c>
      <c r="J744" s="112">
        <v>41</v>
      </c>
      <c r="K744" s="67">
        <v>9308.34</v>
      </c>
    </row>
    <row r="745" spans="1:11" s="6" customFormat="1" ht="15" outlineLevel="1">
      <c r="A745" s="59" t="s">
        <v>43</v>
      </c>
      <c r="B745" s="108"/>
      <c r="C745" s="108" t="s">
        <v>56</v>
      </c>
      <c r="D745" s="109" t="s">
        <v>54</v>
      </c>
      <c r="E745" s="62">
        <v>98</v>
      </c>
      <c r="F745" s="110"/>
      <c r="G745" s="111"/>
      <c r="H745" s="110"/>
      <c r="I745" s="65">
        <v>73.52</v>
      </c>
      <c r="J745" s="112">
        <v>95</v>
      </c>
      <c r="K745" s="67">
        <v>1880.8</v>
      </c>
    </row>
    <row r="746" spans="1:11" s="6" customFormat="1" ht="15" outlineLevel="1">
      <c r="A746" s="59" t="s">
        <v>43</v>
      </c>
      <c r="B746" s="108"/>
      <c r="C746" s="108" t="s">
        <v>57</v>
      </c>
      <c r="D746" s="109" t="s">
        <v>54</v>
      </c>
      <c r="E746" s="62">
        <v>77</v>
      </c>
      <c r="F746" s="110"/>
      <c r="G746" s="111"/>
      <c r="H746" s="110"/>
      <c r="I746" s="65">
        <v>57.77</v>
      </c>
      <c r="J746" s="112">
        <v>65</v>
      </c>
      <c r="K746" s="67">
        <v>1286.8599999999999</v>
      </c>
    </row>
    <row r="747" spans="1:11" s="6" customFormat="1" ht="30" outlineLevel="1">
      <c r="A747" s="59" t="s">
        <v>43</v>
      </c>
      <c r="B747" s="108"/>
      <c r="C747" s="108" t="s">
        <v>58</v>
      </c>
      <c r="D747" s="109" t="s">
        <v>59</v>
      </c>
      <c r="E747" s="62">
        <v>29.8</v>
      </c>
      <c r="F747" s="110"/>
      <c r="G747" s="111" t="s">
        <v>94</v>
      </c>
      <c r="H747" s="110"/>
      <c r="I747" s="65">
        <v>76</v>
      </c>
      <c r="J747" s="112"/>
      <c r="K747" s="67"/>
    </row>
    <row r="748" spans="1:11" s="6" customFormat="1" ht="15.75">
      <c r="A748" s="70" t="s">
        <v>43</v>
      </c>
      <c r="B748" s="113"/>
      <c r="C748" s="113" t="s">
        <v>60</v>
      </c>
      <c r="D748" s="114"/>
      <c r="E748" s="73" t="s">
        <v>43</v>
      </c>
      <c r="F748" s="115"/>
      <c r="G748" s="116"/>
      <c r="H748" s="115"/>
      <c r="I748" s="76">
        <v>4266.1400000000003</v>
      </c>
      <c r="J748" s="117"/>
      <c r="K748" s="78">
        <v>81366.75</v>
      </c>
    </row>
    <row r="749" spans="1:11" s="6" customFormat="1" ht="15" outlineLevel="1">
      <c r="A749" s="59" t="s">
        <v>43</v>
      </c>
      <c r="B749" s="108"/>
      <c r="C749" s="108" t="s">
        <v>61</v>
      </c>
      <c r="D749" s="109"/>
      <c r="E749" s="62" t="s">
        <v>43</v>
      </c>
      <c r="F749" s="110"/>
      <c r="G749" s="111"/>
      <c r="H749" s="110"/>
      <c r="I749" s="65"/>
      <c r="J749" s="112"/>
      <c r="K749" s="67"/>
    </row>
    <row r="750" spans="1:11" s="6" customFormat="1" ht="25.5" outlineLevel="1">
      <c r="A750" s="59" t="s">
        <v>43</v>
      </c>
      <c r="B750" s="108"/>
      <c r="C750" s="108" t="s">
        <v>46</v>
      </c>
      <c r="D750" s="109"/>
      <c r="E750" s="62" t="s">
        <v>43</v>
      </c>
      <c r="F750" s="110">
        <v>29.77</v>
      </c>
      <c r="G750" s="111" t="s">
        <v>100</v>
      </c>
      <c r="H750" s="110"/>
      <c r="I750" s="65">
        <v>7.5</v>
      </c>
      <c r="J750" s="112">
        <v>26.39</v>
      </c>
      <c r="K750" s="67">
        <v>197.98</v>
      </c>
    </row>
    <row r="751" spans="1:11" s="6" customFormat="1" ht="25.5" outlineLevel="1">
      <c r="A751" s="59" t="s">
        <v>43</v>
      </c>
      <c r="B751" s="108"/>
      <c r="C751" s="108" t="s">
        <v>48</v>
      </c>
      <c r="D751" s="109"/>
      <c r="E751" s="62" t="s">
        <v>43</v>
      </c>
      <c r="F751" s="110">
        <v>29.77</v>
      </c>
      <c r="G751" s="111" t="s">
        <v>100</v>
      </c>
      <c r="H751" s="110"/>
      <c r="I751" s="65">
        <v>7.5</v>
      </c>
      <c r="J751" s="112">
        <v>26.39</v>
      </c>
      <c r="K751" s="67">
        <v>197.98</v>
      </c>
    </row>
    <row r="752" spans="1:11" s="6" customFormat="1" ht="15" outlineLevel="1">
      <c r="A752" s="59" t="s">
        <v>43</v>
      </c>
      <c r="B752" s="108"/>
      <c r="C752" s="108" t="s">
        <v>63</v>
      </c>
      <c r="D752" s="109" t="s">
        <v>54</v>
      </c>
      <c r="E752" s="62">
        <v>175</v>
      </c>
      <c r="F752" s="110"/>
      <c r="G752" s="111"/>
      <c r="H752" s="110"/>
      <c r="I752" s="65">
        <v>13.13</v>
      </c>
      <c r="J752" s="112">
        <v>160</v>
      </c>
      <c r="K752" s="67">
        <v>316.77</v>
      </c>
    </row>
    <row r="753" spans="1:11" s="6" customFormat="1" ht="15" outlineLevel="1">
      <c r="A753" s="59" t="s">
        <v>43</v>
      </c>
      <c r="B753" s="108"/>
      <c r="C753" s="108" t="s">
        <v>64</v>
      </c>
      <c r="D753" s="109"/>
      <c r="E753" s="62" t="s">
        <v>43</v>
      </c>
      <c r="F753" s="110"/>
      <c r="G753" s="111"/>
      <c r="H753" s="110"/>
      <c r="I753" s="65">
        <v>20.63</v>
      </c>
      <c r="J753" s="112"/>
      <c r="K753" s="67">
        <v>514.75</v>
      </c>
    </row>
    <row r="754" spans="1:11" s="6" customFormat="1" ht="15.75">
      <c r="A754" s="70" t="s">
        <v>43</v>
      </c>
      <c r="B754" s="113"/>
      <c r="C754" s="113" t="s">
        <v>65</v>
      </c>
      <c r="D754" s="114"/>
      <c r="E754" s="73" t="s">
        <v>43</v>
      </c>
      <c r="F754" s="115"/>
      <c r="G754" s="116"/>
      <c r="H754" s="115"/>
      <c r="I754" s="76">
        <v>4286.7700000000004</v>
      </c>
      <c r="J754" s="117"/>
      <c r="K754" s="78">
        <v>81881.5</v>
      </c>
    </row>
    <row r="755" spans="1:11" s="6" customFormat="1" ht="45">
      <c r="A755" s="59">
        <v>78</v>
      </c>
      <c r="B755" s="108" t="s">
        <v>1421</v>
      </c>
      <c r="C755" s="108" t="s">
        <v>1422</v>
      </c>
      <c r="D755" s="109" t="s">
        <v>322</v>
      </c>
      <c r="E755" s="62">
        <v>7.056</v>
      </c>
      <c r="F755" s="110">
        <v>1828.56</v>
      </c>
      <c r="G755" s="111"/>
      <c r="H755" s="110"/>
      <c r="I755" s="65">
        <v>12902.32</v>
      </c>
      <c r="J755" s="112">
        <v>9.92</v>
      </c>
      <c r="K755" s="78">
        <v>127991.01</v>
      </c>
    </row>
    <row r="756" spans="1:11" s="6" customFormat="1" ht="45">
      <c r="A756" s="59">
        <v>79</v>
      </c>
      <c r="B756" s="108" t="s">
        <v>1423</v>
      </c>
      <c r="C756" s="108" t="s">
        <v>1424</v>
      </c>
      <c r="D756" s="109" t="s">
        <v>322</v>
      </c>
      <c r="E756" s="62">
        <v>7.056</v>
      </c>
      <c r="F756" s="110">
        <v>2472.13</v>
      </c>
      <c r="G756" s="111"/>
      <c r="H756" s="110"/>
      <c r="I756" s="65">
        <v>17443.349999999999</v>
      </c>
      <c r="J756" s="112">
        <v>5.54</v>
      </c>
      <c r="K756" s="78">
        <v>96636.160000000003</v>
      </c>
    </row>
    <row r="757" spans="1:11" s="6" customFormat="1" ht="255">
      <c r="A757" s="59">
        <v>80</v>
      </c>
      <c r="B757" s="108" t="s">
        <v>1425</v>
      </c>
      <c r="C757" s="108" t="s">
        <v>1426</v>
      </c>
      <c r="D757" s="109" t="s">
        <v>1427</v>
      </c>
      <c r="E757" s="62" t="s">
        <v>1428</v>
      </c>
      <c r="F757" s="110">
        <v>51.81</v>
      </c>
      <c r="G757" s="111"/>
      <c r="H757" s="110"/>
      <c r="I757" s="65"/>
      <c r="J757" s="112"/>
      <c r="K757" s="67"/>
    </row>
    <row r="758" spans="1:11" s="6" customFormat="1" ht="25.5" outlineLevel="1">
      <c r="A758" s="59" t="s">
        <v>43</v>
      </c>
      <c r="B758" s="108"/>
      <c r="C758" s="108" t="s">
        <v>44</v>
      </c>
      <c r="D758" s="109"/>
      <c r="E758" s="62" t="s">
        <v>43</v>
      </c>
      <c r="F758" s="110">
        <v>45.62</v>
      </c>
      <c r="G758" s="111" t="s">
        <v>94</v>
      </c>
      <c r="H758" s="110"/>
      <c r="I758" s="65">
        <v>667.8</v>
      </c>
      <c r="J758" s="112">
        <v>26.39</v>
      </c>
      <c r="K758" s="67">
        <v>17623.32</v>
      </c>
    </row>
    <row r="759" spans="1:11" s="6" customFormat="1" ht="15" outlineLevel="1">
      <c r="A759" s="59" t="s">
        <v>43</v>
      </c>
      <c r="B759" s="108"/>
      <c r="C759" s="108" t="s">
        <v>46</v>
      </c>
      <c r="D759" s="109"/>
      <c r="E759" s="62" t="s">
        <v>43</v>
      </c>
      <c r="F759" s="110">
        <v>5.0599999999999996</v>
      </c>
      <c r="G759" s="111" t="s">
        <v>95</v>
      </c>
      <c r="H759" s="110"/>
      <c r="I759" s="65">
        <v>73.19</v>
      </c>
      <c r="J759" s="112">
        <v>8.85</v>
      </c>
      <c r="K759" s="67">
        <v>647.75</v>
      </c>
    </row>
    <row r="760" spans="1:11" s="6" customFormat="1" ht="15" outlineLevel="1">
      <c r="A760" s="59" t="s">
        <v>43</v>
      </c>
      <c r="B760" s="108"/>
      <c r="C760" s="108" t="s">
        <v>48</v>
      </c>
      <c r="D760" s="109"/>
      <c r="E760" s="62" t="s">
        <v>43</v>
      </c>
      <c r="F760" s="110" t="s">
        <v>1429</v>
      </c>
      <c r="G760" s="111"/>
      <c r="H760" s="110"/>
      <c r="I760" s="68" t="s">
        <v>1430</v>
      </c>
      <c r="J760" s="112">
        <v>26.39</v>
      </c>
      <c r="K760" s="69" t="s">
        <v>1431</v>
      </c>
    </row>
    <row r="761" spans="1:11" s="6" customFormat="1" ht="15" outlineLevel="1">
      <c r="A761" s="59" t="s">
        <v>43</v>
      </c>
      <c r="B761" s="108"/>
      <c r="C761" s="108" t="s">
        <v>52</v>
      </c>
      <c r="D761" s="109"/>
      <c r="E761" s="62" t="s">
        <v>43</v>
      </c>
      <c r="F761" s="110">
        <v>1.1299999999999999</v>
      </c>
      <c r="G761" s="111"/>
      <c r="H761" s="110"/>
      <c r="I761" s="65">
        <v>10.9</v>
      </c>
      <c r="J761" s="112">
        <v>5.14</v>
      </c>
      <c r="K761" s="67">
        <v>56.01</v>
      </c>
    </row>
    <row r="762" spans="1:11" s="6" customFormat="1" ht="15" outlineLevel="1">
      <c r="A762" s="59" t="s">
        <v>43</v>
      </c>
      <c r="B762" s="108"/>
      <c r="C762" s="108" t="s">
        <v>53</v>
      </c>
      <c r="D762" s="109" t="s">
        <v>54</v>
      </c>
      <c r="E762" s="62">
        <v>105</v>
      </c>
      <c r="F762" s="110"/>
      <c r="G762" s="111"/>
      <c r="H762" s="110"/>
      <c r="I762" s="65">
        <v>701.19</v>
      </c>
      <c r="J762" s="112">
        <v>87</v>
      </c>
      <c r="K762" s="67">
        <v>15332.29</v>
      </c>
    </row>
    <row r="763" spans="1:11" s="6" customFormat="1" ht="15" outlineLevel="1">
      <c r="A763" s="59" t="s">
        <v>43</v>
      </c>
      <c r="B763" s="108"/>
      <c r="C763" s="108" t="s">
        <v>55</v>
      </c>
      <c r="D763" s="109" t="s">
        <v>54</v>
      </c>
      <c r="E763" s="62">
        <v>70</v>
      </c>
      <c r="F763" s="110"/>
      <c r="G763" s="111"/>
      <c r="H763" s="110"/>
      <c r="I763" s="65">
        <v>467.46</v>
      </c>
      <c r="J763" s="112">
        <v>41</v>
      </c>
      <c r="K763" s="67">
        <v>7225.56</v>
      </c>
    </row>
    <row r="764" spans="1:11" s="6" customFormat="1" ht="15" outlineLevel="1">
      <c r="A764" s="59" t="s">
        <v>43</v>
      </c>
      <c r="B764" s="108"/>
      <c r="C764" s="108" t="s">
        <v>56</v>
      </c>
      <c r="D764" s="109" t="s">
        <v>54</v>
      </c>
      <c r="E764" s="62">
        <v>98</v>
      </c>
      <c r="F764" s="110"/>
      <c r="G764" s="111"/>
      <c r="H764" s="110"/>
      <c r="I764" s="65">
        <v>8.2200000000000006</v>
      </c>
      <c r="J764" s="112">
        <v>95</v>
      </c>
      <c r="K764" s="67">
        <v>210.33</v>
      </c>
    </row>
    <row r="765" spans="1:11" s="6" customFormat="1" ht="15" outlineLevel="1">
      <c r="A765" s="59" t="s">
        <v>43</v>
      </c>
      <c r="B765" s="108"/>
      <c r="C765" s="108" t="s">
        <v>57</v>
      </c>
      <c r="D765" s="109" t="s">
        <v>54</v>
      </c>
      <c r="E765" s="62">
        <v>77</v>
      </c>
      <c r="F765" s="110"/>
      <c r="G765" s="111"/>
      <c r="H765" s="110"/>
      <c r="I765" s="65">
        <v>6.46</v>
      </c>
      <c r="J765" s="112">
        <v>65</v>
      </c>
      <c r="K765" s="67">
        <v>143.91</v>
      </c>
    </row>
    <row r="766" spans="1:11" s="6" customFormat="1" ht="30" outlineLevel="1">
      <c r="A766" s="59" t="s">
        <v>43</v>
      </c>
      <c r="B766" s="108"/>
      <c r="C766" s="108" t="s">
        <v>58</v>
      </c>
      <c r="D766" s="109" t="s">
        <v>59</v>
      </c>
      <c r="E766" s="62">
        <v>4.03</v>
      </c>
      <c r="F766" s="110"/>
      <c r="G766" s="111" t="s">
        <v>94</v>
      </c>
      <c r="H766" s="110"/>
      <c r="I766" s="65">
        <v>58.99</v>
      </c>
      <c r="J766" s="112"/>
      <c r="K766" s="67"/>
    </row>
    <row r="767" spans="1:11" s="6" customFormat="1" ht="15.75">
      <c r="A767" s="70" t="s">
        <v>43</v>
      </c>
      <c r="B767" s="113"/>
      <c r="C767" s="113" t="s">
        <v>60</v>
      </c>
      <c r="D767" s="114"/>
      <c r="E767" s="73" t="s">
        <v>43</v>
      </c>
      <c r="F767" s="115"/>
      <c r="G767" s="116"/>
      <c r="H767" s="115"/>
      <c r="I767" s="76">
        <v>1935.22</v>
      </c>
      <c r="J767" s="117"/>
      <c r="K767" s="78">
        <v>41239.17</v>
      </c>
    </row>
    <row r="768" spans="1:11" s="6" customFormat="1" ht="15" outlineLevel="1">
      <c r="A768" s="59" t="s">
        <v>43</v>
      </c>
      <c r="B768" s="108"/>
      <c r="C768" s="108" t="s">
        <v>61</v>
      </c>
      <c r="D768" s="109"/>
      <c r="E768" s="62" t="s">
        <v>43</v>
      </c>
      <c r="F768" s="110"/>
      <c r="G768" s="111"/>
      <c r="H768" s="110"/>
      <c r="I768" s="65"/>
      <c r="J768" s="112"/>
      <c r="K768" s="67"/>
    </row>
    <row r="769" spans="1:11" s="6" customFormat="1" ht="25.5" outlineLevel="1">
      <c r="A769" s="59" t="s">
        <v>43</v>
      </c>
      <c r="B769" s="108"/>
      <c r="C769" s="108" t="s">
        <v>46</v>
      </c>
      <c r="D769" s="109"/>
      <c r="E769" s="62" t="s">
        <v>43</v>
      </c>
      <c r="F769" s="110">
        <v>0.57999999999999996</v>
      </c>
      <c r="G769" s="111" t="s">
        <v>100</v>
      </c>
      <c r="H769" s="110"/>
      <c r="I769" s="65">
        <v>0.84</v>
      </c>
      <c r="J769" s="112">
        <v>26.39</v>
      </c>
      <c r="K769" s="67">
        <v>22.14</v>
      </c>
    </row>
    <row r="770" spans="1:11" s="6" customFormat="1" ht="25.5" outlineLevel="1">
      <c r="A770" s="59" t="s">
        <v>43</v>
      </c>
      <c r="B770" s="108"/>
      <c r="C770" s="108" t="s">
        <v>48</v>
      </c>
      <c r="D770" s="109"/>
      <c r="E770" s="62" t="s">
        <v>43</v>
      </c>
      <c r="F770" s="110">
        <v>0.57999999999999996</v>
      </c>
      <c r="G770" s="111" t="s">
        <v>100</v>
      </c>
      <c r="H770" s="110"/>
      <c r="I770" s="65">
        <v>0.84</v>
      </c>
      <c r="J770" s="112">
        <v>26.39</v>
      </c>
      <c r="K770" s="67">
        <v>22.14</v>
      </c>
    </row>
    <row r="771" spans="1:11" s="6" customFormat="1" ht="15" outlineLevel="1">
      <c r="A771" s="59" t="s">
        <v>43</v>
      </c>
      <c r="B771" s="108"/>
      <c r="C771" s="108" t="s">
        <v>63</v>
      </c>
      <c r="D771" s="109" t="s">
        <v>54</v>
      </c>
      <c r="E771" s="62">
        <v>175</v>
      </c>
      <c r="F771" s="110"/>
      <c r="G771" s="111"/>
      <c r="H771" s="110"/>
      <c r="I771" s="65">
        <v>1.47</v>
      </c>
      <c r="J771" s="112">
        <v>160</v>
      </c>
      <c r="K771" s="67">
        <v>35.42</v>
      </c>
    </row>
    <row r="772" spans="1:11" s="6" customFormat="1" ht="15" outlineLevel="1">
      <c r="A772" s="59" t="s">
        <v>43</v>
      </c>
      <c r="B772" s="108"/>
      <c r="C772" s="108" t="s">
        <v>64</v>
      </c>
      <c r="D772" s="109"/>
      <c r="E772" s="62" t="s">
        <v>43</v>
      </c>
      <c r="F772" s="110"/>
      <c r="G772" s="111"/>
      <c r="H772" s="110"/>
      <c r="I772" s="65">
        <v>2.31</v>
      </c>
      <c r="J772" s="112"/>
      <c r="K772" s="67">
        <v>57.56</v>
      </c>
    </row>
    <row r="773" spans="1:11" s="6" customFormat="1" ht="15.75">
      <c r="A773" s="70" t="s">
        <v>43</v>
      </c>
      <c r="B773" s="113"/>
      <c r="C773" s="113" t="s">
        <v>65</v>
      </c>
      <c r="D773" s="114"/>
      <c r="E773" s="73" t="s">
        <v>43</v>
      </c>
      <c r="F773" s="115"/>
      <c r="G773" s="116"/>
      <c r="H773" s="115"/>
      <c r="I773" s="76">
        <v>1937.53</v>
      </c>
      <c r="J773" s="117"/>
      <c r="K773" s="78">
        <v>41296.730000000003</v>
      </c>
    </row>
    <row r="774" spans="1:11" s="6" customFormat="1" ht="75">
      <c r="A774" s="59">
        <v>81</v>
      </c>
      <c r="B774" s="108" t="s">
        <v>1432</v>
      </c>
      <c r="C774" s="108" t="s">
        <v>1433</v>
      </c>
      <c r="D774" s="109" t="s">
        <v>1434</v>
      </c>
      <c r="E774" s="62" t="s">
        <v>1435</v>
      </c>
      <c r="F774" s="110">
        <v>67.900000000000006</v>
      </c>
      <c r="G774" s="111"/>
      <c r="H774" s="110"/>
      <c r="I774" s="65">
        <v>39286.400000000001</v>
      </c>
      <c r="J774" s="112">
        <v>4.17</v>
      </c>
      <c r="K774" s="78">
        <v>163824.26999999999</v>
      </c>
    </row>
    <row r="775" spans="1:11" s="6" customFormat="1" ht="180">
      <c r="A775" s="59">
        <v>82</v>
      </c>
      <c r="B775" s="108" t="s">
        <v>1415</v>
      </c>
      <c r="C775" s="108" t="s">
        <v>1436</v>
      </c>
      <c r="D775" s="109" t="s">
        <v>68</v>
      </c>
      <c r="E775" s="62" t="s">
        <v>1417</v>
      </c>
      <c r="F775" s="110">
        <v>1259.46</v>
      </c>
      <c r="G775" s="111">
        <v>5</v>
      </c>
      <c r="H775" s="110"/>
      <c r="I775" s="65"/>
      <c r="J775" s="112"/>
      <c r="K775" s="67"/>
    </row>
    <row r="776" spans="1:11" s="6" customFormat="1" ht="25.5" outlineLevel="1">
      <c r="A776" s="59" t="s">
        <v>43</v>
      </c>
      <c r="B776" s="108"/>
      <c r="C776" s="108" t="s">
        <v>44</v>
      </c>
      <c r="D776" s="109"/>
      <c r="E776" s="62" t="s">
        <v>43</v>
      </c>
      <c r="F776" s="110">
        <v>337.34</v>
      </c>
      <c r="G776" s="111" t="s">
        <v>1437</v>
      </c>
      <c r="H776" s="110"/>
      <c r="I776" s="65">
        <v>4301.49</v>
      </c>
      <c r="J776" s="112">
        <v>26.39</v>
      </c>
      <c r="K776" s="67">
        <v>113516.32</v>
      </c>
    </row>
    <row r="777" spans="1:11" s="6" customFormat="1" ht="15" outlineLevel="1">
      <c r="A777" s="59" t="s">
        <v>43</v>
      </c>
      <c r="B777" s="108"/>
      <c r="C777" s="108" t="s">
        <v>46</v>
      </c>
      <c r="D777" s="109"/>
      <c r="E777" s="62" t="s">
        <v>43</v>
      </c>
      <c r="F777" s="110">
        <v>261.74</v>
      </c>
      <c r="G777" s="111" t="s">
        <v>1438</v>
      </c>
      <c r="H777" s="110"/>
      <c r="I777" s="65">
        <v>3297.92</v>
      </c>
      <c r="J777" s="112">
        <v>9.5</v>
      </c>
      <c r="K777" s="67">
        <v>31330.28</v>
      </c>
    </row>
    <row r="778" spans="1:11" s="6" customFormat="1" ht="15" outlineLevel="1">
      <c r="A778" s="59" t="s">
        <v>43</v>
      </c>
      <c r="B778" s="108"/>
      <c r="C778" s="108" t="s">
        <v>48</v>
      </c>
      <c r="D778" s="109"/>
      <c r="E778" s="62" t="s">
        <v>43</v>
      </c>
      <c r="F778" s="110" t="s">
        <v>1418</v>
      </c>
      <c r="G778" s="111"/>
      <c r="H778" s="110"/>
      <c r="I778" s="68" t="s">
        <v>1439</v>
      </c>
      <c r="J778" s="112">
        <v>26.39</v>
      </c>
      <c r="K778" s="69" t="s">
        <v>1440</v>
      </c>
    </row>
    <row r="779" spans="1:11" s="6" customFormat="1" ht="15" outlineLevel="1">
      <c r="A779" s="59" t="s">
        <v>43</v>
      </c>
      <c r="B779" s="108"/>
      <c r="C779" s="108" t="s">
        <v>52</v>
      </c>
      <c r="D779" s="109"/>
      <c r="E779" s="62" t="s">
        <v>43</v>
      </c>
      <c r="F779" s="110">
        <v>660.38</v>
      </c>
      <c r="G779" s="111">
        <v>5</v>
      </c>
      <c r="H779" s="110"/>
      <c r="I779" s="65">
        <v>5547.19</v>
      </c>
      <c r="J779" s="112">
        <v>18.18</v>
      </c>
      <c r="K779" s="67">
        <v>100847.95</v>
      </c>
    </row>
    <row r="780" spans="1:11" s="6" customFormat="1" ht="15" outlineLevel="1">
      <c r="A780" s="59" t="s">
        <v>43</v>
      </c>
      <c r="B780" s="108"/>
      <c r="C780" s="108" t="s">
        <v>53</v>
      </c>
      <c r="D780" s="109" t="s">
        <v>54</v>
      </c>
      <c r="E780" s="62">
        <v>105</v>
      </c>
      <c r="F780" s="110"/>
      <c r="G780" s="111"/>
      <c r="H780" s="110"/>
      <c r="I780" s="65">
        <v>4516.5600000000004</v>
      </c>
      <c r="J780" s="112">
        <v>87</v>
      </c>
      <c r="K780" s="67">
        <v>98759.2</v>
      </c>
    </row>
    <row r="781" spans="1:11" s="6" customFormat="1" ht="15" outlineLevel="1">
      <c r="A781" s="59" t="s">
        <v>43</v>
      </c>
      <c r="B781" s="108"/>
      <c r="C781" s="108" t="s">
        <v>55</v>
      </c>
      <c r="D781" s="109" t="s">
        <v>54</v>
      </c>
      <c r="E781" s="62">
        <v>70</v>
      </c>
      <c r="F781" s="110"/>
      <c r="G781" s="111"/>
      <c r="H781" s="110"/>
      <c r="I781" s="65">
        <v>3011.04</v>
      </c>
      <c r="J781" s="112">
        <v>41</v>
      </c>
      <c r="K781" s="67">
        <v>46541.69</v>
      </c>
    </row>
    <row r="782" spans="1:11" s="6" customFormat="1" ht="15" outlineLevel="1">
      <c r="A782" s="59" t="s">
        <v>43</v>
      </c>
      <c r="B782" s="108"/>
      <c r="C782" s="108" t="s">
        <v>56</v>
      </c>
      <c r="D782" s="109" t="s">
        <v>54</v>
      </c>
      <c r="E782" s="62">
        <v>98</v>
      </c>
      <c r="F782" s="110"/>
      <c r="G782" s="111"/>
      <c r="H782" s="110"/>
      <c r="I782" s="65">
        <v>367.6</v>
      </c>
      <c r="J782" s="112">
        <v>95</v>
      </c>
      <c r="K782" s="67">
        <v>9403.99</v>
      </c>
    </row>
    <row r="783" spans="1:11" s="6" customFormat="1" ht="15" outlineLevel="1">
      <c r="A783" s="59" t="s">
        <v>43</v>
      </c>
      <c r="B783" s="108"/>
      <c r="C783" s="108" t="s">
        <v>57</v>
      </c>
      <c r="D783" s="109" t="s">
        <v>54</v>
      </c>
      <c r="E783" s="62">
        <v>77</v>
      </c>
      <c r="F783" s="110"/>
      <c r="G783" s="111"/>
      <c r="H783" s="110"/>
      <c r="I783" s="65">
        <v>288.83</v>
      </c>
      <c r="J783" s="112">
        <v>65</v>
      </c>
      <c r="K783" s="67">
        <v>6434.31</v>
      </c>
    </row>
    <row r="784" spans="1:11" s="6" customFormat="1" ht="30" outlineLevel="1">
      <c r="A784" s="59" t="s">
        <v>43</v>
      </c>
      <c r="B784" s="108"/>
      <c r="C784" s="108" t="s">
        <v>58</v>
      </c>
      <c r="D784" s="109" t="s">
        <v>59</v>
      </c>
      <c r="E784" s="62">
        <v>29.8</v>
      </c>
      <c r="F784" s="110"/>
      <c r="G784" s="111" t="s">
        <v>1437</v>
      </c>
      <c r="H784" s="110"/>
      <c r="I784" s="65">
        <v>379.99</v>
      </c>
      <c r="J784" s="112"/>
      <c r="K784" s="67"/>
    </row>
    <row r="785" spans="1:11" s="6" customFormat="1" ht="15.75">
      <c r="A785" s="70" t="s">
        <v>43</v>
      </c>
      <c r="B785" s="113"/>
      <c r="C785" s="113" t="s">
        <v>60</v>
      </c>
      <c r="D785" s="114"/>
      <c r="E785" s="73" t="s">
        <v>43</v>
      </c>
      <c r="F785" s="115"/>
      <c r="G785" s="116"/>
      <c r="H785" s="115"/>
      <c r="I785" s="76">
        <v>21330.63</v>
      </c>
      <c r="J785" s="117"/>
      <c r="K785" s="78">
        <v>406833.74</v>
      </c>
    </row>
    <row r="786" spans="1:11" s="6" customFormat="1" ht="15" outlineLevel="1">
      <c r="A786" s="59" t="s">
        <v>43</v>
      </c>
      <c r="B786" s="108"/>
      <c r="C786" s="108" t="s">
        <v>61</v>
      </c>
      <c r="D786" s="109"/>
      <c r="E786" s="62" t="s">
        <v>43</v>
      </c>
      <c r="F786" s="110"/>
      <c r="G786" s="111"/>
      <c r="H786" s="110"/>
      <c r="I786" s="65"/>
      <c r="J786" s="112"/>
      <c r="K786" s="67"/>
    </row>
    <row r="787" spans="1:11" s="6" customFormat="1" ht="25.5" outlineLevel="1">
      <c r="A787" s="59" t="s">
        <v>43</v>
      </c>
      <c r="B787" s="108"/>
      <c r="C787" s="108" t="s">
        <v>46</v>
      </c>
      <c r="D787" s="109"/>
      <c r="E787" s="62" t="s">
        <v>43</v>
      </c>
      <c r="F787" s="110">
        <v>29.77</v>
      </c>
      <c r="G787" s="111" t="s">
        <v>1441</v>
      </c>
      <c r="H787" s="110"/>
      <c r="I787" s="65">
        <v>37.51</v>
      </c>
      <c r="J787" s="112">
        <v>26.39</v>
      </c>
      <c r="K787" s="67">
        <v>989.89</v>
      </c>
    </row>
    <row r="788" spans="1:11" s="6" customFormat="1" ht="25.5" outlineLevel="1">
      <c r="A788" s="59" t="s">
        <v>43</v>
      </c>
      <c r="B788" s="108"/>
      <c r="C788" s="108" t="s">
        <v>48</v>
      </c>
      <c r="D788" s="109"/>
      <c r="E788" s="62" t="s">
        <v>43</v>
      </c>
      <c r="F788" s="110">
        <v>29.77</v>
      </c>
      <c r="G788" s="111" t="s">
        <v>1441</v>
      </c>
      <c r="H788" s="110"/>
      <c r="I788" s="65">
        <v>37.51</v>
      </c>
      <c r="J788" s="112">
        <v>26.39</v>
      </c>
      <c r="K788" s="67">
        <v>989.89</v>
      </c>
    </row>
    <row r="789" spans="1:11" s="6" customFormat="1" ht="15" outlineLevel="1">
      <c r="A789" s="59" t="s">
        <v>43</v>
      </c>
      <c r="B789" s="108"/>
      <c r="C789" s="108" t="s">
        <v>63</v>
      </c>
      <c r="D789" s="109" t="s">
        <v>54</v>
      </c>
      <c r="E789" s="62">
        <v>175</v>
      </c>
      <c r="F789" s="110"/>
      <c r="G789" s="111"/>
      <c r="H789" s="110"/>
      <c r="I789" s="65">
        <v>65.64</v>
      </c>
      <c r="J789" s="112">
        <v>160</v>
      </c>
      <c r="K789" s="67">
        <v>1583.83</v>
      </c>
    </row>
    <row r="790" spans="1:11" s="6" customFormat="1" ht="15" outlineLevel="1">
      <c r="A790" s="59" t="s">
        <v>43</v>
      </c>
      <c r="B790" s="108"/>
      <c r="C790" s="108" t="s">
        <v>64</v>
      </c>
      <c r="D790" s="109"/>
      <c r="E790" s="62" t="s">
        <v>43</v>
      </c>
      <c r="F790" s="110"/>
      <c r="G790" s="111"/>
      <c r="H790" s="110"/>
      <c r="I790" s="65">
        <v>103.15</v>
      </c>
      <c r="J790" s="112"/>
      <c r="K790" s="67">
        <v>2573.7199999999998</v>
      </c>
    </row>
    <row r="791" spans="1:11" s="6" customFormat="1" ht="15.75">
      <c r="A791" s="70" t="s">
        <v>43</v>
      </c>
      <c r="B791" s="113"/>
      <c r="C791" s="113" t="s">
        <v>65</v>
      </c>
      <c r="D791" s="114"/>
      <c r="E791" s="73" t="s">
        <v>43</v>
      </c>
      <c r="F791" s="115"/>
      <c r="G791" s="116"/>
      <c r="H791" s="115"/>
      <c r="I791" s="76">
        <v>21433.78</v>
      </c>
      <c r="J791" s="117"/>
      <c r="K791" s="78">
        <v>409407.46</v>
      </c>
    </row>
    <row r="792" spans="1:11" s="6" customFormat="1" ht="240">
      <c r="A792" s="59">
        <v>83</v>
      </c>
      <c r="B792" s="108" t="s">
        <v>1442</v>
      </c>
      <c r="C792" s="108" t="s">
        <v>1443</v>
      </c>
      <c r="D792" s="109" t="s">
        <v>68</v>
      </c>
      <c r="E792" s="62" t="s">
        <v>1417</v>
      </c>
      <c r="F792" s="110">
        <v>1259.46</v>
      </c>
      <c r="G792" s="111"/>
      <c r="H792" s="110"/>
      <c r="I792" s="65"/>
      <c r="J792" s="112"/>
      <c r="K792" s="67"/>
    </row>
    <row r="793" spans="1:11" s="6" customFormat="1" ht="25.5" outlineLevel="1">
      <c r="A793" s="59" t="s">
        <v>43</v>
      </c>
      <c r="B793" s="108"/>
      <c r="C793" s="108" t="s">
        <v>44</v>
      </c>
      <c r="D793" s="109"/>
      <c r="E793" s="62" t="s">
        <v>43</v>
      </c>
      <c r="F793" s="110">
        <v>337.34</v>
      </c>
      <c r="G793" s="111" t="s">
        <v>85</v>
      </c>
      <c r="H793" s="110"/>
      <c r="I793" s="65">
        <v>688.24</v>
      </c>
      <c r="J793" s="112">
        <v>26.39</v>
      </c>
      <c r="K793" s="67">
        <v>18162.61</v>
      </c>
    </row>
    <row r="794" spans="1:11" s="6" customFormat="1" ht="25.5" outlineLevel="1">
      <c r="A794" s="59" t="s">
        <v>43</v>
      </c>
      <c r="B794" s="108"/>
      <c r="C794" s="108" t="s">
        <v>46</v>
      </c>
      <c r="D794" s="109"/>
      <c r="E794" s="62" t="s">
        <v>43</v>
      </c>
      <c r="F794" s="110">
        <v>261.74</v>
      </c>
      <c r="G794" s="111" t="s">
        <v>86</v>
      </c>
      <c r="H794" s="110"/>
      <c r="I794" s="65">
        <v>527.66999999999996</v>
      </c>
      <c r="J794" s="112">
        <v>9.5</v>
      </c>
      <c r="K794" s="67">
        <v>5012.84</v>
      </c>
    </row>
    <row r="795" spans="1:11" s="6" customFormat="1" ht="15" outlineLevel="1">
      <c r="A795" s="59" t="s">
        <v>43</v>
      </c>
      <c r="B795" s="108"/>
      <c r="C795" s="108" t="s">
        <v>48</v>
      </c>
      <c r="D795" s="109"/>
      <c r="E795" s="62" t="s">
        <v>43</v>
      </c>
      <c r="F795" s="110" t="s">
        <v>1418</v>
      </c>
      <c r="G795" s="111"/>
      <c r="H795" s="110"/>
      <c r="I795" s="68" t="s">
        <v>1444</v>
      </c>
      <c r="J795" s="112">
        <v>26.39</v>
      </c>
      <c r="K795" s="69" t="s">
        <v>1445</v>
      </c>
    </row>
    <row r="796" spans="1:11" s="6" customFormat="1" ht="15" outlineLevel="1">
      <c r="A796" s="59" t="s">
        <v>43</v>
      </c>
      <c r="B796" s="108"/>
      <c r="C796" s="108" t="s">
        <v>52</v>
      </c>
      <c r="D796" s="109"/>
      <c r="E796" s="62" t="s">
        <v>43</v>
      </c>
      <c r="F796" s="110">
        <v>660.38</v>
      </c>
      <c r="G796" s="111">
        <v>0</v>
      </c>
      <c r="H796" s="110"/>
      <c r="I796" s="65"/>
      <c r="J796" s="112">
        <v>18.18</v>
      </c>
      <c r="K796" s="67"/>
    </row>
    <row r="797" spans="1:11" s="6" customFormat="1" ht="15" outlineLevel="1">
      <c r="A797" s="59" t="s">
        <v>43</v>
      </c>
      <c r="B797" s="108"/>
      <c r="C797" s="108" t="s">
        <v>53</v>
      </c>
      <c r="D797" s="109" t="s">
        <v>54</v>
      </c>
      <c r="E797" s="62">
        <v>105</v>
      </c>
      <c r="F797" s="110"/>
      <c r="G797" s="111"/>
      <c r="H797" s="110"/>
      <c r="I797" s="65">
        <v>722.65</v>
      </c>
      <c r="J797" s="112">
        <v>87</v>
      </c>
      <c r="K797" s="67">
        <v>15801.47</v>
      </c>
    </row>
    <row r="798" spans="1:11" s="6" customFormat="1" ht="15" outlineLevel="1">
      <c r="A798" s="59" t="s">
        <v>43</v>
      </c>
      <c r="B798" s="108"/>
      <c r="C798" s="108" t="s">
        <v>55</v>
      </c>
      <c r="D798" s="109" t="s">
        <v>54</v>
      </c>
      <c r="E798" s="62">
        <v>70</v>
      </c>
      <c r="F798" s="110"/>
      <c r="G798" s="111"/>
      <c r="H798" s="110"/>
      <c r="I798" s="65">
        <v>481.77</v>
      </c>
      <c r="J798" s="112">
        <v>41</v>
      </c>
      <c r="K798" s="67">
        <v>7446.67</v>
      </c>
    </row>
    <row r="799" spans="1:11" s="6" customFormat="1" ht="15" outlineLevel="1">
      <c r="A799" s="59" t="s">
        <v>43</v>
      </c>
      <c r="B799" s="108"/>
      <c r="C799" s="108" t="s">
        <v>56</v>
      </c>
      <c r="D799" s="109" t="s">
        <v>54</v>
      </c>
      <c r="E799" s="62">
        <v>98</v>
      </c>
      <c r="F799" s="110"/>
      <c r="G799" s="111"/>
      <c r="H799" s="110"/>
      <c r="I799" s="65">
        <v>58.82</v>
      </c>
      <c r="J799" s="112">
        <v>95</v>
      </c>
      <c r="K799" s="67">
        <v>1504.64</v>
      </c>
    </row>
    <row r="800" spans="1:11" s="6" customFormat="1" ht="15" outlineLevel="1">
      <c r="A800" s="59" t="s">
        <v>43</v>
      </c>
      <c r="B800" s="108"/>
      <c r="C800" s="108" t="s">
        <v>57</v>
      </c>
      <c r="D800" s="109" t="s">
        <v>54</v>
      </c>
      <c r="E800" s="62">
        <v>77</v>
      </c>
      <c r="F800" s="110"/>
      <c r="G800" s="111"/>
      <c r="H800" s="110"/>
      <c r="I800" s="65">
        <v>46.22</v>
      </c>
      <c r="J800" s="112">
        <v>65</v>
      </c>
      <c r="K800" s="67">
        <v>1029.49</v>
      </c>
    </row>
    <row r="801" spans="1:11" s="6" customFormat="1" ht="30" outlineLevel="1">
      <c r="A801" s="59" t="s">
        <v>43</v>
      </c>
      <c r="B801" s="108"/>
      <c r="C801" s="108" t="s">
        <v>58</v>
      </c>
      <c r="D801" s="109" t="s">
        <v>59</v>
      </c>
      <c r="E801" s="62">
        <v>29.8</v>
      </c>
      <c r="F801" s="110"/>
      <c r="G801" s="111" t="s">
        <v>85</v>
      </c>
      <c r="H801" s="110"/>
      <c r="I801" s="65">
        <v>60.8</v>
      </c>
      <c r="J801" s="112"/>
      <c r="K801" s="67"/>
    </row>
    <row r="802" spans="1:11" s="6" customFormat="1" ht="15.75">
      <c r="A802" s="70" t="s">
        <v>43</v>
      </c>
      <c r="B802" s="113"/>
      <c r="C802" s="113" t="s">
        <v>60</v>
      </c>
      <c r="D802" s="114"/>
      <c r="E802" s="73" t="s">
        <v>43</v>
      </c>
      <c r="F802" s="115"/>
      <c r="G802" s="116"/>
      <c r="H802" s="115"/>
      <c r="I802" s="76">
        <v>2525.37</v>
      </c>
      <c r="J802" s="117"/>
      <c r="K802" s="78">
        <v>48957.72</v>
      </c>
    </row>
    <row r="803" spans="1:11" s="6" customFormat="1" ht="15" outlineLevel="1">
      <c r="A803" s="59" t="s">
        <v>43</v>
      </c>
      <c r="B803" s="108"/>
      <c r="C803" s="108" t="s">
        <v>61</v>
      </c>
      <c r="D803" s="109"/>
      <c r="E803" s="62" t="s">
        <v>43</v>
      </c>
      <c r="F803" s="110"/>
      <c r="G803" s="111"/>
      <c r="H803" s="110"/>
      <c r="I803" s="65"/>
      <c r="J803" s="112"/>
      <c r="K803" s="67"/>
    </row>
    <row r="804" spans="1:11" s="6" customFormat="1" ht="25.5" outlineLevel="1">
      <c r="A804" s="59" t="s">
        <v>43</v>
      </c>
      <c r="B804" s="108"/>
      <c r="C804" s="108" t="s">
        <v>46</v>
      </c>
      <c r="D804" s="109"/>
      <c r="E804" s="62" t="s">
        <v>43</v>
      </c>
      <c r="F804" s="110">
        <v>29.77</v>
      </c>
      <c r="G804" s="111" t="s">
        <v>90</v>
      </c>
      <c r="H804" s="110"/>
      <c r="I804" s="65">
        <v>6</v>
      </c>
      <c r="J804" s="112">
        <v>26.39</v>
      </c>
      <c r="K804" s="67">
        <v>158.38</v>
      </c>
    </row>
    <row r="805" spans="1:11" s="6" customFormat="1" ht="25.5" outlineLevel="1">
      <c r="A805" s="59" t="s">
        <v>43</v>
      </c>
      <c r="B805" s="108"/>
      <c r="C805" s="108" t="s">
        <v>48</v>
      </c>
      <c r="D805" s="109"/>
      <c r="E805" s="62" t="s">
        <v>43</v>
      </c>
      <c r="F805" s="110">
        <v>29.77</v>
      </c>
      <c r="G805" s="111" t="s">
        <v>90</v>
      </c>
      <c r="H805" s="110"/>
      <c r="I805" s="65">
        <v>6</v>
      </c>
      <c r="J805" s="112">
        <v>26.39</v>
      </c>
      <c r="K805" s="67">
        <v>158.38</v>
      </c>
    </row>
    <row r="806" spans="1:11" s="6" customFormat="1" ht="15" outlineLevel="1">
      <c r="A806" s="59" t="s">
        <v>43</v>
      </c>
      <c r="B806" s="108"/>
      <c r="C806" s="108" t="s">
        <v>63</v>
      </c>
      <c r="D806" s="109" t="s">
        <v>54</v>
      </c>
      <c r="E806" s="62">
        <v>175</v>
      </c>
      <c r="F806" s="110"/>
      <c r="G806" s="111"/>
      <c r="H806" s="110"/>
      <c r="I806" s="65">
        <v>10.5</v>
      </c>
      <c r="J806" s="112">
        <v>160</v>
      </c>
      <c r="K806" s="67">
        <v>253.41</v>
      </c>
    </row>
    <row r="807" spans="1:11" s="6" customFormat="1" ht="15" outlineLevel="1">
      <c r="A807" s="59" t="s">
        <v>43</v>
      </c>
      <c r="B807" s="108"/>
      <c r="C807" s="108" t="s">
        <v>64</v>
      </c>
      <c r="D807" s="109"/>
      <c r="E807" s="62" t="s">
        <v>43</v>
      </c>
      <c r="F807" s="110"/>
      <c r="G807" s="111"/>
      <c r="H807" s="110"/>
      <c r="I807" s="65">
        <v>16.5</v>
      </c>
      <c r="J807" s="112"/>
      <c r="K807" s="67">
        <v>411.79</v>
      </c>
    </row>
    <row r="808" spans="1:11" s="6" customFormat="1" ht="15.75">
      <c r="A808" s="70" t="s">
        <v>43</v>
      </c>
      <c r="B808" s="113"/>
      <c r="C808" s="126" t="s">
        <v>65</v>
      </c>
      <c r="D808" s="127"/>
      <c r="E808" s="91" t="s">
        <v>43</v>
      </c>
      <c r="F808" s="128"/>
      <c r="G808" s="129"/>
      <c r="H808" s="128"/>
      <c r="I808" s="87">
        <v>2541.87</v>
      </c>
      <c r="J808" s="125"/>
      <c r="K808" s="86">
        <v>49369.51</v>
      </c>
    </row>
    <row r="809" spans="1:11" s="6" customFormat="1" ht="15">
      <c r="A809" s="123"/>
      <c r="B809" s="124"/>
      <c r="C809" s="168" t="s">
        <v>127</v>
      </c>
      <c r="D809" s="169"/>
      <c r="E809" s="169"/>
      <c r="F809" s="169"/>
      <c r="G809" s="169"/>
      <c r="H809" s="169"/>
      <c r="I809" s="65">
        <v>87427.64</v>
      </c>
      <c r="J809" s="112"/>
      <c r="K809" s="67">
        <v>726155.82</v>
      </c>
    </row>
    <row r="810" spans="1:11" s="6" customFormat="1" ht="15">
      <c r="A810" s="123"/>
      <c r="B810" s="124"/>
      <c r="C810" s="168" t="s">
        <v>128</v>
      </c>
      <c r="D810" s="169"/>
      <c r="E810" s="169"/>
      <c r="F810" s="169"/>
      <c r="G810" s="169"/>
      <c r="H810" s="169"/>
      <c r="I810" s="65"/>
      <c r="J810" s="112"/>
      <c r="K810" s="67"/>
    </row>
    <row r="811" spans="1:11" s="6" customFormat="1" ht="15">
      <c r="A811" s="123"/>
      <c r="B811" s="124"/>
      <c r="C811" s="168" t="s">
        <v>129</v>
      </c>
      <c r="D811" s="169"/>
      <c r="E811" s="169"/>
      <c r="F811" s="169"/>
      <c r="G811" s="169"/>
      <c r="H811" s="169"/>
      <c r="I811" s="65">
        <v>7088.21</v>
      </c>
      <c r="J811" s="112"/>
      <c r="K811" s="67">
        <v>187057.86</v>
      </c>
    </row>
    <row r="812" spans="1:11" s="6" customFormat="1" ht="15">
      <c r="A812" s="123"/>
      <c r="B812" s="124"/>
      <c r="C812" s="168" t="s">
        <v>130</v>
      </c>
      <c r="D812" s="169"/>
      <c r="E812" s="169"/>
      <c r="F812" s="169"/>
      <c r="G812" s="169"/>
      <c r="H812" s="169"/>
      <c r="I812" s="65">
        <v>76299.600000000006</v>
      </c>
      <c r="J812" s="112"/>
      <c r="K812" s="67">
        <v>509524.99</v>
      </c>
    </row>
    <row r="813" spans="1:11" s="6" customFormat="1" ht="15">
      <c r="A813" s="123"/>
      <c r="B813" s="124"/>
      <c r="C813" s="168" t="s">
        <v>131</v>
      </c>
      <c r="D813" s="169"/>
      <c r="E813" s="169"/>
      <c r="F813" s="169"/>
      <c r="G813" s="169"/>
      <c r="H813" s="169"/>
      <c r="I813" s="65">
        <v>4610.21</v>
      </c>
      <c r="J813" s="112"/>
      <c r="K813" s="67">
        <v>44625.32</v>
      </c>
    </row>
    <row r="814" spans="1:11" s="6" customFormat="1" ht="15.75">
      <c r="A814" s="123"/>
      <c r="B814" s="124"/>
      <c r="C814" s="173" t="s">
        <v>132</v>
      </c>
      <c r="D814" s="174"/>
      <c r="E814" s="174"/>
      <c r="F814" s="174"/>
      <c r="G814" s="174"/>
      <c r="H814" s="174"/>
      <c r="I814" s="76">
        <v>7402.69</v>
      </c>
      <c r="J814" s="117"/>
      <c r="K814" s="78">
        <v>163944.53</v>
      </c>
    </row>
    <row r="815" spans="1:11" s="6" customFormat="1" ht="15.75">
      <c r="A815" s="123"/>
      <c r="B815" s="124"/>
      <c r="C815" s="173" t="s">
        <v>133</v>
      </c>
      <c r="D815" s="174"/>
      <c r="E815" s="174"/>
      <c r="F815" s="174"/>
      <c r="G815" s="174"/>
      <c r="H815" s="174"/>
      <c r="I815" s="76">
        <v>5001.6899999999996</v>
      </c>
      <c r="J815" s="117"/>
      <c r="K815" s="78">
        <v>80306.289999999994</v>
      </c>
    </row>
    <row r="816" spans="1:11" s="6" customFormat="1" ht="15.75">
      <c r="A816" s="123"/>
      <c r="B816" s="124"/>
      <c r="C816" s="173" t="s">
        <v>1446</v>
      </c>
      <c r="D816" s="174"/>
      <c r="E816" s="174"/>
      <c r="F816" s="174"/>
      <c r="G816" s="174"/>
      <c r="H816" s="174"/>
      <c r="I816" s="76"/>
      <c r="J816" s="117"/>
      <c r="K816" s="78"/>
    </row>
    <row r="817" spans="1:11" s="6" customFormat="1" ht="15">
      <c r="A817" s="123"/>
      <c r="B817" s="124"/>
      <c r="C817" s="168" t="s">
        <v>1979</v>
      </c>
      <c r="D817" s="169"/>
      <c r="E817" s="169"/>
      <c r="F817" s="169"/>
      <c r="G817" s="169"/>
      <c r="H817" s="169"/>
      <c r="I817" s="65">
        <v>99832.02</v>
      </c>
      <c r="J817" s="112"/>
      <c r="K817" s="67">
        <v>970406.64</v>
      </c>
    </row>
    <row r="818" spans="1:11" s="6" customFormat="1" ht="32.1" customHeight="1">
      <c r="A818" s="123"/>
      <c r="B818" s="124"/>
      <c r="C818" s="175" t="s">
        <v>1448</v>
      </c>
      <c r="D818" s="176"/>
      <c r="E818" s="176"/>
      <c r="F818" s="176"/>
      <c r="G818" s="176"/>
      <c r="H818" s="176"/>
      <c r="I818" s="87">
        <v>99832.02</v>
      </c>
      <c r="J818" s="125"/>
      <c r="K818" s="86">
        <v>970406.64</v>
      </c>
    </row>
    <row r="819" spans="1:11" s="6" customFormat="1" ht="22.15" customHeight="1">
      <c r="A819" s="166" t="s">
        <v>1449</v>
      </c>
      <c r="B819" s="167"/>
      <c r="C819" s="167"/>
      <c r="D819" s="167"/>
      <c r="E819" s="167"/>
      <c r="F819" s="167"/>
      <c r="G819" s="167"/>
      <c r="H819" s="167"/>
      <c r="I819" s="167"/>
      <c r="J819" s="167"/>
      <c r="K819" s="167"/>
    </row>
    <row r="820" spans="1:11" s="6" customFormat="1" ht="135">
      <c r="A820" s="59">
        <v>84</v>
      </c>
      <c r="B820" s="108" t="s">
        <v>1034</v>
      </c>
      <c r="C820" s="108" t="s">
        <v>1035</v>
      </c>
      <c r="D820" s="109" t="s">
        <v>1036</v>
      </c>
      <c r="E820" s="62" t="s">
        <v>1980</v>
      </c>
      <c r="F820" s="110">
        <v>105.04</v>
      </c>
      <c r="G820" s="111"/>
      <c r="H820" s="110"/>
      <c r="I820" s="65"/>
      <c r="J820" s="112"/>
      <c r="K820" s="67"/>
    </row>
    <row r="821" spans="1:11" s="6" customFormat="1" ht="15" outlineLevel="1">
      <c r="A821" s="59" t="s">
        <v>43</v>
      </c>
      <c r="B821" s="108"/>
      <c r="C821" s="108" t="s">
        <v>44</v>
      </c>
      <c r="D821" s="109"/>
      <c r="E821" s="62" t="s">
        <v>43</v>
      </c>
      <c r="F821" s="110">
        <v>95.48</v>
      </c>
      <c r="G821" s="111" t="s">
        <v>76</v>
      </c>
      <c r="H821" s="110"/>
      <c r="I821" s="65">
        <v>167.62</v>
      </c>
      <c r="J821" s="112">
        <v>26.39</v>
      </c>
      <c r="K821" s="67">
        <v>4423.62</v>
      </c>
    </row>
    <row r="822" spans="1:11" s="6" customFormat="1" ht="15" outlineLevel="1">
      <c r="A822" s="59" t="s">
        <v>43</v>
      </c>
      <c r="B822" s="108"/>
      <c r="C822" s="108" t="s">
        <v>46</v>
      </c>
      <c r="D822" s="109"/>
      <c r="E822" s="62" t="s">
        <v>43</v>
      </c>
      <c r="F822" s="110">
        <v>9.56</v>
      </c>
      <c r="G822" s="111">
        <v>1.2</v>
      </c>
      <c r="H822" s="110"/>
      <c r="I822" s="65">
        <v>15.26</v>
      </c>
      <c r="J822" s="112">
        <v>6.01</v>
      </c>
      <c r="K822" s="67">
        <v>91.7</v>
      </c>
    </row>
    <row r="823" spans="1:11" s="6" customFormat="1" ht="15" outlineLevel="1">
      <c r="A823" s="59" t="s">
        <v>43</v>
      </c>
      <c r="B823" s="108"/>
      <c r="C823" s="108" t="s">
        <v>48</v>
      </c>
      <c r="D823" s="109"/>
      <c r="E823" s="62" t="s">
        <v>43</v>
      </c>
      <c r="F823" s="110"/>
      <c r="G823" s="111"/>
      <c r="H823" s="110"/>
      <c r="I823" s="65"/>
      <c r="J823" s="112">
        <v>26.39</v>
      </c>
      <c r="K823" s="67"/>
    </row>
    <row r="824" spans="1:11" s="6" customFormat="1" ht="15" outlineLevel="1">
      <c r="A824" s="59" t="s">
        <v>43</v>
      </c>
      <c r="B824" s="108"/>
      <c r="C824" s="108" t="s">
        <v>52</v>
      </c>
      <c r="D824" s="109"/>
      <c r="E824" s="62" t="s">
        <v>43</v>
      </c>
      <c r="F824" s="110"/>
      <c r="G824" s="111"/>
      <c r="H824" s="110"/>
      <c r="I824" s="65"/>
      <c r="J824" s="112"/>
      <c r="K824" s="67"/>
    </row>
    <row r="825" spans="1:11" s="6" customFormat="1" ht="15" outlineLevel="1">
      <c r="A825" s="59" t="s">
        <v>43</v>
      </c>
      <c r="B825" s="108"/>
      <c r="C825" s="108" t="s">
        <v>53</v>
      </c>
      <c r="D825" s="109" t="s">
        <v>54</v>
      </c>
      <c r="E825" s="62">
        <v>91</v>
      </c>
      <c r="F825" s="110"/>
      <c r="G825" s="111"/>
      <c r="H825" s="110"/>
      <c r="I825" s="65">
        <v>152.53</v>
      </c>
      <c r="J825" s="112">
        <v>75</v>
      </c>
      <c r="K825" s="67">
        <v>3317.72</v>
      </c>
    </row>
    <row r="826" spans="1:11" s="6" customFormat="1" ht="15" outlineLevel="1">
      <c r="A826" s="59" t="s">
        <v>43</v>
      </c>
      <c r="B826" s="108"/>
      <c r="C826" s="108" t="s">
        <v>55</v>
      </c>
      <c r="D826" s="109" t="s">
        <v>54</v>
      </c>
      <c r="E826" s="62">
        <v>70</v>
      </c>
      <c r="F826" s="110"/>
      <c r="G826" s="111"/>
      <c r="H826" s="110"/>
      <c r="I826" s="65">
        <v>117.33</v>
      </c>
      <c r="J826" s="112">
        <v>41</v>
      </c>
      <c r="K826" s="67">
        <v>1813.68</v>
      </c>
    </row>
    <row r="827" spans="1:11" s="6" customFormat="1" ht="15" outlineLevel="1">
      <c r="A827" s="59" t="s">
        <v>43</v>
      </c>
      <c r="B827" s="108"/>
      <c r="C827" s="108" t="s">
        <v>56</v>
      </c>
      <c r="D827" s="109" t="s">
        <v>54</v>
      </c>
      <c r="E827" s="62">
        <v>98</v>
      </c>
      <c r="F827" s="110"/>
      <c r="G827" s="111"/>
      <c r="H827" s="110"/>
      <c r="I827" s="65">
        <v>0</v>
      </c>
      <c r="J827" s="112">
        <v>95</v>
      </c>
      <c r="K827" s="67">
        <v>0</v>
      </c>
    </row>
    <row r="828" spans="1:11" s="6" customFormat="1" ht="15" outlineLevel="1">
      <c r="A828" s="59" t="s">
        <v>43</v>
      </c>
      <c r="B828" s="108"/>
      <c r="C828" s="108" t="s">
        <v>57</v>
      </c>
      <c r="D828" s="109" t="s">
        <v>54</v>
      </c>
      <c r="E828" s="62">
        <v>77</v>
      </c>
      <c r="F828" s="110"/>
      <c r="G828" s="111"/>
      <c r="H828" s="110"/>
      <c r="I828" s="65">
        <v>0</v>
      </c>
      <c r="J828" s="112">
        <v>65</v>
      </c>
      <c r="K828" s="67">
        <v>0</v>
      </c>
    </row>
    <row r="829" spans="1:11" s="6" customFormat="1" ht="30" outlineLevel="1">
      <c r="A829" s="59" t="s">
        <v>43</v>
      </c>
      <c r="B829" s="108"/>
      <c r="C829" s="108" t="s">
        <v>58</v>
      </c>
      <c r="D829" s="109" t="s">
        <v>59</v>
      </c>
      <c r="E829" s="62">
        <v>8.5399999999999991</v>
      </c>
      <c r="F829" s="110"/>
      <c r="G829" s="111" t="s">
        <v>76</v>
      </c>
      <c r="H829" s="110"/>
      <c r="I829" s="65">
        <v>14.99</v>
      </c>
      <c r="J829" s="112"/>
      <c r="K829" s="67"/>
    </row>
    <row r="830" spans="1:11" s="6" customFormat="1" ht="15.75">
      <c r="A830" s="70" t="s">
        <v>43</v>
      </c>
      <c r="B830" s="113"/>
      <c r="C830" s="113" t="s">
        <v>60</v>
      </c>
      <c r="D830" s="114"/>
      <c r="E830" s="73" t="s">
        <v>43</v>
      </c>
      <c r="F830" s="115"/>
      <c r="G830" s="116"/>
      <c r="H830" s="115"/>
      <c r="I830" s="76">
        <v>452.74</v>
      </c>
      <c r="J830" s="117"/>
      <c r="K830" s="78">
        <v>9646.7199999999993</v>
      </c>
    </row>
    <row r="831" spans="1:11" s="6" customFormat="1" ht="30">
      <c r="A831" s="59">
        <v>85</v>
      </c>
      <c r="B831" s="108" t="s">
        <v>1451</v>
      </c>
      <c r="C831" s="108" t="s">
        <v>1452</v>
      </c>
      <c r="D831" s="109" t="s">
        <v>418</v>
      </c>
      <c r="E831" s="62">
        <v>13.3</v>
      </c>
      <c r="F831" s="110">
        <v>206.58</v>
      </c>
      <c r="G831" s="111"/>
      <c r="H831" s="110"/>
      <c r="I831" s="65">
        <v>2747.51</v>
      </c>
      <c r="J831" s="112">
        <v>0.89</v>
      </c>
      <c r="K831" s="78">
        <v>2445.29</v>
      </c>
    </row>
    <row r="832" spans="1:11" s="6" customFormat="1" ht="180">
      <c r="A832" s="59">
        <v>86</v>
      </c>
      <c r="B832" s="108" t="s">
        <v>1453</v>
      </c>
      <c r="C832" s="108" t="s">
        <v>1454</v>
      </c>
      <c r="D832" s="109" t="s">
        <v>997</v>
      </c>
      <c r="E832" s="62">
        <v>3.9E-2</v>
      </c>
      <c r="F832" s="110">
        <v>3074.04</v>
      </c>
      <c r="G832" s="111"/>
      <c r="H832" s="110"/>
      <c r="I832" s="65"/>
      <c r="J832" s="112"/>
      <c r="K832" s="67"/>
    </row>
    <row r="833" spans="1:11" s="6" customFormat="1" ht="25.5" outlineLevel="1">
      <c r="A833" s="59" t="s">
        <v>43</v>
      </c>
      <c r="B833" s="108"/>
      <c r="C833" s="108" t="s">
        <v>44</v>
      </c>
      <c r="D833" s="109"/>
      <c r="E833" s="62" t="s">
        <v>43</v>
      </c>
      <c r="F833" s="110">
        <v>2125.1999999999998</v>
      </c>
      <c r="G833" s="111" t="s">
        <v>94</v>
      </c>
      <c r="H833" s="110"/>
      <c r="I833" s="65">
        <v>125.82</v>
      </c>
      <c r="J833" s="112">
        <v>26.39</v>
      </c>
      <c r="K833" s="67">
        <v>3320.29</v>
      </c>
    </row>
    <row r="834" spans="1:11" s="6" customFormat="1" ht="15" outlineLevel="1">
      <c r="A834" s="59" t="s">
        <v>43</v>
      </c>
      <c r="B834" s="108"/>
      <c r="C834" s="108" t="s">
        <v>46</v>
      </c>
      <c r="D834" s="109"/>
      <c r="E834" s="62" t="s">
        <v>43</v>
      </c>
      <c r="F834" s="110">
        <v>633.84</v>
      </c>
      <c r="G834" s="111" t="s">
        <v>95</v>
      </c>
      <c r="H834" s="110"/>
      <c r="I834" s="65">
        <v>37.08</v>
      </c>
      <c r="J834" s="112">
        <v>10.220000000000001</v>
      </c>
      <c r="K834" s="67">
        <v>378.95</v>
      </c>
    </row>
    <row r="835" spans="1:11" s="6" customFormat="1" ht="15" outlineLevel="1">
      <c r="A835" s="59" t="s">
        <v>43</v>
      </c>
      <c r="B835" s="108"/>
      <c r="C835" s="108" t="s">
        <v>48</v>
      </c>
      <c r="D835" s="109"/>
      <c r="E835" s="62" t="s">
        <v>43</v>
      </c>
      <c r="F835" s="110" t="s">
        <v>1455</v>
      </c>
      <c r="G835" s="111"/>
      <c r="H835" s="110"/>
      <c r="I835" s="68" t="s">
        <v>851</v>
      </c>
      <c r="J835" s="112">
        <v>26.39</v>
      </c>
      <c r="K835" s="69" t="s">
        <v>1981</v>
      </c>
    </row>
    <row r="836" spans="1:11" s="6" customFormat="1" ht="15" outlineLevel="1">
      <c r="A836" s="59" t="s">
        <v>43</v>
      </c>
      <c r="B836" s="108"/>
      <c r="C836" s="108" t="s">
        <v>52</v>
      </c>
      <c r="D836" s="109"/>
      <c r="E836" s="62" t="s">
        <v>43</v>
      </c>
      <c r="F836" s="110">
        <v>315</v>
      </c>
      <c r="G836" s="111"/>
      <c r="H836" s="110"/>
      <c r="I836" s="65">
        <v>12.29</v>
      </c>
      <c r="J836" s="112">
        <v>15.45</v>
      </c>
      <c r="K836" s="67">
        <v>189.8</v>
      </c>
    </row>
    <row r="837" spans="1:11" s="6" customFormat="1" ht="15" outlineLevel="1">
      <c r="A837" s="59" t="s">
        <v>43</v>
      </c>
      <c r="B837" s="108"/>
      <c r="C837" s="108" t="s">
        <v>53</v>
      </c>
      <c r="D837" s="109" t="s">
        <v>54</v>
      </c>
      <c r="E837" s="62">
        <v>85</v>
      </c>
      <c r="F837" s="110"/>
      <c r="G837" s="111"/>
      <c r="H837" s="110"/>
      <c r="I837" s="65">
        <v>106.95</v>
      </c>
      <c r="J837" s="112">
        <v>70</v>
      </c>
      <c r="K837" s="67">
        <v>2324.1999999999998</v>
      </c>
    </row>
    <row r="838" spans="1:11" s="6" customFormat="1" ht="15" outlineLevel="1">
      <c r="A838" s="59" t="s">
        <v>43</v>
      </c>
      <c r="B838" s="108"/>
      <c r="C838" s="108" t="s">
        <v>55</v>
      </c>
      <c r="D838" s="109" t="s">
        <v>54</v>
      </c>
      <c r="E838" s="62">
        <v>70</v>
      </c>
      <c r="F838" s="110"/>
      <c r="G838" s="111"/>
      <c r="H838" s="110"/>
      <c r="I838" s="65">
        <v>88.07</v>
      </c>
      <c r="J838" s="112">
        <v>41</v>
      </c>
      <c r="K838" s="67">
        <v>1361.32</v>
      </c>
    </row>
    <row r="839" spans="1:11" s="6" customFormat="1" ht="15" outlineLevel="1">
      <c r="A839" s="59" t="s">
        <v>43</v>
      </c>
      <c r="B839" s="108"/>
      <c r="C839" s="108" t="s">
        <v>56</v>
      </c>
      <c r="D839" s="109" t="s">
        <v>54</v>
      </c>
      <c r="E839" s="62">
        <v>98</v>
      </c>
      <c r="F839" s="110"/>
      <c r="G839" s="111"/>
      <c r="H839" s="110"/>
      <c r="I839" s="65">
        <v>3.72</v>
      </c>
      <c r="J839" s="112">
        <v>95</v>
      </c>
      <c r="K839" s="67">
        <v>95.18</v>
      </c>
    </row>
    <row r="840" spans="1:11" s="6" customFormat="1" ht="15" outlineLevel="1">
      <c r="A840" s="59" t="s">
        <v>43</v>
      </c>
      <c r="B840" s="108"/>
      <c r="C840" s="108" t="s">
        <v>57</v>
      </c>
      <c r="D840" s="109" t="s">
        <v>54</v>
      </c>
      <c r="E840" s="62">
        <v>77</v>
      </c>
      <c r="F840" s="110"/>
      <c r="G840" s="111"/>
      <c r="H840" s="110"/>
      <c r="I840" s="65">
        <v>2.93</v>
      </c>
      <c r="J840" s="112">
        <v>65</v>
      </c>
      <c r="K840" s="67">
        <v>65.12</v>
      </c>
    </row>
    <row r="841" spans="1:11" s="6" customFormat="1" ht="30" outlineLevel="1">
      <c r="A841" s="59" t="s">
        <v>43</v>
      </c>
      <c r="B841" s="108"/>
      <c r="C841" s="108" t="s">
        <v>58</v>
      </c>
      <c r="D841" s="109" t="s">
        <v>59</v>
      </c>
      <c r="E841" s="62">
        <v>161</v>
      </c>
      <c r="F841" s="110"/>
      <c r="G841" s="111" t="s">
        <v>94</v>
      </c>
      <c r="H841" s="110"/>
      <c r="I841" s="65">
        <v>9.5299999999999994</v>
      </c>
      <c r="J841" s="112"/>
      <c r="K841" s="67"/>
    </row>
    <row r="842" spans="1:11" s="6" customFormat="1" ht="15.75">
      <c r="A842" s="70" t="s">
        <v>43</v>
      </c>
      <c r="B842" s="113"/>
      <c r="C842" s="113" t="s">
        <v>60</v>
      </c>
      <c r="D842" s="114"/>
      <c r="E842" s="73" t="s">
        <v>43</v>
      </c>
      <c r="F842" s="115"/>
      <c r="G842" s="116"/>
      <c r="H842" s="115"/>
      <c r="I842" s="76">
        <v>376.86</v>
      </c>
      <c r="J842" s="117"/>
      <c r="K842" s="78">
        <v>7734.86</v>
      </c>
    </row>
    <row r="843" spans="1:11" s="6" customFormat="1" ht="15" outlineLevel="1">
      <c r="A843" s="59" t="s">
        <v>43</v>
      </c>
      <c r="B843" s="108"/>
      <c r="C843" s="108" t="s">
        <v>61</v>
      </c>
      <c r="D843" s="109"/>
      <c r="E843" s="62" t="s">
        <v>43</v>
      </c>
      <c r="F843" s="110"/>
      <c r="G843" s="111"/>
      <c r="H843" s="110"/>
      <c r="I843" s="65"/>
      <c r="J843" s="112"/>
      <c r="K843" s="67"/>
    </row>
    <row r="844" spans="1:11" s="6" customFormat="1" ht="25.5" outlineLevel="1">
      <c r="A844" s="59" t="s">
        <v>43</v>
      </c>
      <c r="B844" s="108"/>
      <c r="C844" s="108" t="s">
        <v>46</v>
      </c>
      <c r="D844" s="109"/>
      <c r="E844" s="62" t="s">
        <v>43</v>
      </c>
      <c r="F844" s="110">
        <v>64.900000000000006</v>
      </c>
      <c r="G844" s="111" t="s">
        <v>100</v>
      </c>
      <c r="H844" s="110"/>
      <c r="I844" s="65">
        <v>0.38</v>
      </c>
      <c r="J844" s="112">
        <v>26.39</v>
      </c>
      <c r="K844" s="67">
        <v>10.02</v>
      </c>
    </row>
    <row r="845" spans="1:11" s="6" customFormat="1" ht="25.5" outlineLevel="1">
      <c r="A845" s="59" t="s">
        <v>43</v>
      </c>
      <c r="B845" s="108"/>
      <c r="C845" s="108" t="s">
        <v>48</v>
      </c>
      <c r="D845" s="109"/>
      <c r="E845" s="62" t="s">
        <v>43</v>
      </c>
      <c r="F845" s="110">
        <v>64.900000000000006</v>
      </c>
      <c r="G845" s="111" t="s">
        <v>100</v>
      </c>
      <c r="H845" s="110"/>
      <c r="I845" s="65">
        <v>0.38</v>
      </c>
      <c r="J845" s="112">
        <v>26.39</v>
      </c>
      <c r="K845" s="67">
        <v>10.02</v>
      </c>
    </row>
    <row r="846" spans="1:11" s="6" customFormat="1" ht="15" outlineLevel="1">
      <c r="A846" s="59" t="s">
        <v>43</v>
      </c>
      <c r="B846" s="108"/>
      <c r="C846" s="108" t="s">
        <v>63</v>
      </c>
      <c r="D846" s="109" t="s">
        <v>54</v>
      </c>
      <c r="E846" s="62">
        <v>175</v>
      </c>
      <c r="F846" s="110"/>
      <c r="G846" s="111"/>
      <c r="H846" s="110"/>
      <c r="I846" s="65">
        <v>0.66</v>
      </c>
      <c r="J846" s="112">
        <v>160</v>
      </c>
      <c r="K846" s="67">
        <v>16.03</v>
      </c>
    </row>
    <row r="847" spans="1:11" s="6" customFormat="1" ht="15" outlineLevel="1">
      <c r="A847" s="59" t="s">
        <v>43</v>
      </c>
      <c r="B847" s="108"/>
      <c r="C847" s="108" t="s">
        <v>64</v>
      </c>
      <c r="D847" s="109"/>
      <c r="E847" s="62" t="s">
        <v>43</v>
      </c>
      <c r="F847" s="110"/>
      <c r="G847" s="111"/>
      <c r="H847" s="110"/>
      <c r="I847" s="65">
        <v>1.04</v>
      </c>
      <c r="J847" s="112"/>
      <c r="K847" s="67">
        <v>26.05</v>
      </c>
    </row>
    <row r="848" spans="1:11" s="6" customFormat="1" ht="15.75">
      <c r="A848" s="70" t="s">
        <v>43</v>
      </c>
      <c r="B848" s="113"/>
      <c r="C848" s="113" t="s">
        <v>65</v>
      </c>
      <c r="D848" s="114"/>
      <c r="E848" s="73" t="s">
        <v>43</v>
      </c>
      <c r="F848" s="115"/>
      <c r="G848" s="116"/>
      <c r="H848" s="115"/>
      <c r="I848" s="76">
        <v>377.9</v>
      </c>
      <c r="J848" s="117"/>
      <c r="K848" s="78">
        <v>7760.91</v>
      </c>
    </row>
    <row r="849" spans="1:11" s="6" customFormat="1" ht="30">
      <c r="A849" s="59">
        <v>87</v>
      </c>
      <c r="B849" s="108" t="s">
        <v>1458</v>
      </c>
      <c r="C849" s="108" t="s">
        <v>1459</v>
      </c>
      <c r="D849" s="109" t="s">
        <v>106</v>
      </c>
      <c r="E849" s="62">
        <v>4.1495999999999998E-2</v>
      </c>
      <c r="F849" s="110">
        <v>15328.48</v>
      </c>
      <c r="G849" s="111"/>
      <c r="H849" s="110"/>
      <c r="I849" s="65">
        <v>636.07000000000005</v>
      </c>
      <c r="J849" s="112">
        <v>5.57</v>
      </c>
      <c r="K849" s="78">
        <v>3542.91</v>
      </c>
    </row>
    <row r="850" spans="1:11" s="6" customFormat="1" ht="225">
      <c r="A850" s="59">
        <v>88</v>
      </c>
      <c r="B850" s="108" t="s">
        <v>1460</v>
      </c>
      <c r="C850" s="108" t="s">
        <v>1461</v>
      </c>
      <c r="D850" s="109" t="s">
        <v>122</v>
      </c>
      <c r="E850" s="62">
        <v>3.9E-2</v>
      </c>
      <c r="F850" s="110">
        <v>1637.73</v>
      </c>
      <c r="G850" s="111"/>
      <c r="H850" s="110"/>
      <c r="I850" s="65"/>
      <c r="J850" s="112"/>
      <c r="K850" s="67"/>
    </row>
    <row r="851" spans="1:11" s="6" customFormat="1" ht="25.5" outlineLevel="1">
      <c r="A851" s="59" t="s">
        <v>43</v>
      </c>
      <c r="B851" s="108"/>
      <c r="C851" s="108" t="s">
        <v>44</v>
      </c>
      <c r="D851" s="109"/>
      <c r="E851" s="62" t="s">
        <v>43</v>
      </c>
      <c r="F851" s="110">
        <v>1531.2</v>
      </c>
      <c r="G851" s="111" t="s">
        <v>1290</v>
      </c>
      <c r="H851" s="110"/>
      <c r="I851" s="65">
        <v>99.72</v>
      </c>
      <c r="J851" s="112">
        <v>26.39</v>
      </c>
      <c r="K851" s="67">
        <v>2631.48</v>
      </c>
    </row>
    <row r="852" spans="1:11" s="6" customFormat="1" ht="15" outlineLevel="1">
      <c r="A852" s="59" t="s">
        <v>43</v>
      </c>
      <c r="B852" s="108"/>
      <c r="C852" s="108" t="s">
        <v>46</v>
      </c>
      <c r="D852" s="109"/>
      <c r="E852" s="62" t="s">
        <v>43</v>
      </c>
      <c r="F852" s="110">
        <v>45.47</v>
      </c>
      <c r="G852" s="111" t="s">
        <v>95</v>
      </c>
      <c r="H852" s="110"/>
      <c r="I852" s="65">
        <v>2.66</v>
      </c>
      <c r="J852" s="112">
        <v>6.33</v>
      </c>
      <c r="K852" s="67">
        <v>16.84</v>
      </c>
    </row>
    <row r="853" spans="1:11" s="6" customFormat="1" ht="15" outlineLevel="1">
      <c r="A853" s="59" t="s">
        <v>43</v>
      </c>
      <c r="B853" s="108"/>
      <c r="C853" s="108" t="s">
        <v>48</v>
      </c>
      <c r="D853" s="109"/>
      <c r="E853" s="62" t="s">
        <v>43</v>
      </c>
      <c r="F853" s="110" t="s">
        <v>447</v>
      </c>
      <c r="G853" s="111"/>
      <c r="H853" s="110"/>
      <c r="I853" s="68" t="s">
        <v>286</v>
      </c>
      <c r="J853" s="112">
        <v>26.39</v>
      </c>
      <c r="K853" s="69" t="s">
        <v>1982</v>
      </c>
    </row>
    <row r="854" spans="1:11" s="6" customFormat="1" ht="15" outlineLevel="1">
      <c r="A854" s="59" t="s">
        <v>43</v>
      </c>
      <c r="B854" s="108"/>
      <c r="C854" s="108" t="s">
        <v>52</v>
      </c>
      <c r="D854" s="109"/>
      <c r="E854" s="62" t="s">
        <v>43</v>
      </c>
      <c r="F854" s="110">
        <v>61.06</v>
      </c>
      <c r="G854" s="111"/>
      <c r="H854" s="110"/>
      <c r="I854" s="65">
        <v>2.38</v>
      </c>
      <c r="J854" s="112">
        <v>10.78</v>
      </c>
      <c r="K854" s="67">
        <v>25.67</v>
      </c>
    </row>
    <row r="855" spans="1:11" s="6" customFormat="1" ht="15" outlineLevel="1">
      <c r="A855" s="59" t="s">
        <v>43</v>
      </c>
      <c r="B855" s="108"/>
      <c r="C855" s="108" t="s">
        <v>53</v>
      </c>
      <c r="D855" s="109" t="s">
        <v>54</v>
      </c>
      <c r="E855" s="62">
        <v>85</v>
      </c>
      <c r="F855" s="110"/>
      <c r="G855" s="111"/>
      <c r="H855" s="110"/>
      <c r="I855" s="65">
        <v>84.76</v>
      </c>
      <c r="J855" s="112">
        <v>70</v>
      </c>
      <c r="K855" s="67">
        <v>1842.04</v>
      </c>
    </row>
    <row r="856" spans="1:11" s="6" customFormat="1" ht="15" outlineLevel="1">
      <c r="A856" s="59" t="s">
        <v>43</v>
      </c>
      <c r="B856" s="108"/>
      <c r="C856" s="108" t="s">
        <v>55</v>
      </c>
      <c r="D856" s="109" t="s">
        <v>54</v>
      </c>
      <c r="E856" s="62">
        <v>70</v>
      </c>
      <c r="F856" s="110"/>
      <c r="G856" s="111"/>
      <c r="H856" s="110"/>
      <c r="I856" s="65">
        <v>69.8</v>
      </c>
      <c r="J856" s="112">
        <v>41</v>
      </c>
      <c r="K856" s="67">
        <v>1078.9100000000001</v>
      </c>
    </row>
    <row r="857" spans="1:11" s="6" customFormat="1" ht="15" outlineLevel="1">
      <c r="A857" s="59" t="s">
        <v>43</v>
      </c>
      <c r="B857" s="108"/>
      <c r="C857" s="108" t="s">
        <v>56</v>
      </c>
      <c r="D857" s="109" t="s">
        <v>54</v>
      </c>
      <c r="E857" s="62">
        <v>98</v>
      </c>
      <c r="F857" s="110"/>
      <c r="G857" s="111"/>
      <c r="H857" s="110"/>
      <c r="I857" s="65">
        <v>0.01</v>
      </c>
      <c r="J857" s="112">
        <v>95</v>
      </c>
      <c r="K857" s="67">
        <v>0.34</v>
      </c>
    </row>
    <row r="858" spans="1:11" s="6" customFormat="1" ht="15" outlineLevel="1">
      <c r="A858" s="59" t="s">
        <v>43</v>
      </c>
      <c r="B858" s="108"/>
      <c r="C858" s="108" t="s">
        <v>57</v>
      </c>
      <c r="D858" s="109" t="s">
        <v>54</v>
      </c>
      <c r="E858" s="62">
        <v>77</v>
      </c>
      <c r="F858" s="110"/>
      <c r="G858" s="111"/>
      <c r="H858" s="110"/>
      <c r="I858" s="65">
        <v>0.01</v>
      </c>
      <c r="J858" s="112">
        <v>65</v>
      </c>
      <c r="K858" s="67">
        <v>0.23</v>
      </c>
    </row>
    <row r="859" spans="1:11" s="6" customFormat="1" ht="30" outlineLevel="1">
      <c r="A859" s="59" t="s">
        <v>43</v>
      </c>
      <c r="B859" s="108"/>
      <c r="C859" s="108" t="s">
        <v>58</v>
      </c>
      <c r="D859" s="109" t="s">
        <v>59</v>
      </c>
      <c r="E859" s="62">
        <v>116</v>
      </c>
      <c r="F859" s="110"/>
      <c r="G859" s="111" t="s">
        <v>1290</v>
      </c>
      <c r="H859" s="110"/>
      <c r="I859" s="65">
        <v>7.55</v>
      </c>
      <c r="J859" s="112"/>
      <c r="K859" s="67"/>
    </row>
    <row r="860" spans="1:11" s="6" customFormat="1" ht="15.75">
      <c r="A860" s="70" t="s">
        <v>43</v>
      </c>
      <c r="B860" s="113"/>
      <c r="C860" s="113" t="s">
        <v>60</v>
      </c>
      <c r="D860" s="114"/>
      <c r="E860" s="73" t="s">
        <v>43</v>
      </c>
      <c r="F860" s="115"/>
      <c r="G860" s="116"/>
      <c r="H860" s="115"/>
      <c r="I860" s="76">
        <v>259.33999999999997</v>
      </c>
      <c r="J860" s="117"/>
      <c r="K860" s="78">
        <v>5595.51</v>
      </c>
    </row>
    <row r="861" spans="1:11" s="6" customFormat="1" ht="15" outlineLevel="1">
      <c r="A861" s="59" t="s">
        <v>43</v>
      </c>
      <c r="B861" s="108"/>
      <c r="C861" s="108" t="s">
        <v>61</v>
      </c>
      <c r="D861" s="109"/>
      <c r="E861" s="62" t="s">
        <v>43</v>
      </c>
      <c r="F861" s="110"/>
      <c r="G861" s="111"/>
      <c r="H861" s="110"/>
      <c r="I861" s="65"/>
      <c r="J861" s="112"/>
      <c r="K861" s="67"/>
    </row>
    <row r="862" spans="1:11" s="6" customFormat="1" ht="25.5" outlineLevel="1">
      <c r="A862" s="59" t="s">
        <v>43</v>
      </c>
      <c r="B862" s="108"/>
      <c r="C862" s="108" t="s">
        <v>46</v>
      </c>
      <c r="D862" s="109"/>
      <c r="E862" s="62" t="s">
        <v>43</v>
      </c>
      <c r="F862" s="110">
        <v>0.23</v>
      </c>
      <c r="G862" s="111" t="s">
        <v>100</v>
      </c>
      <c r="H862" s="110"/>
      <c r="I862" s="65"/>
      <c r="J862" s="112">
        <v>26.39</v>
      </c>
      <c r="K862" s="67">
        <v>0.04</v>
      </c>
    </row>
    <row r="863" spans="1:11" s="6" customFormat="1" ht="25.5" outlineLevel="1">
      <c r="A863" s="59" t="s">
        <v>43</v>
      </c>
      <c r="B863" s="108"/>
      <c r="C863" s="108" t="s">
        <v>48</v>
      </c>
      <c r="D863" s="109"/>
      <c r="E863" s="62" t="s">
        <v>43</v>
      </c>
      <c r="F863" s="110">
        <v>0.23</v>
      </c>
      <c r="G863" s="111" t="s">
        <v>100</v>
      </c>
      <c r="H863" s="110"/>
      <c r="I863" s="65"/>
      <c r="J863" s="112">
        <v>26.39</v>
      </c>
      <c r="K863" s="67">
        <v>0.04</v>
      </c>
    </row>
    <row r="864" spans="1:11" s="6" customFormat="1" ht="15" outlineLevel="1">
      <c r="A864" s="59" t="s">
        <v>43</v>
      </c>
      <c r="B864" s="108"/>
      <c r="C864" s="108" t="s">
        <v>63</v>
      </c>
      <c r="D864" s="109" t="s">
        <v>54</v>
      </c>
      <c r="E864" s="62">
        <v>175</v>
      </c>
      <c r="F864" s="110"/>
      <c r="G864" s="111"/>
      <c r="H864" s="110"/>
      <c r="I864" s="65">
        <v>0</v>
      </c>
      <c r="J864" s="112">
        <v>160</v>
      </c>
      <c r="K864" s="67">
        <v>7.0000000000000007E-2</v>
      </c>
    </row>
    <row r="865" spans="1:11" s="6" customFormat="1" ht="15" outlineLevel="1">
      <c r="A865" s="59" t="s">
        <v>43</v>
      </c>
      <c r="B865" s="108"/>
      <c r="C865" s="108" t="s">
        <v>64</v>
      </c>
      <c r="D865" s="109"/>
      <c r="E865" s="62" t="s">
        <v>43</v>
      </c>
      <c r="F865" s="110"/>
      <c r="G865" s="111"/>
      <c r="H865" s="110"/>
      <c r="I865" s="65"/>
      <c r="J865" s="112"/>
      <c r="K865" s="67">
        <v>0.11</v>
      </c>
    </row>
    <row r="866" spans="1:11" s="6" customFormat="1" ht="15.75">
      <c r="A866" s="70" t="s">
        <v>43</v>
      </c>
      <c r="B866" s="113"/>
      <c r="C866" s="113" t="s">
        <v>65</v>
      </c>
      <c r="D866" s="114"/>
      <c r="E866" s="73" t="s">
        <v>43</v>
      </c>
      <c r="F866" s="115"/>
      <c r="G866" s="116"/>
      <c r="H866" s="115"/>
      <c r="I866" s="76">
        <v>259.33999999999997</v>
      </c>
      <c r="J866" s="117"/>
      <c r="K866" s="78">
        <v>5595.62</v>
      </c>
    </row>
    <row r="867" spans="1:11" s="6" customFormat="1" ht="30">
      <c r="A867" s="59">
        <v>89</v>
      </c>
      <c r="B867" s="108" t="s">
        <v>1463</v>
      </c>
      <c r="C867" s="108" t="s">
        <v>1464</v>
      </c>
      <c r="D867" s="109" t="s">
        <v>156</v>
      </c>
      <c r="E867" s="62" t="s">
        <v>1980</v>
      </c>
      <c r="F867" s="110">
        <v>94.94</v>
      </c>
      <c r="G867" s="111"/>
      <c r="H867" s="110"/>
      <c r="I867" s="65">
        <v>126.27</v>
      </c>
      <c r="J867" s="112">
        <v>4.46</v>
      </c>
      <c r="K867" s="78">
        <v>563.16999999999996</v>
      </c>
    </row>
    <row r="868" spans="1:11" s="6" customFormat="1" ht="135">
      <c r="A868" s="59">
        <v>90</v>
      </c>
      <c r="B868" s="108" t="s">
        <v>1034</v>
      </c>
      <c r="C868" s="108" t="s">
        <v>1035</v>
      </c>
      <c r="D868" s="109" t="s">
        <v>1036</v>
      </c>
      <c r="E868" s="62" t="s">
        <v>1983</v>
      </c>
      <c r="F868" s="110">
        <v>105.04</v>
      </c>
      <c r="G868" s="111"/>
      <c r="H868" s="110"/>
      <c r="I868" s="65"/>
      <c r="J868" s="112"/>
      <c r="K868" s="67"/>
    </row>
    <row r="869" spans="1:11" s="6" customFormat="1" ht="15" outlineLevel="1">
      <c r="A869" s="59" t="s">
        <v>43</v>
      </c>
      <c r="B869" s="108"/>
      <c r="C869" s="108" t="s">
        <v>44</v>
      </c>
      <c r="D869" s="109"/>
      <c r="E869" s="62" t="s">
        <v>43</v>
      </c>
      <c r="F869" s="110">
        <v>95.48</v>
      </c>
      <c r="G869" s="111" t="s">
        <v>76</v>
      </c>
      <c r="H869" s="110"/>
      <c r="I869" s="65">
        <v>105.87</v>
      </c>
      <c r="J869" s="112">
        <v>26.39</v>
      </c>
      <c r="K869" s="67">
        <v>2793.86</v>
      </c>
    </row>
    <row r="870" spans="1:11" s="6" customFormat="1" ht="15" outlineLevel="1">
      <c r="A870" s="59" t="s">
        <v>43</v>
      </c>
      <c r="B870" s="108"/>
      <c r="C870" s="108" t="s">
        <v>46</v>
      </c>
      <c r="D870" s="109"/>
      <c r="E870" s="62" t="s">
        <v>43</v>
      </c>
      <c r="F870" s="110">
        <v>9.56</v>
      </c>
      <c r="G870" s="111">
        <v>1.2</v>
      </c>
      <c r="H870" s="110"/>
      <c r="I870" s="65">
        <v>9.64</v>
      </c>
      <c r="J870" s="112">
        <v>6.01</v>
      </c>
      <c r="K870" s="67">
        <v>57.92</v>
      </c>
    </row>
    <row r="871" spans="1:11" s="6" customFormat="1" ht="15" outlineLevel="1">
      <c r="A871" s="59" t="s">
        <v>43</v>
      </c>
      <c r="B871" s="108"/>
      <c r="C871" s="108" t="s">
        <v>48</v>
      </c>
      <c r="D871" s="109"/>
      <c r="E871" s="62" t="s">
        <v>43</v>
      </c>
      <c r="F871" s="110"/>
      <c r="G871" s="111"/>
      <c r="H871" s="110"/>
      <c r="I871" s="65"/>
      <c r="J871" s="112">
        <v>26.39</v>
      </c>
      <c r="K871" s="67"/>
    </row>
    <row r="872" spans="1:11" s="6" customFormat="1" ht="15" outlineLevel="1">
      <c r="A872" s="59" t="s">
        <v>43</v>
      </c>
      <c r="B872" s="108"/>
      <c r="C872" s="108" t="s">
        <v>52</v>
      </c>
      <c r="D872" s="109"/>
      <c r="E872" s="62" t="s">
        <v>43</v>
      </c>
      <c r="F872" s="110"/>
      <c r="G872" s="111"/>
      <c r="H872" s="110"/>
      <c r="I872" s="65"/>
      <c r="J872" s="112"/>
      <c r="K872" s="67"/>
    </row>
    <row r="873" spans="1:11" s="6" customFormat="1" ht="15" outlineLevel="1">
      <c r="A873" s="59" t="s">
        <v>43</v>
      </c>
      <c r="B873" s="108"/>
      <c r="C873" s="108" t="s">
        <v>53</v>
      </c>
      <c r="D873" s="109" t="s">
        <v>54</v>
      </c>
      <c r="E873" s="62">
        <v>91</v>
      </c>
      <c r="F873" s="110"/>
      <c r="G873" s="111"/>
      <c r="H873" s="110"/>
      <c r="I873" s="65">
        <v>96.34</v>
      </c>
      <c r="J873" s="112">
        <v>75</v>
      </c>
      <c r="K873" s="67">
        <v>2095.4</v>
      </c>
    </row>
    <row r="874" spans="1:11" s="6" customFormat="1" ht="15" outlineLevel="1">
      <c r="A874" s="59" t="s">
        <v>43</v>
      </c>
      <c r="B874" s="108"/>
      <c r="C874" s="108" t="s">
        <v>55</v>
      </c>
      <c r="D874" s="109" t="s">
        <v>54</v>
      </c>
      <c r="E874" s="62">
        <v>70</v>
      </c>
      <c r="F874" s="110"/>
      <c r="G874" s="111"/>
      <c r="H874" s="110"/>
      <c r="I874" s="65">
        <v>74.11</v>
      </c>
      <c r="J874" s="112">
        <v>41</v>
      </c>
      <c r="K874" s="67">
        <v>1145.48</v>
      </c>
    </row>
    <row r="875" spans="1:11" s="6" customFormat="1" ht="15" outlineLevel="1">
      <c r="A875" s="59" t="s">
        <v>43</v>
      </c>
      <c r="B875" s="108"/>
      <c r="C875" s="108" t="s">
        <v>56</v>
      </c>
      <c r="D875" s="109" t="s">
        <v>54</v>
      </c>
      <c r="E875" s="62">
        <v>98</v>
      </c>
      <c r="F875" s="110"/>
      <c r="G875" s="111"/>
      <c r="H875" s="110"/>
      <c r="I875" s="65">
        <v>0</v>
      </c>
      <c r="J875" s="112">
        <v>95</v>
      </c>
      <c r="K875" s="67">
        <v>0</v>
      </c>
    </row>
    <row r="876" spans="1:11" s="6" customFormat="1" ht="15" outlineLevel="1">
      <c r="A876" s="59" t="s">
        <v>43</v>
      </c>
      <c r="B876" s="108"/>
      <c r="C876" s="108" t="s">
        <v>57</v>
      </c>
      <c r="D876" s="109" t="s">
        <v>54</v>
      </c>
      <c r="E876" s="62">
        <v>77</v>
      </c>
      <c r="F876" s="110"/>
      <c r="G876" s="111"/>
      <c r="H876" s="110"/>
      <c r="I876" s="65">
        <v>0</v>
      </c>
      <c r="J876" s="112">
        <v>65</v>
      </c>
      <c r="K876" s="67">
        <v>0</v>
      </c>
    </row>
    <row r="877" spans="1:11" s="6" customFormat="1" ht="30" outlineLevel="1">
      <c r="A877" s="59" t="s">
        <v>43</v>
      </c>
      <c r="B877" s="108"/>
      <c r="C877" s="108" t="s">
        <v>58</v>
      </c>
      <c r="D877" s="109" t="s">
        <v>59</v>
      </c>
      <c r="E877" s="62">
        <v>8.5399999999999991</v>
      </c>
      <c r="F877" s="110"/>
      <c r="G877" s="111" t="s">
        <v>76</v>
      </c>
      <c r="H877" s="110"/>
      <c r="I877" s="65">
        <v>9.4700000000000006</v>
      </c>
      <c r="J877" s="112"/>
      <c r="K877" s="67"/>
    </row>
    <row r="878" spans="1:11" s="6" customFormat="1" ht="15.75">
      <c r="A878" s="70" t="s">
        <v>43</v>
      </c>
      <c r="B878" s="113"/>
      <c r="C878" s="113" t="s">
        <v>60</v>
      </c>
      <c r="D878" s="114"/>
      <c r="E878" s="73" t="s">
        <v>43</v>
      </c>
      <c r="F878" s="115"/>
      <c r="G878" s="116"/>
      <c r="H878" s="115"/>
      <c r="I878" s="76">
        <v>285.95999999999998</v>
      </c>
      <c r="J878" s="117"/>
      <c r="K878" s="78">
        <v>6092.66</v>
      </c>
    </row>
    <row r="879" spans="1:11" s="6" customFormat="1" ht="135">
      <c r="A879" s="59">
        <v>91</v>
      </c>
      <c r="B879" s="108" t="s">
        <v>1041</v>
      </c>
      <c r="C879" s="108" t="s">
        <v>1466</v>
      </c>
      <c r="D879" s="109" t="s">
        <v>1036</v>
      </c>
      <c r="E879" s="62" t="s">
        <v>1983</v>
      </c>
      <c r="F879" s="110">
        <v>31.98</v>
      </c>
      <c r="G879" s="111"/>
      <c r="H879" s="110"/>
      <c r="I879" s="65"/>
      <c r="J879" s="112"/>
      <c r="K879" s="67"/>
    </row>
    <row r="880" spans="1:11" s="6" customFormat="1" ht="15" outlineLevel="1">
      <c r="A880" s="59" t="s">
        <v>43</v>
      </c>
      <c r="B880" s="108"/>
      <c r="C880" s="108" t="s">
        <v>44</v>
      </c>
      <c r="D880" s="109"/>
      <c r="E880" s="62" t="s">
        <v>43</v>
      </c>
      <c r="F880" s="110">
        <v>29.07</v>
      </c>
      <c r="G880" s="111" t="s">
        <v>76</v>
      </c>
      <c r="H880" s="110"/>
      <c r="I880" s="65">
        <v>32.229999999999997</v>
      </c>
      <c r="J880" s="112">
        <v>26.39</v>
      </c>
      <c r="K880" s="67">
        <v>850.62</v>
      </c>
    </row>
    <row r="881" spans="1:11" s="6" customFormat="1" ht="15" outlineLevel="1">
      <c r="A881" s="59" t="s">
        <v>43</v>
      </c>
      <c r="B881" s="108"/>
      <c r="C881" s="108" t="s">
        <v>46</v>
      </c>
      <c r="D881" s="109"/>
      <c r="E881" s="62" t="s">
        <v>43</v>
      </c>
      <c r="F881" s="110">
        <v>2.91</v>
      </c>
      <c r="G881" s="111">
        <v>1.2</v>
      </c>
      <c r="H881" s="110"/>
      <c r="I881" s="65">
        <v>2.93</v>
      </c>
      <c r="J881" s="112">
        <v>6.01</v>
      </c>
      <c r="K881" s="67">
        <v>17.63</v>
      </c>
    </row>
    <row r="882" spans="1:11" s="6" customFormat="1" ht="15" outlineLevel="1">
      <c r="A882" s="59" t="s">
        <v>43</v>
      </c>
      <c r="B882" s="108"/>
      <c r="C882" s="108" t="s">
        <v>48</v>
      </c>
      <c r="D882" s="109"/>
      <c r="E882" s="62" t="s">
        <v>43</v>
      </c>
      <c r="F882" s="110"/>
      <c r="G882" s="111"/>
      <c r="H882" s="110"/>
      <c r="I882" s="65"/>
      <c r="J882" s="112">
        <v>26.39</v>
      </c>
      <c r="K882" s="67"/>
    </row>
    <row r="883" spans="1:11" s="6" customFormat="1" ht="15" outlineLevel="1">
      <c r="A883" s="59" t="s">
        <v>43</v>
      </c>
      <c r="B883" s="108"/>
      <c r="C883" s="108" t="s">
        <v>52</v>
      </c>
      <c r="D883" s="109"/>
      <c r="E883" s="62" t="s">
        <v>43</v>
      </c>
      <c r="F883" s="110"/>
      <c r="G883" s="111"/>
      <c r="H883" s="110"/>
      <c r="I883" s="65"/>
      <c r="J883" s="112"/>
      <c r="K883" s="67"/>
    </row>
    <row r="884" spans="1:11" s="6" customFormat="1" ht="15" outlineLevel="1">
      <c r="A884" s="59" t="s">
        <v>43</v>
      </c>
      <c r="B884" s="108"/>
      <c r="C884" s="108" t="s">
        <v>53</v>
      </c>
      <c r="D884" s="109" t="s">
        <v>54</v>
      </c>
      <c r="E884" s="62">
        <v>91</v>
      </c>
      <c r="F884" s="110"/>
      <c r="G884" s="111"/>
      <c r="H884" s="110"/>
      <c r="I884" s="65">
        <v>29.33</v>
      </c>
      <c r="J884" s="112">
        <v>75</v>
      </c>
      <c r="K884" s="67">
        <v>637.97</v>
      </c>
    </row>
    <row r="885" spans="1:11" s="6" customFormat="1" ht="15" outlineLevel="1">
      <c r="A885" s="59" t="s">
        <v>43</v>
      </c>
      <c r="B885" s="108"/>
      <c r="C885" s="108" t="s">
        <v>55</v>
      </c>
      <c r="D885" s="109" t="s">
        <v>54</v>
      </c>
      <c r="E885" s="62">
        <v>70</v>
      </c>
      <c r="F885" s="110"/>
      <c r="G885" s="111"/>
      <c r="H885" s="110"/>
      <c r="I885" s="65">
        <v>22.56</v>
      </c>
      <c r="J885" s="112">
        <v>41</v>
      </c>
      <c r="K885" s="67">
        <v>348.75</v>
      </c>
    </row>
    <row r="886" spans="1:11" s="6" customFormat="1" ht="15" outlineLevel="1">
      <c r="A886" s="59" t="s">
        <v>43</v>
      </c>
      <c r="B886" s="108"/>
      <c r="C886" s="108" t="s">
        <v>56</v>
      </c>
      <c r="D886" s="109" t="s">
        <v>54</v>
      </c>
      <c r="E886" s="62">
        <v>98</v>
      </c>
      <c r="F886" s="110"/>
      <c r="G886" s="111"/>
      <c r="H886" s="110"/>
      <c r="I886" s="65">
        <v>0</v>
      </c>
      <c r="J886" s="112">
        <v>95</v>
      </c>
      <c r="K886" s="67">
        <v>0</v>
      </c>
    </row>
    <row r="887" spans="1:11" s="6" customFormat="1" ht="15" outlineLevel="1">
      <c r="A887" s="59" t="s">
        <v>43</v>
      </c>
      <c r="B887" s="108"/>
      <c r="C887" s="108" t="s">
        <v>57</v>
      </c>
      <c r="D887" s="109" t="s">
        <v>54</v>
      </c>
      <c r="E887" s="62">
        <v>77</v>
      </c>
      <c r="F887" s="110"/>
      <c r="G887" s="111"/>
      <c r="H887" s="110"/>
      <c r="I887" s="65">
        <v>0</v>
      </c>
      <c r="J887" s="112">
        <v>65</v>
      </c>
      <c r="K887" s="67">
        <v>0</v>
      </c>
    </row>
    <row r="888" spans="1:11" s="6" customFormat="1" ht="30" outlineLevel="1">
      <c r="A888" s="59" t="s">
        <v>43</v>
      </c>
      <c r="B888" s="108"/>
      <c r="C888" s="108" t="s">
        <v>58</v>
      </c>
      <c r="D888" s="109" t="s">
        <v>59</v>
      </c>
      <c r="E888" s="62">
        <v>2.6</v>
      </c>
      <c r="F888" s="110"/>
      <c r="G888" s="111" t="s">
        <v>76</v>
      </c>
      <c r="H888" s="110"/>
      <c r="I888" s="65">
        <v>2.88</v>
      </c>
      <c r="J888" s="112"/>
      <c r="K888" s="67"/>
    </row>
    <row r="889" spans="1:11" s="6" customFormat="1" ht="15.75">
      <c r="A889" s="70" t="s">
        <v>43</v>
      </c>
      <c r="B889" s="113"/>
      <c r="C889" s="113" t="s">
        <v>60</v>
      </c>
      <c r="D889" s="114"/>
      <c r="E889" s="73" t="s">
        <v>43</v>
      </c>
      <c r="F889" s="115"/>
      <c r="G889" s="116"/>
      <c r="H889" s="115"/>
      <c r="I889" s="76">
        <v>87.05</v>
      </c>
      <c r="J889" s="117"/>
      <c r="K889" s="78">
        <v>1854.97</v>
      </c>
    </row>
    <row r="890" spans="1:11" s="6" customFormat="1" ht="30">
      <c r="A890" s="59">
        <v>92</v>
      </c>
      <c r="B890" s="108" t="s">
        <v>1451</v>
      </c>
      <c r="C890" s="108" t="s">
        <v>1452</v>
      </c>
      <c r="D890" s="109" t="s">
        <v>418</v>
      </c>
      <c r="E890" s="62">
        <v>8.4</v>
      </c>
      <c r="F890" s="110">
        <v>206.58</v>
      </c>
      <c r="G890" s="111"/>
      <c r="H890" s="110"/>
      <c r="I890" s="65">
        <v>1735.27</v>
      </c>
      <c r="J890" s="112">
        <v>0.89</v>
      </c>
      <c r="K890" s="78">
        <v>1544.39</v>
      </c>
    </row>
    <row r="891" spans="1:11" s="6" customFormat="1" ht="180">
      <c r="A891" s="59">
        <v>93</v>
      </c>
      <c r="B891" s="108" t="s">
        <v>1467</v>
      </c>
      <c r="C891" s="108" t="s">
        <v>1468</v>
      </c>
      <c r="D891" s="109" t="s">
        <v>997</v>
      </c>
      <c r="E891" s="62">
        <v>0.129</v>
      </c>
      <c r="F891" s="110">
        <v>1913.03</v>
      </c>
      <c r="G891" s="111"/>
      <c r="H891" s="110"/>
      <c r="I891" s="65"/>
      <c r="J891" s="112"/>
      <c r="K891" s="67"/>
    </row>
    <row r="892" spans="1:11" s="6" customFormat="1" ht="25.5" outlineLevel="1">
      <c r="A892" s="59" t="s">
        <v>43</v>
      </c>
      <c r="B892" s="108"/>
      <c r="C892" s="108" t="s">
        <v>44</v>
      </c>
      <c r="D892" s="109"/>
      <c r="E892" s="62" t="s">
        <v>43</v>
      </c>
      <c r="F892" s="110">
        <v>1452</v>
      </c>
      <c r="G892" s="111" t="s">
        <v>94</v>
      </c>
      <c r="H892" s="110"/>
      <c r="I892" s="65">
        <v>284.33</v>
      </c>
      <c r="J892" s="112">
        <v>26.39</v>
      </c>
      <c r="K892" s="67">
        <v>7503.56</v>
      </c>
    </row>
    <row r="893" spans="1:11" s="6" customFormat="1" ht="15" outlineLevel="1">
      <c r="A893" s="59" t="s">
        <v>43</v>
      </c>
      <c r="B893" s="108"/>
      <c r="C893" s="108" t="s">
        <v>46</v>
      </c>
      <c r="D893" s="109"/>
      <c r="E893" s="62" t="s">
        <v>43</v>
      </c>
      <c r="F893" s="110">
        <v>324.39</v>
      </c>
      <c r="G893" s="111" t="s">
        <v>95</v>
      </c>
      <c r="H893" s="110"/>
      <c r="I893" s="65">
        <v>62.77</v>
      </c>
      <c r="J893" s="112">
        <v>9.8800000000000008</v>
      </c>
      <c r="K893" s="67">
        <v>620.16</v>
      </c>
    </row>
    <row r="894" spans="1:11" s="6" customFormat="1" ht="15" outlineLevel="1">
      <c r="A894" s="59" t="s">
        <v>43</v>
      </c>
      <c r="B894" s="108"/>
      <c r="C894" s="108" t="s">
        <v>48</v>
      </c>
      <c r="D894" s="109"/>
      <c r="E894" s="62" t="s">
        <v>43</v>
      </c>
      <c r="F894" s="110" t="s">
        <v>1469</v>
      </c>
      <c r="G894" s="111"/>
      <c r="H894" s="110"/>
      <c r="I894" s="68" t="s">
        <v>1984</v>
      </c>
      <c r="J894" s="112">
        <v>26.39</v>
      </c>
      <c r="K894" s="69" t="s">
        <v>1985</v>
      </c>
    </row>
    <row r="895" spans="1:11" s="6" customFormat="1" ht="15" outlineLevel="1">
      <c r="A895" s="59" t="s">
        <v>43</v>
      </c>
      <c r="B895" s="108"/>
      <c r="C895" s="108" t="s">
        <v>52</v>
      </c>
      <c r="D895" s="109"/>
      <c r="E895" s="62" t="s">
        <v>43</v>
      </c>
      <c r="F895" s="110">
        <v>136.63999999999999</v>
      </c>
      <c r="G895" s="111"/>
      <c r="H895" s="110"/>
      <c r="I895" s="65">
        <v>17.63</v>
      </c>
      <c r="J895" s="112">
        <v>15.45</v>
      </c>
      <c r="K895" s="67">
        <v>272.33</v>
      </c>
    </row>
    <row r="896" spans="1:11" s="6" customFormat="1" ht="15" outlineLevel="1">
      <c r="A896" s="59" t="s">
        <v>43</v>
      </c>
      <c r="B896" s="108"/>
      <c r="C896" s="108" t="s">
        <v>53</v>
      </c>
      <c r="D896" s="109" t="s">
        <v>54</v>
      </c>
      <c r="E896" s="62">
        <v>85</v>
      </c>
      <c r="F896" s="110"/>
      <c r="G896" s="111"/>
      <c r="H896" s="110"/>
      <c r="I896" s="65">
        <v>241.68</v>
      </c>
      <c r="J896" s="112">
        <v>70</v>
      </c>
      <c r="K896" s="67">
        <v>5252.49</v>
      </c>
    </row>
    <row r="897" spans="1:11" s="6" customFormat="1" ht="15" outlineLevel="1">
      <c r="A897" s="59" t="s">
        <v>43</v>
      </c>
      <c r="B897" s="108"/>
      <c r="C897" s="108" t="s">
        <v>55</v>
      </c>
      <c r="D897" s="109" t="s">
        <v>54</v>
      </c>
      <c r="E897" s="62">
        <v>70</v>
      </c>
      <c r="F897" s="110"/>
      <c r="G897" s="111"/>
      <c r="H897" s="110"/>
      <c r="I897" s="65">
        <v>199.03</v>
      </c>
      <c r="J897" s="112">
        <v>41</v>
      </c>
      <c r="K897" s="67">
        <v>3076.46</v>
      </c>
    </row>
    <row r="898" spans="1:11" s="6" customFormat="1" ht="15" outlineLevel="1">
      <c r="A898" s="59" t="s">
        <v>43</v>
      </c>
      <c r="B898" s="108"/>
      <c r="C898" s="108" t="s">
        <v>56</v>
      </c>
      <c r="D898" s="109" t="s">
        <v>54</v>
      </c>
      <c r="E898" s="62">
        <v>98</v>
      </c>
      <c r="F898" s="110"/>
      <c r="G898" s="111"/>
      <c r="H898" s="110"/>
      <c r="I898" s="65">
        <v>3.57</v>
      </c>
      <c r="J898" s="112">
        <v>95</v>
      </c>
      <c r="K898" s="67">
        <v>91.25</v>
      </c>
    </row>
    <row r="899" spans="1:11" s="6" customFormat="1" ht="15" outlineLevel="1">
      <c r="A899" s="59" t="s">
        <v>43</v>
      </c>
      <c r="B899" s="108"/>
      <c r="C899" s="108" t="s">
        <v>57</v>
      </c>
      <c r="D899" s="109" t="s">
        <v>54</v>
      </c>
      <c r="E899" s="62">
        <v>77</v>
      </c>
      <c r="F899" s="110"/>
      <c r="G899" s="111"/>
      <c r="H899" s="110"/>
      <c r="I899" s="65">
        <v>2.8</v>
      </c>
      <c r="J899" s="112">
        <v>65</v>
      </c>
      <c r="K899" s="67">
        <v>62.43</v>
      </c>
    </row>
    <row r="900" spans="1:11" s="6" customFormat="1" ht="30" outlineLevel="1">
      <c r="A900" s="59" t="s">
        <v>43</v>
      </c>
      <c r="B900" s="108"/>
      <c r="C900" s="108" t="s">
        <v>58</v>
      </c>
      <c r="D900" s="109" t="s">
        <v>59</v>
      </c>
      <c r="E900" s="62">
        <v>110</v>
      </c>
      <c r="F900" s="110"/>
      <c r="G900" s="111" t="s">
        <v>94</v>
      </c>
      <c r="H900" s="110"/>
      <c r="I900" s="65">
        <v>21.54</v>
      </c>
      <c r="J900" s="112"/>
      <c r="K900" s="67"/>
    </row>
    <row r="901" spans="1:11" s="6" customFormat="1" ht="15.75">
      <c r="A901" s="70" t="s">
        <v>43</v>
      </c>
      <c r="B901" s="113"/>
      <c r="C901" s="113" t="s">
        <v>60</v>
      </c>
      <c r="D901" s="114"/>
      <c r="E901" s="73" t="s">
        <v>43</v>
      </c>
      <c r="F901" s="115"/>
      <c r="G901" s="116"/>
      <c r="H901" s="115"/>
      <c r="I901" s="76">
        <v>811.81</v>
      </c>
      <c r="J901" s="117"/>
      <c r="K901" s="78">
        <v>16878.68</v>
      </c>
    </row>
    <row r="902" spans="1:11" s="6" customFormat="1" ht="15" outlineLevel="1">
      <c r="A902" s="59" t="s">
        <v>43</v>
      </c>
      <c r="B902" s="108"/>
      <c r="C902" s="108" t="s">
        <v>61</v>
      </c>
      <c r="D902" s="109"/>
      <c r="E902" s="62" t="s">
        <v>43</v>
      </c>
      <c r="F902" s="110"/>
      <c r="G902" s="111"/>
      <c r="H902" s="110"/>
      <c r="I902" s="65"/>
      <c r="J902" s="112"/>
      <c r="K902" s="67"/>
    </row>
    <row r="903" spans="1:11" s="6" customFormat="1" ht="25.5" outlineLevel="1">
      <c r="A903" s="59" t="s">
        <v>43</v>
      </c>
      <c r="B903" s="108"/>
      <c r="C903" s="108" t="s">
        <v>46</v>
      </c>
      <c r="D903" s="109"/>
      <c r="E903" s="62" t="s">
        <v>43</v>
      </c>
      <c r="F903" s="110">
        <v>18.809999999999999</v>
      </c>
      <c r="G903" s="111" t="s">
        <v>100</v>
      </c>
      <c r="H903" s="110"/>
      <c r="I903" s="65">
        <v>0.36</v>
      </c>
      <c r="J903" s="112">
        <v>26.39</v>
      </c>
      <c r="K903" s="67">
        <v>9.61</v>
      </c>
    </row>
    <row r="904" spans="1:11" s="6" customFormat="1" ht="25.5" outlineLevel="1">
      <c r="A904" s="59" t="s">
        <v>43</v>
      </c>
      <c r="B904" s="108"/>
      <c r="C904" s="108" t="s">
        <v>48</v>
      </c>
      <c r="D904" s="109"/>
      <c r="E904" s="62" t="s">
        <v>43</v>
      </c>
      <c r="F904" s="110">
        <v>18.809999999999999</v>
      </c>
      <c r="G904" s="111" t="s">
        <v>100</v>
      </c>
      <c r="H904" s="110"/>
      <c r="I904" s="65">
        <v>0.36</v>
      </c>
      <c r="J904" s="112">
        <v>26.39</v>
      </c>
      <c r="K904" s="67">
        <v>9.61</v>
      </c>
    </row>
    <row r="905" spans="1:11" s="6" customFormat="1" ht="15" outlineLevel="1">
      <c r="A905" s="59" t="s">
        <v>43</v>
      </c>
      <c r="B905" s="108"/>
      <c r="C905" s="108" t="s">
        <v>63</v>
      </c>
      <c r="D905" s="109" t="s">
        <v>54</v>
      </c>
      <c r="E905" s="62">
        <v>175</v>
      </c>
      <c r="F905" s="110"/>
      <c r="G905" s="111"/>
      <c r="H905" s="110"/>
      <c r="I905" s="65">
        <v>0.63</v>
      </c>
      <c r="J905" s="112">
        <v>160</v>
      </c>
      <c r="K905" s="67">
        <v>15.38</v>
      </c>
    </row>
    <row r="906" spans="1:11" s="6" customFormat="1" ht="15" outlineLevel="1">
      <c r="A906" s="59" t="s">
        <v>43</v>
      </c>
      <c r="B906" s="108"/>
      <c r="C906" s="108" t="s">
        <v>64</v>
      </c>
      <c r="D906" s="109"/>
      <c r="E906" s="62" t="s">
        <v>43</v>
      </c>
      <c r="F906" s="110"/>
      <c r="G906" s="111"/>
      <c r="H906" s="110"/>
      <c r="I906" s="65">
        <v>0.99</v>
      </c>
      <c r="J906" s="112"/>
      <c r="K906" s="67">
        <v>24.99</v>
      </c>
    </row>
    <row r="907" spans="1:11" s="6" customFormat="1" ht="15.75">
      <c r="A907" s="70" t="s">
        <v>43</v>
      </c>
      <c r="B907" s="113"/>
      <c r="C907" s="113" t="s">
        <v>65</v>
      </c>
      <c r="D907" s="114"/>
      <c r="E907" s="73" t="s">
        <v>43</v>
      </c>
      <c r="F907" s="115"/>
      <c r="G907" s="116"/>
      <c r="H907" s="115"/>
      <c r="I907" s="76">
        <v>812.8</v>
      </c>
      <c r="J907" s="117"/>
      <c r="K907" s="78">
        <v>16903.669999999998</v>
      </c>
    </row>
    <row r="908" spans="1:11" s="6" customFormat="1" ht="60">
      <c r="A908" s="59">
        <v>94</v>
      </c>
      <c r="B908" s="108" t="s">
        <v>1472</v>
      </c>
      <c r="C908" s="108" t="s">
        <v>1473</v>
      </c>
      <c r="D908" s="109" t="s">
        <v>106</v>
      </c>
      <c r="E908" s="62">
        <v>0.13674</v>
      </c>
      <c r="F908" s="110">
        <v>7704.74</v>
      </c>
      <c r="G908" s="111"/>
      <c r="H908" s="110"/>
      <c r="I908" s="65">
        <v>1053.55</v>
      </c>
      <c r="J908" s="112">
        <v>5.43</v>
      </c>
      <c r="K908" s="78">
        <v>5720.76</v>
      </c>
    </row>
    <row r="909" spans="1:11" s="6" customFormat="1" ht="225">
      <c r="A909" s="59">
        <v>95</v>
      </c>
      <c r="B909" s="108" t="s">
        <v>1460</v>
      </c>
      <c r="C909" s="108" t="s">
        <v>1474</v>
      </c>
      <c r="D909" s="109" t="s">
        <v>122</v>
      </c>
      <c r="E909" s="62">
        <v>0.129</v>
      </c>
      <c r="F909" s="110">
        <v>1637.73</v>
      </c>
      <c r="G909" s="111"/>
      <c r="H909" s="110"/>
      <c r="I909" s="65"/>
      <c r="J909" s="112"/>
      <c r="K909" s="67"/>
    </row>
    <row r="910" spans="1:11" s="6" customFormat="1" ht="25.5" outlineLevel="1">
      <c r="A910" s="59" t="s">
        <v>43</v>
      </c>
      <c r="B910" s="108"/>
      <c r="C910" s="108" t="s">
        <v>44</v>
      </c>
      <c r="D910" s="109"/>
      <c r="E910" s="62" t="s">
        <v>43</v>
      </c>
      <c r="F910" s="110">
        <v>1531.2</v>
      </c>
      <c r="G910" s="111" t="s">
        <v>1290</v>
      </c>
      <c r="H910" s="110"/>
      <c r="I910" s="65">
        <v>329.83</v>
      </c>
      <c r="J910" s="112">
        <v>26.39</v>
      </c>
      <c r="K910" s="67">
        <v>8704.1299999999992</v>
      </c>
    </row>
    <row r="911" spans="1:11" s="6" customFormat="1" ht="15" outlineLevel="1">
      <c r="A911" s="59" t="s">
        <v>43</v>
      </c>
      <c r="B911" s="108"/>
      <c r="C911" s="108" t="s">
        <v>46</v>
      </c>
      <c r="D911" s="109"/>
      <c r="E911" s="62" t="s">
        <v>43</v>
      </c>
      <c r="F911" s="110">
        <v>45.47</v>
      </c>
      <c r="G911" s="111" t="s">
        <v>95</v>
      </c>
      <c r="H911" s="110"/>
      <c r="I911" s="65">
        <v>8.8000000000000007</v>
      </c>
      <c r="J911" s="112">
        <v>6.33</v>
      </c>
      <c r="K911" s="67">
        <v>55.69</v>
      </c>
    </row>
    <row r="912" spans="1:11" s="6" customFormat="1" ht="15" outlineLevel="1">
      <c r="A912" s="59" t="s">
        <v>43</v>
      </c>
      <c r="B912" s="108"/>
      <c r="C912" s="108" t="s">
        <v>48</v>
      </c>
      <c r="D912" s="109"/>
      <c r="E912" s="62" t="s">
        <v>43</v>
      </c>
      <c r="F912" s="110" t="s">
        <v>447</v>
      </c>
      <c r="G912" s="111"/>
      <c r="H912" s="110"/>
      <c r="I912" s="68" t="s">
        <v>1355</v>
      </c>
      <c r="J912" s="112">
        <v>26.39</v>
      </c>
      <c r="K912" s="69" t="s">
        <v>626</v>
      </c>
    </row>
    <row r="913" spans="1:11" s="6" customFormat="1" ht="15" outlineLevel="1">
      <c r="A913" s="59" t="s">
        <v>43</v>
      </c>
      <c r="B913" s="108"/>
      <c r="C913" s="108" t="s">
        <v>52</v>
      </c>
      <c r="D913" s="109"/>
      <c r="E913" s="62" t="s">
        <v>43</v>
      </c>
      <c r="F913" s="110">
        <v>61.06</v>
      </c>
      <c r="G913" s="111"/>
      <c r="H913" s="110"/>
      <c r="I913" s="65">
        <v>7.88</v>
      </c>
      <c r="J913" s="112">
        <v>10.78</v>
      </c>
      <c r="K913" s="67">
        <v>84.91</v>
      </c>
    </row>
    <row r="914" spans="1:11" s="6" customFormat="1" ht="15" outlineLevel="1">
      <c r="A914" s="59" t="s">
        <v>43</v>
      </c>
      <c r="B914" s="108"/>
      <c r="C914" s="108" t="s">
        <v>53</v>
      </c>
      <c r="D914" s="109" t="s">
        <v>54</v>
      </c>
      <c r="E914" s="62">
        <v>85</v>
      </c>
      <c r="F914" s="110"/>
      <c r="G914" s="111"/>
      <c r="H914" s="110"/>
      <c r="I914" s="65">
        <v>280.36</v>
      </c>
      <c r="J914" s="112">
        <v>70</v>
      </c>
      <c r="K914" s="67">
        <v>6092.89</v>
      </c>
    </row>
    <row r="915" spans="1:11" s="6" customFormat="1" ht="15" outlineLevel="1">
      <c r="A915" s="59" t="s">
        <v>43</v>
      </c>
      <c r="B915" s="108"/>
      <c r="C915" s="108" t="s">
        <v>55</v>
      </c>
      <c r="D915" s="109" t="s">
        <v>54</v>
      </c>
      <c r="E915" s="62">
        <v>70</v>
      </c>
      <c r="F915" s="110"/>
      <c r="G915" s="111"/>
      <c r="H915" s="110"/>
      <c r="I915" s="65">
        <v>230.88</v>
      </c>
      <c r="J915" s="112">
        <v>41</v>
      </c>
      <c r="K915" s="67">
        <v>3568.69</v>
      </c>
    </row>
    <row r="916" spans="1:11" s="6" customFormat="1" ht="15" outlineLevel="1">
      <c r="A916" s="59" t="s">
        <v>43</v>
      </c>
      <c r="B916" s="108"/>
      <c r="C916" s="108" t="s">
        <v>56</v>
      </c>
      <c r="D916" s="109" t="s">
        <v>54</v>
      </c>
      <c r="E916" s="62">
        <v>98</v>
      </c>
      <c r="F916" s="110"/>
      <c r="G916" s="111"/>
      <c r="H916" s="110"/>
      <c r="I916" s="65">
        <v>0.04</v>
      </c>
      <c r="J916" s="112">
        <v>95</v>
      </c>
      <c r="K916" s="67">
        <v>1.1100000000000001</v>
      </c>
    </row>
    <row r="917" spans="1:11" s="6" customFormat="1" ht="15" outlineLevel="1">
      <c r="A917" s="59" t="s">
        <v>43</v>
      </c>
      <c r="B917" s="108"/>
      <c r="C917" s="108" t="s">
        <v>57</v>
      </c>
      <c r="D917" s="109" t="s">
        <v>54</v>
      </c>
      <c r="E917" s="62">
        <v>77</v>
      </c>
      <c r="F917" s="110"/>
      <c r="G917" s="111"/>
      <c r="H917" s="110"/>
      <c r="I917" s="65">
        <v>0.03</v>
      </c>
      <c r="J917" s="112">
        <v>65</v>
      </c>
      <c r="K917" s="67">
        <v>0.76</v>
      </c>
    </row>
    <row r="918" spans="1:11" s="6" customFormat="1" ht="30" outlineLevel="1">
      <c r="A918" s="59" t="s">
        <v>43</v>
      </c>
      <c r="B918" s="108"/>
      <c r="C918" s="108" t="s">
        <v>58</v>
      </c>
      <c r="D918" s="109" t="s">
        <v>59</v>
      </c>
      <c r="E918" s="62">
        <v>116</v>
      </c>
      <c r="F918" s="110"/>
      <c r="G918" s="111" t="s">
        <v>1290</v>
      </c>
      <c r="H918" s="110"/>
      <c r="I918" s="65">
        <v>24.99</v>
      </c>
      <c r="J918" s="112"/>
      <c r="K918" s="67"/>
    </row>
    <row r="919" spans="1:11" s="6" customFormat="1" ht="15.75">
      <c r="A919" s="70" t="s">
        <v>43</v>
      </c>
      <c r="B919" s="113"/>
      <c r="C919" s="113" t="s">
        <v>60</v>
      </c>
      <c r="D919" s="114"/>
      <c r="E919" s="73" t="s">
        <v>43</v>
      </c>
      <c r="F919" s="115"/>
      <c r="G919" s="116"/>
      <c r="H919" s="115"/>
      <c r="I919" s="76">
        <v>857.82</v>
      </c>
      <c r="J919" s="117"/>
      <c r="K919" s="78">
        <v>18508.18</v>
      </c>
    </row>
    <row r="920" spans="1:11" s="6" customFormat="1" ht="15" outlineLevel="1">
      <c r="A920" s="59" t="s">
        <v>43</v>
      </c>
      <c r="B920" s="108"/>
      <c r="C920" s="108" t="s">
        <v>61</v>
      </c>
      <c r="D920" s="109"/>
      <c r="E920" s="62" t="s">
        <v>43</v>
      </c>
      <c r="F920" s="110"/>
      <c r="G920" s="111"/>
      <c r="H920" s="110"/>
      <c r="I920" s="65"/>
      <c r="J920" s="112"/>
      <c r="K920" s="67"/>
    </row>
    <row r="921" spans="1:11" s="6" customFormat="1" ht="25.5" outlineLevel="1">
      <c r="A921" s="59" t="s">
        <v>43</v>
      </c>
      <c r="B921" s="108"/>
      <c r="C921" s="108" t="s">
        <v>46</v>
      </c>
      <c r="D921" s="109"/>
      <c r="E921" s="62" t="s">
        <v>43</v>
      </c>
      <c r="F921" s="110">
        <v>0.23</v>
      </c>
      <c r="G921" s="111" t="s">
        <v>100</v>
      </c>
      <c r="H921" s="110"/>
      <c r="I921" s="65"/>
      <c r="J921" s="112">
        <v>26.39</v>
      </c>
      <c r="K921" s="67">
        <v>0.12</v>
      </c>
    </row>
    <row r="922" spans="1:11" s="6" customFormat="1" ht="25.5" outlineLevel="1">
      <c r="A922" s="59" t="s">
        <v>43</v>
      </c>
      <c r="B922" s="108"/>
      <c r="C922" s="108" t="s">
        <v>48</v>
      </c>
      <c r="D922" s="109"/>
      <c r="E922" s="62" t="s">
        <v>43</v>
      </c>
      <c r="F922" s="110">
        <v>0.23</v>
      </c>
      <c r="G922" s="111" t="s">
        <v>100</v>
      </c>
      <c r="H922" s="110"/>
      <c r="I922" s="65"/>
      <c r="J922" s="112">
        <v>26.39</v>
      </c>
      <c r="K922" s="67">
        <v>0.12</v>
      </c>
    </row>
    <row r="923" spans="1:11" s="6" customFormat="1" ht="15" outlineLevel="1">
      <c r="A923" s="59" t="s">
        <v>43</v>
      </c>
      <c r="B923" s="108"/>
      <c r="C923" s="108" t="s">
        <v>63</v>
      </c>
      <c r="D923" s="109" t="s">
        <v>54</v>
      </c>
      <c r="E923" s="62">
        <v>175</v>
      </c>
      <c r="F923" s="110"/>
      <c r="G923" s="111"/>
      <c r="H923" s="110"/>
      <c r="I923" s="65">
        <v>0</v>
      </c>
      <c r="J923" s="112">
        <v>160</v>
      </c>
      <c r="K923" s="67">
        <v>0.19</v>
      </c>
    </row>
    <row r="924" spans="1:11" s="6" customFormat="1" ht="15" outlineLevel="1">
      <c r="A924" s="59" t="s">
        <v>43</v>
      </c>
      <c r="B924" s="108"/>
      <c r="C924" s="108" t="s">
        <v>64</v>
      </c>
      <c r="D924" s="109"/>
      <c r="E924" s="62" t="s">
        <v>43</v>
      </c>
      <c r="F924" s="110"/>
      <c r="G924" s="111"/>
      <c r="H924" s="110"/>
      <c r="I924" s="65"/>
      <c r="J924" s="112"/>
      <c r="K924" s="67">
        <v>0.31</v>
      </c>
    </row>
    <row r="925" spans="1:11" s="6" customFormat="1" ht="15.75">
      <c r="A925" s="70" t="s">
        <v>43</v>
      </c>
      <c r="B925" s="113"/>
      <c r="C925" s="113" t="s">
        <v>65</v>
      </c>
      <c r="D925" s="114"/>
      <c r="E925" s="73" t="s">
        <v>43</v>
      </c>
      <c r="F925" s="115"/>
      <c r="G925" s="116"/>
      <c r="H925" s="115"/>
      <c r="I925" s="76">
        <v>857.82</v>
      </c>
      <c r="J925" s="117"/>
      <c r="K925" s="78">
        <v>18508.490000000002</v>
      </c>
    </row>
    <row r="926" spans="1:11" s="6" customFormat="1" ht="45">
      <c r="A926" s="59">
        <v>96</v>
      </c>
      <c r="B926" s="108" t="s">
        <v>1476</v>
      </c>
      <c r="C926" s="108" t="s">
        <v>1477</v>
      </c>
      <c r="D926" s="109" t="s">
        <v>156</v>
      </c>
      <c r="E926" s="62" t="s">
        <v>1983</v>
      </c>
      <c r="F926" s="110">
        <v>485.78</v>
      </c>
      <c r="G926" s="111"/>
      <c r="H926" s="110"/>
      <c r="I926" s="65">
        <v>408.06</v>
      </c>
      <c r="J926" s="112">
        <v>14.23</v>
      </c>
      <c r="K926" s="78">
        <v>5806.63</v>
      </c>
    </row>
    <row r="927" spans="1:11" s="6" customFormat="1" ht="180">
      <c r="A927" s="59">
        <v>97</v>
      </c>
      <c r="B927" s="108" t="s">
        <v>1467</v>
      </c>
      <c r="C927" s="108" t="s">
        <v>1478</v>
      </c>
      <c r="D927" s="109" t="s">
        <v>997</v>
      </c>
      <c r="E927" s="62">
        <v>0.48799999999999999</v>
      </c>
      <c r="F927" s="110">
        <v>1913.03</v>
      </c>
      <c r="G927" s="111"/>
      <c r="H927" s="110"/>
      <c r="I927" s="65"/>
      <c r="J927" s="112"/>
      <c r="K927" s="67"/>
    </row>
    <row r="928" spans="1:11" s="6" customFormat="1" ht="25.5" outlineLevel="1">
      <c r="A928" s="59" t="s">
        <v>43</v>
      </c>
      <c r="B928" s="108"/>
      <c r="C928" s="108" t="s">
        <v>44</v>
      </c>
      <c r="D928" s="109"/>
      <c r="E928" s="62" t="s">
        <v>43</v>
      </c>
      <c r="F928" s="110">
        <v>1452</v>
      </c>
      <c r="G928" s="111" t="s">
        <v>94</v>
      </c>
      <c r="H928" s="110"/>
      <c r="I928" s="65">
        <v>1075.6199999999999</v>
      </c>
      <c r="J928" s="112">
        <v>26.39</v>
      </c>
      <c r="K928" s="67">
        <v>28385.57</v>
      </c>
    </row>
    <row r="929" spans="1:11" s="6" customFormat="1" ht="15" outlineLevel="1">
      <c r="A929" s="59" t="s">
        <v>43</v>
      </c>
      <c r="B929" s="108"/>
      <c r="C929" s="108" t="s">
        <v>46</v>
      </c>
      <c r="D929" s="109"/>
      <c r="E929" s="62" t="s">
        <v>43</v>
      </c>
      <c r="F929" s="110">
        <v>324.39</v>
      </c>
      <c r="G929" s="111" t="s">
        <v>95</v>
      </c>
      <c r="H929" s="110"/>
      <c r="I929" s="65">
        <v>237.45</v>
      </c>
      <c r="J929" s="112">
        <v>9.8800000000000008</v>
      </c>
      <c r="K929" s="67">
        <v>2346.04</v>
      </c>
    </row>
    <row r="930" spans="1:11" s="6" customFormat="1" ht="15" outlineLevel="1">
      <c r="A930" s="59" t="s">
        <v>43</v>
      </c>
      <c r="B930" s="108"/>
      <c r="C930" s="108" t="s">
        <v>48</v>
      </c>
      <c r="D930" s="109"/>
      <c r="E930" s="62" t="s">
        <v>43</v>
      </c>
      <c r="F930" s="110" t="s">
        <v>1469</v>
      </c>
      <c r="G930" s="111"/>
      <c r="H930" s="110"/>
      <c r="I930" s="68" t="s">
        <v>1986</v>
      </c>
      <c r="J930" s="112">
        <v>26.39</v>
      </c>
      <c r="K930" s="69" t="s">
        <v>1987</v>
      </c>
    </row>
    <row r="931" spans="1:11" s="6" customFormat="1" ht="15" outlineLevel="1">
      <c r="A931" s="59" t="s">
        <v>43</v>
      </c>
      <c r="B931" s="108"/>
      <c r="C931" s="108" t="s">
        <v>52</v>
      </c>
      <c r="D931" s="109"/>
      <c r="E931" s="62" t="s">
        <v>43</v>
      </c>
      <c r="F931" s="110">
        <v>136.63999999999999</v>
      </c>
      <c r="G931" s="111"/>
      <c r="H931" s="110"/>
      <c r="I931" s="65">
        <v>66.680000000000007</v>
      </c>
      <c r="J931" s="112">
        <v>15.45</v>
      </c>
      <c r="K931" s="67">
        <v>1030.21</v>
      </c>
    </row>
    <row r="932" spans="1:11" s="6" customFormat="1" ht="15" outlineLevel="1">
      <c r="A932" s="59" t="s">
        <v>43</v>
      </c>
      <c r="B932" s="108"/>
      <c r="C932" s="108" t="s">
        <v>53</v>
      </c>
      <c r="D932" s="109" t="s">
        <v>54</v>
      </c>
      <c r="E932" s="62">
        <v>85</v>
      </c>
      <c r="F932" s="110"/>
      <c r="G932" s="111"/>
      <c r="H932" s="110"/>
      <c r="I932" s="65">
        <v>914.28</v>
      </c>
      <c r="J932" s="112">
        <v>70</v>
      </c>
      <c r="K932" s="67">
        <v>19869.900000000001</v>
      </c>
    </row>
    <row r="933" spans="1:11" s="6" customFormat="1" ht="15" outlineLevel="1">
      <c r="A933" s="59" t="s">
        <v>43</v>
      </c>
      <c r="B933" s="108"/>
      <c r="C933" s="108" t="s">
        <v>55</v>
      </c>
      <c r="D933" s="109" t="s">
        <v>54</v>
      </c>
      <c r="E933" s="62">
        <v>70</v>
      </c>
      <c r="F933" s="110"/>
      <c r="G933" s="111"/>
      <c r="H933" s="110"/>
      <c r="I933" s="65">
        <v>752.93</v>
      </c>
      <c r="J933" s="112">
        <v>41</v>
      </c>
      <c r="K933" s="67">
        <v>11638.08</v>
      </c>
    </row>
    <row r="934" spans="1:11" s="6" customFormat="1" ht="15" outlineLevel="1">
      <c r="A934" s="59" t="s">
        <v>43</v>
      </c>
      <c r="B934" s="108"/>
      <c r="C934" s="108" t="s">
        <v>56</v>
      </c>
      <c r="D934" s="109" t="s">
        <v>54</v>
      </c>
      <c r="E934" s="62">
        <v>98</v>
      </c>
      <c r="F934" s="110"/>
      <c r="G934" s="111"/>
      <c r="H934" s="110"/>
      <c r="I934" s="65">
        <v>13.49</v>
      </c>
      <c r="J934" s="112">
        <v>95</v>
      </c>
      <c r="K934" s="67">
        <v>345.19</v>
      </c>
    </row>
    <row r="935" spans="1:11" s="6" customFormat="1" ht="15" outlineLevel="1">
      <c r="A935" s="59" t="s">
        <v>43</v>
      </c>
      <c r="B935" s="108"/>
      <c r="C935" s="108" t="s">
        <v>57</v>
      </c>
      <c r="D935" s="109" t="s">
        <v>54</v>
      </c>
      <c r="E935" s="62">
        <v>77</v>
      </c>
      <c r="F935" s="110"/>
      <c r="G935" s="111"/>
      <c r="H935" s="110"/>
      <c r="I935" s="65">
        <v>10.6</v>
      </c>
      <c r="J935" s="112">
        <v>65</v>
      </c>
      <c r="K935" s="67">
        <v>236.18</v>
      </c>
    </row>
    <row r="936" spans="1:11" s="6" customFormat="1" ht="30" outlineLevel="1">
      <c r="A936" s="59" t="s">
        <v>43</v>
      </c>
      <c r="B936" s="108"/>
      <c r="C936" s="108" t="s">
        <v>58</v>
      </c>
      <c r="D936" s="109" t="s">
        <v>59</v>
      </c>
      <c r="E936" s="62">
        <v>110</v>
      </c>
      <c r="F936" s="110"/>
      <c r="G936" s="111" t="s">
        <v>94</v>
      </c>
      <c r="H936" s="110"/>
      <c r="I936" s="65">
        <v>81.489999999999995</v>
      </c>
      <c r="J936" s="112"/>
      <c r="K936" s="67"/>
    </row>
    <row r="937" spans="1:11" s="6" customFormat="1" ht="15.75">
      <c r="A937" s="70" t="s">
        <v>43</v>
      </c>
      <c r="B937" s="113"/>
      <c r="C937" s="113" t="s">
        <v>60</v>
      </c>
      <c r="D937" s="114"/>
      <c r="E937" s="73" t="s">
        <v>43</v>
      </c>
      <c r="F937" s="115"/>
      <c r="G937" s="116"/>
      <c r="H937" s="115"/>
      <c r="I937" s="76">
        <v>3071.05</v>
      </c>
      <c r="J937" s="117"/>
      <c r="K937" s="78">
        <v>63851.17</v>
      </c>
    </row>
    <row r="938" spans="1:11" s="6" customFormat="1" ht="15" outlineLevel="1">
      <c r="A938" s="59" t="s">
        <v>43</v>
      </c>
      <c r="B938" s="108"/>
      <c r="C938" s="108" t="s">
        <v>61</v>
      </c>
      <c r="D938" s="109"/>
      <c r="E938" s="62" t="s">
        <v>43</v>
      </c>
      <c r="F938" s="110"/>
      <c r="G938" s="111"/>
      <c r="H938" s="110"/>
      <c r="I938" s="65"/>
      <c r="J938" s="112"/>
      <c r="K938" s="67"/>
    </row>
    <row r="939" spans="1:11" s="6" customFormat="1" ht="25.5" outlineLevel="1">
      <c r="A939" s="59" t="s">
        <v>43</v>
      </c>
      <c r="B939" s="108"/>
      <c r="C939" s="108" t="s">
        <v>46</v>
      </c>
      <c r="D939" s="109"/>
      <c r="E939" s="62" t="s">
        <v>43</v>
      </c>
      <c r="F939" s="110">
        <v>18.809999999999999</v>
      </c>
      <c r="G939" s="111" t="s">
        <v>100</v>
      </c>
      <c r="H939" s="110"/>
      <c r="I939" s="65">
        <v>1.38</v>
      </c>
      <c r="J939" s="112">
        <v>26.39</v>
      </c>
      <c r="K939" s="67">
        <v>36.340000000000003</v>
      </c>
    </row>
    <row r="940" spans="1:11" s="6" customFormat="1" ht="25.5" outlineLevel="1">
      <c r="A940" s="59" t="s">
        <v>43</v>
      </c>
      <c r="B940" s="108"/>
      <c r="C940" s="108" t="s">
        <v>48</v>
      </c>
      <c r="D940" s="109"/>
      <c r="E940" s="62" t="s">
        <v>43</v>
      </c>
      <c r="F940" s="110">
        <v>18.809999999999999</v>
      </c>
      <c r="G940" s="111" t="s">
        <v>100</v>
      </c>
      <c r="H940" s="110"/>
      <c r="I940" s="65">
        <v>1.38</v>
      </c>
      <c r="J940" s="112">
        <v>26.39</v>
      </c>
      <c r="K940" s="67">
        <v>36.340000000000003</v>
      </c>
    </row>
    <row r="941" spans="1:11" s="6" customFormat="1" ht="15" outlineLevel="1">
      <c r="A941" s="59" t="s">
        <v>43</v>
      </c>
      <c r="B941" s="108"/>
      <c r="C941" s="108" t="s">
        <v>63</v>
      </c>
      <c r="D941" s="109" t="s">
        <v>54</v>
      </c>
      <c r="E941" s="62">
        <v>175</v>
      </c>
      <c r="F941" s="110"/>
      <c r="G941" s="111"/>
      <c r="H941" s="110"/>
      <c r="I941" s="65">
        <v>2.41</v>
      </c>
      <c r="J941" s="112">
        <v>160</v>
      </c>
      <c r="K941" s="67">
        <v>58.14</v>
      </c>
    </row>
    <row r="942" spans="1:11" s="6" customFormat="1" ht="15" outlineLevel="1">
      <c r="A942" s="59" t="s">
        <v>43</v>
      </c>
      <c r="B942" s="108"/>
      <c r="C942" s="108" t="s">
        <v>64</v>
      </c>
      <c r="D942" s="109"/>
      <c r="E942" s="62" t="s">
        <v>43</v>
      </c>
      <c r="F942" s="110"/>
      <c r="G942" s="111"/>
      <c r="H942" s="110"/>
      <c r="I942" s="65">
        <v>3.79</v>
      </c>
      <c r="J942" s="112"/>
      <c r="K942" s="67">
        <v>94.48</v>
      </c>
    </row>
    <row r="943" spans="1:11" s="6" customFormat="1" ht="15.75">
      <c r="A943" s="70" t="s">
        <v>43</v>
      </c>
      <c r="B943" s="113"/>
      <c r="C943" s="113" t="s">
        <v>65</v>
      </c>
      <c r="D943" s="114"/>
      <c r="E943" s="73" t="s">
        <v>43</v>
      </c>
      <c r="F943" s="115"/>
      <c r="G943" s="116"/>
      <c r="H943" s="115"/>
      <c r="I943" s="76">
        <v>3074.84</v>
      </c>
      <c r="J943" s="117"/>
      <c r="K943" s="78">
        <v>63945.65</v>
      </c>
    </row>
    <row r="944" spans="1:11" s="6" customFormat="1" ht="60">
      <c r="A944" s="59">
        <v>98</v>
      </c>
      <c r="B944" s="108" t="s">
        <v>1481</v>
      </c>
      <c r="C944" s="108" t="s">
        <v>1482</v>
      </c>
      <c r="D944" s="109" t="s">
        <v>106</v>
      </c>
      <c r="E944" s="62">
        <v>0.51727999999999996</v>
      </c>
      <c r="F944" s="110">
        <v>9853.14</v>
      </c>
      <c r="G944" s="111"/>
      <c r="H944" s="110"/>
      <c r="I944" s="65">
        <v>5096.83</v>
      </c>
      <c r="J944" s="112">
        <v>8.4</v>
      </c>
      <c r="K944" s="78">
        <v>42813.39</v>
      </c>
    </row>
    <row r="945" spans="1:11" s="6" customFormat="1" ht="225">
      <c r="A945" s="59">
        <v>99</v>
      </c>
      <c r="B945" s="108" t="s">
        <v>1460</v>
      </c>
      <c r="C945" s="108" t="s">
        <v>1483</v>
      </c>
      <c r="D945" s="109" t="s">
        <v>122</v>
      </c>
      <c r="E945" s="62">
        <v>0.48799999999999999</v>
      </c>
      <c r="F945" s="110">
        <v>1637.73</v>
      </c>
      <c r="G945" s="111"/>
      <c r="H945" s="110"/>
      <c r="I945" s="65"/>
      <c r="J945" s="112"/>
      <c r="K945" s="67"/>
    </row>
    <row r="946" spans="1:11" s="6" customFormat="1" ht="25.5" outlineLevel="1">
      <c r="A946" s="59" t="s">
        <v>43</v>
      </c>
      <c r="B946" s="108"/>
      <c r="C946" s="108" t="s">
        <v>44</v>
      </c>
      <c r="D946" s="109"/>
      <c r="E946" s="62" t="s">
        <v>43</v>
      </c>
      <c r="F946" s="110">
        <v>1531.2</v>
      </c>
      <c r="G946" s="111" t="s">
        <v>1290</v>
      </c>
      <c r="H946" s="110"/>
      <c r="I946" s="65">
        <v>1247.72</v>
      </c>
      <c r="J946" s="112">
        <v>26.39</v>
      </c>
      <c r="K946" s="67">
        <v>32927.26</v>
      </c>
    </row>
    <row r="947" spans="1:11" s="6" customFormat="1" ht="15" outlineLevel="1">
      <c r="A947" s="59" t="s">
        <v>43</v>
      </c>
      <c r="B947" s="108"/>
      <c r="C947" s="108" t="s">
        <v>46</v>
      </c>
      <c r="D947" s="109"/>
      <c r="E947" s="62" t="s">
        <v>43</v>
      </c>
      <c r="F947" s="110">
        <v>45.47</v>
      </c>
      <c r="G947" s="111" t="s">
        <v>95</v>
      </c>
      <c r="H947" s="110"/>
      <c r="I947" s="65">
        <v>33.28</v>
      </c>
      <c r="J947" s="112">
        <v>6.33</v>
      </c>
      <c r="K947" s="67">
        <v>210.69</v>
      </c>
    </row>
    <row r="948" spans="1:11" s="6" customFormat="1" ht="15" outlineLevel="1">
      <c r="A948" s="59" t="s">
        <v>43</v>
      </c>
      <c r="B948" s="108"/>
      <c r="C948" s="108" t="s">
        <v>48</v>
      </c>
      <c r="D948" s="109"/>
      <c r="E948" s="62" t="s">
        <v>43</v>
      </c>
      <c r="F948" s="110" t="s">
        <v>447</v>
      </c>
      <c r="G948" s="111"/>
      <c r="H948" s="110"/>
      <c r="I948" s="68" t="s">
        <v>424</v>
      </c>
      <c r="J948" s="112">
        <v>26.39</v>
      </c>
      <c r="K948" s="69" t="s">
        <v>1988</v>
      </c>
    </row>
    <row r="949" spans="1:11" s="6" customFormat="1" ht="15" outlineLevel="1">
      <c r="A949" s="59" t="s">
        <v>43</v>
      </c>
      <c r="B949" s="108"/>
      <c r="C949" s="108" t="s">
        <v>52</v>
      </c>
      <c r="D949" s="109"/>
      <c r="E949" s="62" t="s">
        <v>43</v>
      </c>
      <c r="F949" s="110">
        <v>61.06</v>
      </c>
      <c r="G949" s="111"/>
      <c r="H949" s="110"/>
      <c r="I949" s="65">
        <v>29.8</v>
      </c>
      <c r="J949" s="112">
        <v>10.78</v>
      </c>
      <c r="K949" s="67">
        <v>321.20999999999998</v>
      </c>
    </row>
    <row r="950" spans="1:11" s="6" customFormat="1" ht="15" outlineLevel="1">
      <c r="A950" s="59" t="s">
        <v>43</v>
      </c>
      <c r="B950" s="108"/>
      <c r="C950" s="108" t="s">
        <v>53</v>
      </c>
      <c r="D950" s="109" t="s">
        <v>54</v>
      </c>
      <c r="E950" s="62">
        <v>85</v>
      </c>
      <c r="F950" s="110"/>
      <c r="G950" s="111"/>
      <c r="H950" s="110"/>
      <c r="I950" s="65">
        <v>1060.56</v>
      </c>
      <c r="J950" s="112">
        <v>70</v>
      </c>
      <c r="K950" s="67">
        <v>23049.08</v>
      </c>
    </row>
    <row r="951" spans="1:11" s="6" customFormat="1" ht="15" outlineLevel="1">
      <c r="A951" s="59" t="s">
        <v>43</v>
      </c>
      <c r="B951" s="108"/>
      <c r="C951" s="108" t="s">
        <v>55</v>
      </c>
      <c r="D951" s="109" t="s">
        <v>54</v>
      </c>
      <c r="E951" s="62">
        <v>70</v>
      </c>
      <c r="F951" s="110"/>
      <c r="G951" s="111"/>
      <c r="H951" s="110"/>
      <c r="I951" s="65">
        <v>873.4</v>
      </c>
      <c r="J951" s="112">
        <v>41</v>
      </c>
      <c r="K951" s="67">
        <v>13500.18</v>
      </c>
    </row>
    <row r="952" spans="1:11" s="6" customFormat="1" ht="15" outlineLevel="1">
      <c r="A952" s="59" t="s">
        <v>43</v>
      </c>
      <c r="B952" s="108"/>
      <c r="C952" s="108" t="s">
        <v>56</v>
      </c>
      <c r="D952" s="109" t="s">
        <v>54</v>
      </c>
      <c r="E952" s="62">
        <v>98</v>
      </c>
      <c r="F952" s="110"/>
      <c r="G952" s="111"/>
      <c r="H952" s="110"/>
      <c r="I952" s="65">
        <v>0.17</v>
      </c>
      <c r="J952" s="112">
        <v>95</v>
      </c>
      <c r="K952" s="67">
        <v>4.22</v>
      </c>
    </row>
    <row r="953" spans="1:11" s="6" customFormat="1" ht="15" outlineLevel="1">
      <c r="A953" s="59" t="s">
        <v>43</v>
      </c>
      <c r="B953" s="108"/>
      <c r="C953" s="108" t="s">
        <v>57</v>
      </c>
      <c r="D953" s="109" t="s">
        <v>54</v>
      </c>
      <c r="E953" s="62">
        <v>77</v>
      </c>
      <c r="F953" s="110"/>
      <c r="G953" s="111"/>
      <c r="H953" s="110"/>
      <c r="I953" s="65">
        <v>0.13</v>
      </c>
      <c r="J953" s="112">
        <v>65</v>
      </c>
      <c r="K953" s="67">
        <v>2.89</v>
      </c>
    </row>
    <row r="954" spans="1:11" s="6" customFormat="1" ht="30" outlineLevel="1">
      <c r="A954" s="59" t="s">
        <v>43</v>
      </c>
      <c r="B954" s="108"/>
      <c r="C954" s="108" t="s">
        <v>58</v>
      </c>
      <c r="D954" s="109" t="s">
        <v>59</v>
      </c>
      <c r="E954" s="62">
        <v>116</v>
      </c>
      <c r="F954" s="110"/>
      <c r="G954" s="111" t="s">
        <v>1290</v>
      </c>
      <c r="H954" s="110"/>
      <c r="I954" s="65">
        <v>94.52</v>
      </c>
      <c r="J954" s="112"/>
      <c r="K954" s="67"/>
    </row>
    <row r="955" spans="1:11" s="6" customFormat="1" ht="15.75">
      <c r="A955" s="70" t="s">
        <v>43</v>
      </c>
      <c r="B955" s="113"/>
      <c r="C955" s="113" t="s">
        <v>60</v>
      </c>
      <c r="D955" s="114"/>
      <c r="E955" s="73" t="s">
        <v>43</v>
      </c>
      <c r="F955" s="115"/>
      <c r="G955" s="116"/>
      <c r="H955" s="115"/>
      <c r="I955" s="76">
        <v>3245.06</v>
      </c>
      <c r="J955" s="117"/>
      <c r="K955" s="78">
        <v>70015.53</v>
      </c>
    </row>
    <row r="956" spans="1:11" s="6" customFormat="1" ht="15" outlineLevel="1">
      <c r="A956" s="59" t="s">
        <v>43</v>
      </c>
      <c r="B956" s="108"/>
      <c r="C956" s="108" t="s">
        <v>61</v>
      </c>
      <c r="D956" s="109"/>
      <c r="E956" s="62" t="s">
        <v>43</v>
      </c>
      <c r="F956" s="110"/>
      <c r="G956" s="111"/>
      <c r="H956" s="110"/>
      <c r="I956" s="65"/>
      <c r="J956" s="112"/>
      <c r="K956" s="67"/>
    </row>
    <row r="957" spans="1:11" s="6" customFormat="1" ht="25.5" outlineLevel="1">
      <c r="A957" s="59" t="s">
        <v>43</v>
      </c>
      <c r="B957" s="108"/>
      <c r="C957" s="108" t="s">
        <v>46</v>
      </c>
      <c r="D957" s="109"/>
      <c r="E957" s="62" t="s">
        <v>43</v>
      </c>
      <c r="F957" s="110">
        <v>0.23</v>
      </c>
      <c r="G957" s="111" t="s">
        <v>100</v>
      </c>
      <c r="H957" s="110"/>
      <c r="I957" s="65">
        <v>0.02</v>
      </c>
      <c r="J957" s="112">
        <v>26.39</v>
      </c>
      <c r="K957" s="67">
        <v>0.44</v>
      </c>
    </row>
    <row r="958" spans="1:11" s="6" customFormat="1" ht="25.5" outlineLevel="1">
      <c r="A958" s="59" t="s">
        <v>43</v>
      </c>
      <c r="B958" s="108"/>
      <c r="C958" s="108" t="s">
        <v>48</v>
      </c>
      <c r="D958" s="109"/>
      <c r="E958" s="62" t="s">
        <v>43</v>
      </c>
      <c r="F958" s="110">
        <v>0.23</v>
      </c>
      <c r="G958" s="111" t="s">
        <v>100</v>
      </c>
      <c r="H958" s="110"/>
      <c r="I958" s="65">
        <v>0.02</v>
      </c>
      <c r="J958" s="112">
        <v>26.39</v>
      </c>
      <c r="K958" s="67">
        <v>0.44</v>
      </c>
    </row>
    <row r="959" spans="1:11" s="6" customFormat="1" ht="15" outlineLevel="1">
      <c r="A959" s="59" t="s">
        <v>43</v>
      </c>
      <c r="B959" s="108"/>
      <c r="C959" s="108" t="s">
        <v>63</v>
      </c>
      <c r="D959" s="109" t="s">
        <v>54</v>
      </c>
      <c r="E959" s="62">
        <v>175</v>
      </c>
      <c r="F959" s="110"/>
      <c r="G959" s="111"/>
      <c r="H959" s="110"/>
      <c r="I959" s="65">
        <v>0.04</v>
      </c>
      <c r="J959" s="112">
        <v>160</v>
      </c>
      <c r="K959" s="67">
        <v>0.71</v>
      </c>
    </row>
    <row r="960" spans="1:11" s="6" customFormat="1" ht="15" outlineLevel="1">
      <c r="A960" s="59" t="s">
        <v>43</v>
      </c>
      <c r="B960" s="108"/>
      <c r="C960" s="108" t="s">
        <v>64</v>
      </c>
      <c r="D960" s="109"/>
      <c r="E960" s="62" t="s">
        <v>43</v>
      </c>
      <c r="F960" s="110"/>
      <c r="G960" s="111"/>
      <c r="H960" s="110"/>
      <c r="I960" s="65">
        <v>0.06</v>
      </c>
      <c r="J960" s="112"/>
      <c r="K960" s="67">
        <v>1.1499999999999999</v>
      </c>
    </row>
    <row r="961" spans="1:11" s="6" customFormat="1" ht="15.75">
      <c r="A961" s="70" t="s">
        <v>43</v>
      </c>
      <c r="B961" s="113"/>
      <c r="C961" s="113" t="s">
        <v>65</v>
      </c>
      <c r="D961" s="114"/>
      <c r="E961" s="73" t="s">
        <v>43</v>
      </c>
      <c r="F961" s="115"/>
      <c r="G961" s="116"/>
      <c r="H961" s="115"/>
      <c r="I961" s="76">
        <v>3245.12</v>
      </c>
      <c r="J961" s="117"/>
      <c r="K961" s="78">
        <v>70016.679999999993</v>
      </c>
    </row>
    <row r="962" spans="1:11" s="6" customFormat="1" ht="180">
      <c r="A962" s="59">
        <v>100</v>
      </c>
      <c r="B962" s="108" t="s">
        <v>174</v>
      </c>
      <c r="C962" s="108" t="s">
        <v>175</v>
      </c>
      <c r="D962" s="109" t="s">
        <v>142</v>
      </c>
      <c r="E962" s="62" t="s">
        <v>1989</v>
      </c>
      <c r="F962" s="110">
        <v>96.73</v>
      </c>
      <c r="G962" s="111"/>
      <c r="H962" s="110"/>
      <c r="I962" s="65"/>
      <c r="J962" s="112"/>
      <c r="K962" s="67"/>
    </row>
    <row r="963" spans="1:11" s="6" customFormat="1" ht="25.5" outlineLevel="1">
      <c r="A963" s="59" t="s">
        <v>43</v>
      </c>
      <c r="B963" s="108"/>
      <c r="C963" s="108" t="s">
        <v>44</v>
      </c>
      <c r="D963" s="109"/>
      <c r="E963" s="62" t="s">
        <v>43</v>
      </c>
      <c r="F963" s="110">
        <v>74.13</v>
      </c>
      <c r="G963" s="111" t="s">
        <v>94</v>
      </c>
      <c r="H963" s="110"/>
      <c r="I963" s="65">
        <v>21.16</v>
      </c>
      <c r="J963" s="112">
        <v>26.39</v>
      </c>
      <c r="K963" s="67">
        <v>558.29</v>
      </c>
    </row>
    <row r="964" spans="1:11" s="6" customFormat="1" ht="15" outlineLevel="1">
      <c r="A964" s="59" t="s">
        <v>43</v>
      </c>
      <c r="B964" s="108"/>
      <c r="C964" s="108" t="s">
        <v>46</v>
      </c>
      <c r="D964" s="109"/>
      <c r="E964" s="62" t="s">
        <v>43</v>
      </c>
      <c r="F964" s="110">
        <v>13.14</v>
      </c>
      <c r="G964" s="111" t="s">
        <v>95</v>
      </c>
      <c r="H964" s="110"/>
      <c r="I964" s="65">
        <v>3.71</v>
      </c>
      <c r="J964" s="112">
        <v>8.01</v>
      </c>
      <c r="K964" s="67">
        <v>29.68</v>
      </c>
    </row>
    <row r="965" spans="1:11" s="6" customFormat="1" ht="15" outlineLevel="1">
      <c r="A965" s="59" t="s">
        <v>43</v>
      </c>
      <c r="B965" s="108"/>
      <c r="C965" s="108" t="s">
        <v>48</v>
      </c>
      <c r="D965" s="109"/>
      <c r="E965" s="62" t="s">
        <v>43</v>
      </c>
      <c r="F965" s="110" t="s">
        <v>177</v>
      </c>
      <c r="G965" s="111"/>
      <c r="H965" s="110"/>
      <c r="I965" s="68" t="s">
        <v>586</v>
      </c>
      <c r="J965" s="112">
        <v>26.39</v>
      </c>
      <c r="K965" s="69" t="s">
        <v>1990</v>
      </c>
    </row>
    <row r="966" spans="1:11" s="6" customFormat="1" ht="15" outlineLevel="1">
      <c r="A966" s="59" t="s">
        <v>43</v>
      </c>
      <c r="B966" s="108"/>
      <c r="C966" s="108" t="s">
        <v>52</v>
      </c>
      <c r="D966" s="109"/>
      <c r="E966" s="62" t="s">
        <v>43</v>
      </c>
      <c r="F966" s="110">
        <v>9.4600000000000009</v>
      </c>
      <c r="G966" s="111"/>
      <c r="H966" s="110"/>
      <c r="I966" s="65">
        <v>1.78</v>
      </c>
      <c r="J966" s="112">
        <v>6.81</v>
      </c>
      <c r="K966" s="67">
        <v>12.11</v>
      </c>
    </row>
    <row r="967" spans="1:11" s="6" customFormat="1" ht="15" outlineLevel="1">
      <c r="A967" s="59" t="s">
        <v>43</v>
      </c>
      <c r="B967" s="108"/>
      <c r="C967" s="108" t="s">
        <v>53</v>
      </c>
      <c r="D967" s="109" t="s">
        <v>54</v>
      </c>
      <c r="E967" s="62">
        <v>100</v>
      </c>
      <c r="F967" s="110"/>
      <c r="G967" s="111"/>
      <c r="H967" s="110"/>
      <c r="I967" s="65">
        <v>21.16</v>
      </c>
      <c r="J967" s="112">
        <v>83</v>
      </c>
      <c r="K967" s="67">
        <v>463.38</v>
      </c>
    </row>
    <row r="968" spans="1:11" s="6" customFormat="1" ht="15" outlineLevel="1">
      <c r="A968" s="59" t="s">
        <v>43</v>
      </c>
      <c r="B968" s="108"/>
      <c r="C968" s="108" t="s">
        <v>55</v>
      </c>
      <c r="D968" s="109" t="s">
        <v>54</v>
      </c>
      <c r="E968" s="62">
        <v>64</v>
      </c>
      <c r="F968" s="110"/>
      <c r="G968" s="111"/>
      <c r="H968" s="110"/>
      <c r="I968" s="65">
        <v>13.54</v>
      </c>
      <c r="J968" s="112">
        <v>41</v>
      </c>
      <c r="K968" s="67">
        <v>228.9</v>
      </c>
    </row>
    <row r="969" spans="1:11" s="6" customFormat="1" ht="15" outlineLevel="1">
      <c r="A969" s="59" t="s">
        <v>43</v>
      </c>
      <c r="B969" s="108"/>
      <c r="C969" s="108" t="s">
        <v>56</v>
      </c>
      <c r="D969" s="109" t="s">
        <v>54</v>
      </c>
      <c r="E969" s="62">
        <v>98</v>
      </c>
      <c r="F969" s="110"/>
      <c r="G969" s="111"/>
      <c r="H969" s="110"/>
      <c r="I969" s="65">
        <v>0.12</v>
      </c>
      <c r="J969" s="112">
        <v>95</v>
      </c>
      <c r="K969" s="67">
        <v>2.9</v>
      </c>
    </row>
    <row r="970" spans="1:11" s="6" customFormat="1" ht="15" outlineLevel="1">
      <c r="A970" s="59" t="s">
        <v>43</v>
      </c>
      <c r="B970" s="108"/>
      <c r="C970" s="108" t="s">
        <v>57</v>
      </c>
      <c r="D970" s="109" t="s">
        <v>54</v>
      </c>
      <c r="E970" s="62">
        <v>77</v>
      </c>
      <c r="F970" s="110"/>
      <c r="G970" s="111"/>
      <c r="H970" s="110"/>
      <c r="I970" s="65">
        <v>0.09</v>
      </c>
      <c r="J970" s="112">
        <v>65</v>
      </c>
      <c r="K970" s="67">
        <v>1.98</v>
      </c>
    </row>
    <row r="971" spans="1:11" s="6" customFormat="1" ht="30" outlineLevel="1">
      <c r="A971" s="59" t="s">
        <v>43</v>
      </c>
      <c r="B971" s="108"/>
      <c r="C971" s="108" t="s">
        <v>58</v>
      </c>
      <c r="D971" s="109" t="s">
        <v>59</v>
      </c>
      <c r="E971" s="62">
        <v>5.31</v>
      </c>
      <c r="F971" s="110"/>
      <c r="G971" s="111" t="s">
        <v>94</v>
      </c>
      <c r="H971" s="110"/>
      <c r="I971" s="65">
        <v>1.52</v>
      </c>
      <c r="J971" s="112"/>
      <c r="K971" s="67"/>
    </row>
    <row r="972" spans="1:11" s="6" customFormat="1" ht="15.75">
      <c r="A972" s="70" t="s">
        <v>43</v>
      </c>
      <c r="B972" s="113"/>
      <c r="C972" s="113" t="s">
        <v>60</v>
      </c>
      <c r="D972" s="114"/>
      <c r="E972" s="73" t="s">
        <v>43</v>
      </c>
      <c r="F972" s="115"/>
      <c r="G972" s="116"/>
      <c r="H972" s="115"/>
      <c r="I972" s="76">
        <v>61.56</v>
      </c>
      <c r="J972" s="117"/>
      <c r="K972" s="78">
        <v>1297.24</v>
      </c>
    </row>
    <row r="973" spans="1:11" s="6" customFormat="1" ht="15" outlineLevel="1">
      <c r="A973" s="59" t="s">
        <v>43</v>
      </c>
      <c r="B973" s="108"/>
      <c r="C973" s="108" t="s">
        <v>61</v>
      </c>
      <c r="D973" s="109"/>
      <c r="E973" s="62" t="s">
        <v>43</v>
      </c>
      <c r="F973" s="110"/>
      <c r="G973" s="111"/>
      <c r="H973" s="110"/>
      <c r="I973" s="65"/>
      <c r="J973" s="112"/>
      <c r="K973" s="67"/>
    </row>
    <row r="974" spans="1:11" s="6" customFormat="1" ht="25.5" outlineLevel="1">
      <c r="A974" s="59" t="s">
        <v>43</v>
      </c>
      <c r="B974" s="108"/>
      <c r="C974" s="108" t="s">
        <v>46</v>
      </c>
      <c r="D974" s="109"/>
      <c r="E974" s="62" t="s">
        <v>43</v>
      </c>
      <c r="F974" s="110">
        <v>0.41</v>
      </c>
      <c r="G974" s="111" t="s">
        <v>100</v>
      </c>
      <c r="H974" s="110"/>
      <c r="I974" s="65">
        <v>0.01</v>
      </c>
      <c r="J974" s="112">
        <v>26.39</v>
      </c>
      <c r="K974" s="67">
        <v>0.31</v>
      </c>
    </row>
    <row r="975" spans="1:11" s="6" customFormat="1" ht="25.5" outlineLevel="1">
      <c r="A975" s="59" t="s">
        <v>43</v>
      </c>
      <c r="B975" s="108"/>
      <c r="C975" s="108" t="s">
        <v>48</v>
      </c>
      <c r="D975" s="109"/>
      <c r="E975" s="62" t="s">
        <v>43</v>
      </c>
      <c r="F975" s="110">
        <v>0.41</v>
      </c>
      <c r="G975" s="111" t="s">
        <v>100</v>
      </c>
      <c r="H975" s="110"/>
      <c r="I975" s="65">
        <v>0.01</v>
      </c>
      <c r="J975" s="112">
        <v>26.39</v>
      </c>
      <c r="K975" s="67">
        <v>0.31</v>
      </c>
    </row>
    <row r="976" spans="1:11" s="6" customFormat="1" ht="15" outlineLevel="1">
      <c r="A976" s="59" t="s">
        <v>43</v>
      </c>
      <c r="B976" s="108"/>
      <c r="C976" s="108" t="s">
        <v>63</v>
      </c>
      <c r="D976" s="109" t="s">
        <v>54</v>
      </c>
      <c r="E976" s="62">
        <v>175</v>
      </c>
      <c r="F976" s="110"/>
      <c r="G976" s="111"/>
      <c r="H976" s="110"/>
      <c r="I976" s="65">
        <v>0.02</v>
      </c>
      <c r="J976" s="112">
        <v>160</v>
      </c>
      <c r="K976" s="67">
        <v>0.49</v>
      </c>
    </row>
    <row r="977" spans="1:11" s="6" customFormat="1" ht="15" outlineLevel="1">
      <c r="A977" s="59" t="s">
        <v>43</v>
      </c>
      <c r="B977" s="108"/>
      <c r="C977" s="108" t="s">
        <v>64</v>
      </c>
      <c r="D977" s="109"/>
      <c r="E977" s="62" t="s">
        <v>43</v>
      </c>
      <c r="F977" s="110"/>
      <c r="G977" s="111"/>
      <c r="H977" s="110"/>
      <c r="I977" s="65">
        <v>0.03</v>
      </c>
      <c r="J977" s="112"/>
      <c r="K977" s="67">
        <v>0.8</v>
      </c>
    </row>
    <row r="978" spans="1:11" s="6" customFormat="1" ht="15.75">
      <c r="A978" s="70" t="s">
        <v>43</v>
      </c>
      <c r="B978" s="113"/>
      <c r="C978" s="113" t="s">
        <v>65</v>
      </c>
      <c r="D978" s="114"/>
      <c r="E978" s="73" t="s">
        <v>43</v>
      </c>
      <c r="F978" s="115"/>
      <c r="G978" s="116"/>
      <c r="H978" s="115"/>
      <c r="I978" s="76">
        <v>61.59</v>
      </c>
      <c r="J978" s="117"/>
      <c r="K978" s="78">
        <v>1298.04</v>
      </c>
    </row>
    <row r="979" spans="1:11" s="6" customFormat="1" ht="15.75">
      <c r="A979" s="59">
        <v>101</v>
      </c>
      <c r="B979" s="108" t="s">
        <v>180</v>
      </c>
      <c r="C979" s="108" t="s">
        <v>181</v>
      </c>
      <c r="D979" s="109" t="s">
        <v>106</v>
      </c>
      <c r="E979" s="62">
        <v>1.6919999999999999E-3</v>
      </c>
      <c r="F979" s="110">
        <v>18660.61</v>
      </c>
      <c r="G979" s="111"/>
      <c r="H979" s="110"/>
      <c r="I979" s="65">
        <v>31.57</v>
      </c>
      <c r="J979" s="112">
        <v>3.05</v>
      </c>
      <c r="K979" s="78">
        <v>96.3</v>
      </c>
    </row>
    <row r="980" spans="1:11" s="6" customFormat="1" ht="180">
      <c r="A980" s="59">
        <v>102</v>
      </c>
      <c r="B980" s="108" t="s">
        <v>183</v>
      </c>
      <c r="C980" s="108" t="s">
        <v>184</v>
      </c>
      <c r="D980" s="109" t="s">
        <v>142</v>
      </c>
      <c r="E980" s="62" t="s">
        <v>1989</v>
      </c>
      <c r="F980" s="110">
        <v>314.81</v>
      </c>
      <c r="G980" s="111">
        <v>2</v>
      </c>
      <c r="H980" s="110"/>
      <c r="I980" s="65"/>
      <c r="J980" s="112"/>
      <c r="K980" s="67"/>
    </row>
    <row r="981" spans="1:11" s="6" customFormat="1" ht="25.5" outlineLevel="1">
      <c r="A981" s="59" t="s">
        <v>43</v>
      </c>
      <c r="B981" s="108"/>
      <c r="C981" s="108" t="s">
        <v>44</v>
      </c>
      <c r="D981" s="109"/>
      <c r="E981" s="62" t="s">
        <v>43</v>
      </c>
      <c r="F981" s="110">
        <v>25.35</v>
      </c>
      <c r="G981" s="111" t="s">
        <v>185</v>
      </c>
      <c r="H981" s="110"/>
      <c r="I981" s="65">
        <v>14.47</v>
      </c>
      <c r="J981" s="112">
        <v>26.39</v>
      </c>
      <c r="K981" s="67">
        <v>381.84</v>
      </c>
    </row>
    <row r="982" spans="1:11" s="6" customFormat="1" ht="15" outlineLevel="1">
      <c r="A982" s="59" t="s">
        <v>43</v>
      </c>
      <c r="B982" s="108"/>
      <c r="C982" s="108" t="s">
        <v>46</v>
      </c>
      <c r="D982" s="109"/>
      <c r="E982" s="62" t="s">
        <v>43</v>
      </c>
      <c r="F982" s="110">
        <v>1.81</v>
      </c>
      <c r="G982" s="111" t="s">
        <v>186</v>
      </c>
      <c r="H982" s="110"/>
      <c r="I982" s="65">
        <v>1.02</v>
      </c>
      <c r="J982" s="112">
        <v>10.23</v>
      </c>
      <c r="K982" s="67">
        <v>10.44</v>
      </c>
    </row>
    <row r="983" spans="1:11" s="6" customFormat="1" ht="15" outlineLevel="1">
      <c r="A983" s="59" t="s">
        <v>43</v>
      </c>
      <c r="B983" s="108"/>
      <c r="C983" s="108" t="s">
        <v>48</v>
      </c>
      <c r="D983" s="109"/>
      <c r="E983" s="62" t="s">
        <v>43</v>
      </c>
      <c r="F983" s="110" t="s">
        <v>187</v>
      </c>
      <c r="G983" s="111"/>
      <c r="H983" s="110"/>
      <c r="I983" s="68" t="s">
        <v>287</v>
      </c>
      <c r="J983" s="112">
        <v>26.39</v>
      </c>
      <c r="K983" s="69" t="s">
        <v>1991</v>
      </c>
    </row>
    <row r="984" spans="1:11" s="6" customFormat="1" ht="15" outlineLevel="1">
      <c r="A984" s="59" t="s">
        <v>43</v>
      </c>
      <c r="B984" s="108"/>
      <c r="C984" s="108" t="s">
        <v>52</v>
      </c>
      <c r="D984" s="109"/>
      <c r="E984" s="62" t="s">
        <v>43</v>
      </c>
      <c r="F984" s="110">
        <v>287.64999999999998</v>
      </c>
      <c r="G984" s="111">
        <v>2</v>
      </c>
      <c r="H984" s="110"/>
      <c r="I984" s="65">
        <v>108.16</v>
      </c>
      <c r="J984" s="112">
        <v>2.76</v>
      </c>
      <c r="K984" s="67">
        <v>298.51</v>
      </c>
    </row>
    <row r="985" spans="1:11" s="6" customFormat="1" ht="15" outlineLevel="1">
      <c r="A985" s="59" t="s">
        <v>43</v>
      </c>
      <c r="B985" s="108"/>
      <c r="C985" s="108" t="s">
        <v>53</v>
      </c>
      <c r="D985" s="109" t="s">
        <v>54</v>
      </c>
      <c r="E985" s="62">
        <v>100</v>
      </c>
      <c r="F985" s="110"/>
      <c r="G985" s="111"/>
      <c r="H985" s="110"/>
      <c r="I985" s="65">
        <v>14.47</v>
      </c>
      <c r="J985" s="112">
        <v>83</v>
      </c>
      <c r="K985" s="67">
        <v>316.93</v>
      </c>
    </row>
    <row r="986" spans="1:11" s="6" customFormat="1" ht="15" outlineLevel="1">
      <c r="A986" s="59" t="s">
        <v>43</v>
      </c>
      <c r="B986" s="108"/>
      <c r="C986" s="108" t="s">
        <v>55</v>
      </c>
      <c r="D986" s="109" t="s">
        <v>54</v>
      </c>
      <c r="E986" s="62">
        <v>64</v>
      </c>
      <c r="F986" s="110"/>
      <c r="G986" s="111"/>
      <c r="H986" s="110"/>
      <c r="I986" s="65">
        <v>9.26</v>
      </c>
      <c r="J986" s="112">
        <v>41</v>
      </c>
      <c r="K986" s="67">
        <v>156.55000000000001</v>
      </c>
    </row>
    <row r="987" spans="1:11" s="6" customFormat="1" ht="15" outlineLevel="1">
      <c r="A987" s="59" t="s">
        <v>43</v>
      </c>
      <c r="B987" s="108"/>
      <c r="C987" s="108" t="s">
        <v>56</v>
      </c>
      <c r="D987" s="109" t="s">
        <v>54</v>
      </c>
      <c r="E987" s="62">
        <v>98</v>
      </c>
      <c r="F987" s="110"/>
      <c r="G987" s="111"/>
      <c r="H987" s="110"/>
      <c r="I987" s="65">
        <v>0.15</v>
      </c>
      <c r="J987" s="112">
        <v>95</v>
      </c>
      <c r="K987" s="67">
        <v>3.82</v>
      </c>
    </row>
    <row r="988" spans="1:11" s="6" customFormat="1" ht="15" outlineLevel="1">
      <c r="A988" s="59" t="s">
        <v>43</v>
      </c>
      <c r="B988" s="108"/>
      <c r="C988" s="108" t="s">
        <v>57</v>
      </c>
      <c r="D988" s="109" t="s">
        <v>54</v>
      </c>
      <c r="E988" s="62">
        <v>77</v>
      </c>
      <c r="F988" s="110"/>
      <c r="G988" s="111"/>
      <c r="H988" s="110"/>
      <c r="I988" s="65">
        <v>0.12</v>
      </c>
      <c r="J988" s="112">
        <v>65</v>
      </c>
      <c r="K988" s="67">
        <v>2.61</v>
      </c>
    </row>
    <row r="989" spans="1:11" s="6" customFormat="1" ht="30" outlineLevel="1">
      <c r="A989" s="59" t="s">
        <v>43</v>
      </c>
      <c r="B989" s="108"/>
      <c r="C989" s="108" t="s">
        <v>58</v>
      </c>
      <c r="D989" s="109" t="s">
        <v>59</v>
      </c>
      <c r="E989" s="62">
        <v>2.13</v>
      </c>
      <c r="F989" s="110"/>
      <c r="G989" s="111" t="s">
        <v>185</v>
      </c>
      <c r="H989" s="110"/>
      <c r="I989" s="65">
        <v>1.22</v>
      </c>
      <c r="J989" s="112"/>
      <c r="K989" s="67"/>
    </row>
    <row r="990" spans="1:11" s="6" customFormat="1" ht="15.75">
      <c r="A990" s="70" t="s">
        <v>43</v>
      </c>
      <c r="B990" s="113"/>
      <c r="C990" s="113" t="s">
        <v>60</v>
      </c>
      <c r="D990" s="114"/>
      <c r="E990" s="73" t="s">
        <v>43</v>
      </c>
      <c r="F990" s="115"/>
      <c r="G990" s="116"/>
      <c r="H990" s="115"/>
      <c r="I990" s="76">
        <v>147.65</v>
      </c>
      <c r="J990" s="117"/>
      <c r="K990" s="78">
        <v>1170.7</v>
      </c>
    </row>
    <row r="991" spans="1:11" s="6" customFormat="1" ht="15" outlineLevel="1">
      <c r="A991" s="59" t="s">
        <v>43</v>
      </c>
      <c r="B991" s="108"/>
      <c r="C991" s="108" t="s">
        <v>61</v>
      </c>
      <c r="D991" s="109"/>
      <c r="E991" s="62" t="s">
        <v>43</v>
      </c>
      <c r="F991" s="110"/>
      <c r="G991" s="111"/>
      <c r="H991" s="110"/>
      <c r="I991" s="65"/>
      <c r="J991" s="112"/>
      <c r="K991" s="67"/>
    </row>
    <row r="992" spans="1:11" s="6" customFormat="1" ht="25.5" outlineLevel="1">
      <c r="A992" s="59" t="s">
        <v>43</v>
      </c>
      <c r="B992" s="108"/>
      <c r="C992" s="108" t="s">
        <v>46</v>
      </c>
      <c r="D992" s="109"/>
      <c r="E992" s="62" t="s">
        <v>43</v>
      </c>
      <c r="F992" s="110">
        <v>0.27</v>
      </c>
      <c r="G992" s="111" t="s">
        <v>190</v>
      </c>
      <c r="H992" s="110"/>
      <c r="I992" s="65">
        <v>0.02</v>
      </c>
      <c r="J992" s="112">
        <v>26.39</v>
      </c>
      <c r="K992" s="67">
        <v>0.4</v>
      </c>
    </row>
    <row r="993" spans="1:11" s="6" customFormat="1" ht="25.5" outlineLevel="1">
      <c r="A993" s="59" t="s">
        <v>43</v>
      </c>
      <c r="B993" s="108"/>
      <c r="C993" s="108" t="s">
        <v>48</v>
      </c>
      <c r="D993" s="109"/>
      <c r="E993" s="62" t="s">
        <v>43</v>
      </c>
      <c r="F993" s="110">
        <v>0.27</v>
      </c>
      <c r="G993" s="111" t="s">
        <v>190</v>
      </c>
      <c r="H993" s="110"/>
      <c r="I993" s="65">
        <v>0.02</v>
      </c>
      <c r="J993" s="112">
        <v>26.39</v>
      </c>
      <c r="K993" s="67">
        <v>0.4</v>
      </c>
    </row>
    <row r="994" spans="1:11" s="6" customFormat="1" ht="15" outlineLevel="1">
      <c r="A994" s="59" t="s">
        <v>43</v>
      </c>
      <c r="B994" s="108"/>
      <c r="C994" s="108" t="s">
        <v>63</v>
      </c>
      <c r="D994" s="109" t="s">
        <v>54</v>
      </c>
      <c r="E994" s="62">
        <v>175</v>
      </c>
      <c r="F994" s="110"/>
      <c r="G994" s="111"/>
      <c r="H994" s="110"/>
      <c r="I994" s="65">
        <v>0.04</v>
      </c>
      <c r="J994" s="112">
        <v>160</v>
      </c>
      <c r="K994" s="67">
        <v>0.64</v>
      </c>
    </row>
    <row r="995" spans="1:11" s="6" customFormat="1" ht="15" outlineLevel="1">
      <c r="A995" s="59" t="s">
        <v>43</v>
      </c>
      <c r="B995" s="108"/>
      <c r="C995" s="108" t="s">
        <v>64</v>
      </c>
      <c r="D995" s="109"/>
      <c r="E995" s="62" t="s">
        <v>43</v>
      </c>
      <c r="F995" s="110"/>
      <c r="G995" s="111"/>
      <c r="H995" s="110"/>
      <c r="I995" s="65">
        <v>0.06</v>
      </c>
      <c r="J995" s="112"/>
      <c r="K995" s="67">
        <v>1.04</v>
      </c>
    </row>
    <row r="996" spans="1:11" s="6" customFormat="1" ht="15.75">
      <c r="A996" s="70" t="s">
        <v>43</v>
      </c>
      <c r="B996" s="113"/>
      <c r="C996" s="113" t="s">
        <v>65</v>
      </c>
      <c r="D996" s="114"/>
      <c r="E996" s="73" t="s">
        <v>43</v>
      </c>
      <c r="F996" s="115"/>
      <c r="G996" s="116"/>
      <c r="H996" s="115"/>
      <c r="I996" s="76">
        <v>147.71</v>
      </c>
      <c r="J996" s="117"/>
      <c r="K996" s="78">
        <v>1171.74</v>
      </c>
    </row>
    <row r="997" spans="1:11" s="6" customFormat="1" ht="135">
      <c r="A997" s="59">
        <v>103</v>
      </c>
      <c r="B997" s="108" t="s">
        <v>1489</v>
      </c>
      <c r="C997" s="108" t="s">
        <v>1490</v>
      </c>
      <c r="D997" s="109" t="s">
        <v>74</v>
      </c>
      <c r="E997" s="62" t="s">
        <v>1992</v>
      </c>
      <c r="F997" s="110">
        <v>8070.42</v>
      </c>
      <c r="G997" s="111"/>
      <c r="H997" s="110"/>
      <c r="I997" s="65"/>
      <c r="J997" s="112"/>
      <c r="K997" s="67"/>
    </row>
    <row r="998" spans="1:11" s="6" customFormat="1" ht="15" outlineLevel="1">
      <c r="A998" s="59" t="s">
        <v>43</v>
      </c>
      <c r="B998" s="108"/>
      <c r="C998" s="108" t="s">
        <v>44</v>
      </c>
      <c r="D998" s="109"/>
      <c r="E998" s="62" t="s">
        <v>43</v>
      </c>
      <c r="F998" s="110">
        <v>528.78</v>
      </c>
      <c r="G998" s="111" t="s">
        <v>76</v>
      </c>
      <c r="H998" s="110"/>
      <c r="I998" s="65">
        <v>138.9</v>
      </c>
      <c r="J998" s="112">
        <v>26.39</v>
      </c>
      <c r="K998" s="67">
        <v>3665.57</v>
      </c>
    </row>
    <row r="999" spans="1:11" s="6" customFormat="1" ht="15" outlineLevel="1">
      <c r="A999" s="59" t="s">
        <v>43</v>
      </c>
      <c r="B999" s="108"/>
      <c r="C999" s="108" t="s">
        <v>46</v>
      </c>
      <c r="D999" s="109"/>
      <c r="E999" s="62" t="s">
        <v>43</v>
      </c>
      <c r="F999" s="110">
        <v>22.8</v>
      </c>
      <c r="G999" s="111">
        <v>1.2</v>
      </c>
      <c r="H999" s="110"/>
      <c r="I999" s="65">
        <v>5.44</v>
      </c>
      <c r="J999" s="112">
        <v>10.33</v>
      </c>
      <c r="K999" s="67">
        <v>56.24</v>
      </c>
    </row>
    <row r="1000" spans="1:11" s="6" customFormat="1" ht="15" outlineLevel="1">
      <c r="A1000" s="59" t="s">
        <v>43</v>
      </c>
      <c r="B1000" s="108"/>
      <c r="C1000" s="108" t="s">
        <v>48</v>
      </c>
      <c r="D1000" s="109"/>
      <c r="E1000" s="62" t="s">
        <v>43</v>
      </c>
      <c r="F1000" s="110" t="s">
        <v>1492</v>
      </c>
      <c r="G1000" s="111"/>
      <c r="H1000" s="110"/>
      <c r="I1000" s="68" t="s">
        <v>1656</v>
      </c>
      <c r="J1000" s="112">
        <v>26.39</v>
      </c>
      <c r="K1000" s="69" t="s">
        <v>1993</v>
      </c>
    </row>
    <row r="1001" spans="1:11" s="6" customFormat="1" ht="15" outlineLevel="1">
      <c r="A1001" s="59" t="s">
        <v>43</v>
      </c>
      <c r="B1001" s="108"/>
      <c r="C1001" s="108" t="s">
        <v>52</v>
      </c>
      <c r="D1001" s="109"/>
      <c r="E1001" s="62" t="s">
        <v>43</v>
      </c>
      <c r="F1001" s="110">
        <v>7518.84</v>
      </c>
      <c r="G1001" s="111"/>
      <c r="H1001" s="110"/>
      <c r="I1001" s="65">
        <v>1496.25</v>
      </c>
      <c r="J1001" s="112">
        <v>3.5</v>
      </c>
      <c r="K1001" s="67">
        <v>5236.87</v>
      </c>
    </row>
    <row r="1002" spans="1:11" s="6" customFormat="1" ht="15" outlineLevel="1">
      <c r="A1002" s="59" t="s">
        <v>43</v>
      </c>
      <c r="B1002" s="108"/>
      <c r="C1002" s="108" t="s">
        <v>53</v>
      </c>
      <c r="D1002" s="109" t="s">
        <v>54</v>
      </c>
      <c r="E1002" s="62">
        <v>91</v>
      </c>
      <c r="F1002" s="110"/>
      <c r="G1002" s="111"/>
      <c r="H1002" s="110"/>
      <c r="I1002" s="65">
        <v>126.4</v>
      </c>
      <c r="J1002" s="112">
        <v>75</v>
      </c>
      <c r="K1002" s="67">
        <v>2749.18</v>
      </c>
    </row>
    <row r="1003" spans="1:11" s="6" customFormat="1" ht="15" outlineLevel="1">
      <c r="A1003" s="59" t="s">
        <v>43</v>
      </c>
      <c r="B1003" s="108"/>
      <c r="C1003" s="108" t="s">
        <v>55</v>
      </c>
      <c r="D1003" s="109" t="s">
        <v>54</v>
      </c>
      <c r="E1003" s="62">
        <v>70</v>
      </c>
      <c r="F1003" s="110"/>
      <c r="G1003" s="111"/>
      <c r="H1003" s="110"/>
      <c r="I1003" s="65">
        <v>97.23</v>
      </c>
      <c r="J1003" s="112">
        <v>41</v>
      </c>
      <c r="K1003" s="67">
        <v>1502.88</v>
      </c>
    </row>
    <row r="1004" spans="1:11" s="6" customFormat="1" ht="15" outlineLevel="1">
      <c r="A1004" s="59" t="s">
        <v>43</v>
      </c>
      <c r="B1004" s="108"/>
      <c r="C1004" s="108" t="s">
        <v>56</v>
      </c>
      <c r="D1004" s="109" t="s">
        <v>54</v>
      </c>
      <c r="E1004" s="62">
        <v>98</v>
      </c>
      <c r="F1004" s="110"/>
      <c r="G1004" s="111"/>
      <c r="H1004" s="110"/>
      <c r="I1004" s="65">
        <v>0.77</v>
      </c>
      <c r="J1004" s="112">
        <v>95</v>
      </c>
      <c r="K1004" s="67">
        <v>19.760000000000002</v>
      </c>
    </row>
    <row r="1005" spans="1:11" s="6" customFormat="1" ht="15" outlineLevel="1">
      <c r="A1005" s="59" t="s">
        <v>43</v>
      </c>
      <c r="B1005" s="108"/>
      <c r="C1005" s="108" t="s">
        <v>57</v>
      </c>
      <c r="D1005" s="109" t="s">
        <v>54</v>
      </c>
      <c r="E1005" s="62">
        <v>77</v>
      </c>
      <c r="F1005" s="110"/>
      <c r="G1005" s="111"/>
      <c r="H1005" s="110"/>
      <c r="I1005" s="65">
        <v>0.61</v>
      </c>
      <c r="J1005" s="112">
        <v>65</v>
      </c>
      <c r="K1005" s="67">
        <v>13.52</v>
      </c>
    </row>
    <row r="1006" spans="1:11" s="6" customFormat="1" ht="30" outlineLevel="1">
      <c r="A1006" s="59" t="s">
        <v>43</v>
      </c>
      <c r="B1006" s="108"/>
      <c r="C1006" s="108" t="s">
        <v>58</v>
      </c>
      <c r="D1006" s="109" t="s">
        <v>59</v>
      </c>
      <c r="E1006" s="62">
        <v>42.82</v>
      </c>
      <c r="F1006" s="110"/>
      <c r="G1006" s="111" t="s">
        <v>76</v>
      </c>
      <c r="H1006" s="110"/>
      <c r="I1006" s="65">
        <v>11.25</v>
      </c>
      <c r="J1006" s="112"/>
      <c r="K1006" s="67"/>
    </row>
    <row r="1007" spans="1:11" s="6" customFormat="1" ht="15.75">
      <c r="A1007" s="70" t="s">
        <v>43</v>
      </c>
      <c r="B1007" s="113"/>
      <c r="C1007" s="113" t="s">
        <v>60</v>
      </c>
      <c r="D1007" s="114"/>
      <c r="E1007" s="73" t="s">
        <v>43</v>
      </c>
      <c r="F1007" s="115"/>
      <c r="G1007" s="116"/>
      <c r="H1007" s="115"/>
      <c r="I1007" s="76">
        <v>1865.6</v>
      </c>
      <c r="J1007" s="117"/>
      <c r="K1007" s="78">
        <v>13244.02</v>
      </c>
    </row>
    <row r="1008" spans="1:11" s="6" customFormat="1" ht="15" outlineLevel="1">
      <c r="A1008" s="59" t="s">
        <v>43</v>
      </c>
      <c r="B1008" s="108"/>
      <c r="C1008" s="108" t="s">
        <v>61</v>
      </c>
      <c r="D1008" s="109"/>
      <c r="E1008" s="62" t="s">
        <v>43</v>
      </c>
      <c r="F1008" s="110"/>
      <c r="G1008" s="111"/>
      <c r="H1008" s="110"/>
      <c r="I1008" s="65"/>
      <c r="J1008" s="112"/>
      <c r="K1008" s="67"/>
    </row>
    <row r="1009" spans="1:11" s="6" customFormat="1" ht="15" outlineLevel="1">
      <c r="A1009" s="59" t="s">
        <v>43</v>
      </c>
      <c r="B1009" s="108"/>
      <c r="C1009" s="108" t="s">
        <v>46</v>
      </c>
      <c r="D1009" s="109"/>
      <c r="E1009" s="62" t="s">
        <v>43</v>
      </c>
      <c r="F1009" s="110">
        <v>3.3</v>
      </c>
      <c r="G1009" s="111" t="s">
        <v>80</v>
      </c>
      <c r="H1009" s="110"/>
      <c r="I1009" s="65">
        <v>0.08</v>
      </c>
      <c r="J1009" s="112">
        <v>26.39</v>
      </c>
      <c r="K1009" s="67">
        <v>2.08</v>
      </c>
    </row>
    <row r="1010" spans="1:11" s="6" customFormat="1" ht="15" outlineLevel="1">
      <c r="A1010" s="59" t="s">
        <v>43</v>
      </c>
      <c r="B1010" s="108"/>
      <c r="C1010" s="108" t="s">
        <v>48</v>
      </c>
      <c r="D1010" s="109"/>
      <c r="E1010" s="62" t="s">
        <v>43</v>
      </c>
      <c r="F1010" s="110">
        <v>3.3</v>
      </c>
      <c r="G1010" s="111" t="s">
        <v>80</v>
      </c>
      <c r="H1010" s="110"/>
      <c r="I1010" s="65">
        <v>0.08</v>
      </c>
      <c r="J1010" s="112">
        <v>26.39</v>
      </c>
      <c r="K1010" s="67">
        <v>2.08</v>
      </c>
    </row>
    <row r="1011" spans="1:11" s="6" customFormat="1" ht="15" outlineLevel="1">
      <c r="A1011" s="59" t="s">
        <v>43</v>
      </c>
      <c r="B1011" s="108"/>
      <c r="C1011" s="108" t="s">
        <v>63</v>
      </c>
      <c r="D1011" s="109" t="s">
        <v>54</v>
      </c>
      <c r="E1011" s="62">
        <v>175</v>
      </c>
      <c r="F1011" s="110"/>
      <c r="G1011" s="111"/>
      <c r="H1011" s="110"/>
      <c r="I1011" s="65">
        <v>0.14000000000000001</v>
      </c>
      <c r="J1011" s="112">
        <v>160</v>
      </c>
      <c r="K1011" s="67">
        <v>3.33</v>
      </c>
    </row>
    <row r="1012" spans="1:11" s="6" customFormat="1" ht="15" outlineLevel="1">
      <c r="A1012" s="59" t="s">
        <v>43</v>
      </c>
      <c r="B1012" s="108"/>
      <c r="C1012" s="108" t="s">
        <v>64</v>
      </c>
      <c r="D1012" s="109"/>
      <c r="E1012" s="62" t="s">
        <v>43</v>
      </c>
      <c r="F1012" s="110"/>
      <c r="G1012" s="111"/>
      <c r="H1012" s="110"/>
      <c r="I1012" s="65">
        <v>0.22</v>
      </c>
      <c r="J1012" s="112"/>
      <c r="K1012" s="67">
        <v>5.41</v>
      </c>
    </row>
    <row r="1013" spans="1:11" s="6" customFormat="1" ht="15.75">
      <c r="A1013" s="70" t="s">
        <v>43</v>
      </c>
      <c r="B1013" s="113"/>
      <c r="C1013" s="113" t="s">
        <v>65</v>
      </c>
      <c r="D1013" s="114"/>
      <c r="E1013" s="73" t="s">
        <v>43</v>
      </c>
      <c r="F1013" s="115"/>
      <c r="G1013" s="116"/>
      <c r="H1013" s="115"/>
      <c r="I1013" s="76">
        <v>1865.82</v>
      </c>
      <c r="J1013" s="117"/>
      <c r="K1013" s="78">
        <v>13249.43</v>
      </c>
    </row>
    <row r="1014" spans="1:11" s="6" customFormat="1" ht="90">
      <c r="A1014" s="59">
        <v>104</v>
      </c>
      <c r="B1014" s="108" t="s">
        <v>1495</v>
      </c>
      <c r="C1014" s="108" t="s">
        <v>1496</v>
      </c>
      <c r="D1014" s="109" t="s">
        <v>109</v>
      </c>
      <c r="E1014" s="62" t="s">
        <v>1994</v>
      </c>
      <c r="F1014" s="110">
        <v>55.32</v>
      </c>
      <c r="G1014" s="111"/>
      <c r="H1014" s="110"/>
      <c r="I1014" s="65">
        <v>-1449.08</v>
      </c>
      <c r="J1014" s="112">
        <v>3.48</v>
      </c>
      <c r="K1014" s="78">
        <v>-5042.8100000000004</v>
      </c>
    </row>
    <row r="1015" spans="1:11" s="6" customFormat="1" ht="30">
      <c r="A1015" s="59">
        <v>105</v>
      </c>
      <c r="B1015" s="108" t="s">
        <v>1498</v>
      </c>
      <c r="C1015" s="108" t="s">
        <v>1499</v>
      </c>
      <c r="D1015" s="109" t="s">
        <v>109</v>
      </c>
      <c r="E1015" s="62">
        <v>18</v>
      </c>
      <c r="F1015" s="110">
        <v>27.24</v>
      </c>
      <c r="G1015" s="111"/>
      <c r="H1015" s="110"/>
      <c r="I1015" s="65">
        <v>490.32</v>
      </c>
      <c r="J1015" s="112">
        <v>6.7</v>
      </c>
      <c r="K1015" s="78">
        <v>3285.14</v>
      </c>
    </row>
    <row r="1016" spans="1:11" s="6" customFormat="1" ht="210">
      <c r="A1016" s="59">
        <v>106</v>
      </c>
      <c r="B1016" s="108" t="s">
        <v>1500</v>
      </c>
      <c r="C1016" s="118" t="s">
        <v>1501</v>
      </c>
      <c r="D1016" s="119" t="s">
        <v>106</v>
      </c>
      <c r="E1016" s="81">
        <v>0.159</v>
      </c>
      <c r="F1016" s="120">
        <v>11626.84</v>
      </c>
      <c r="G1016" s="121"/>
      <c r="H1016" s="120"/>
      <c r="I1016" s="84">
        <v>1848.67</v>
      </c>
      <c r="J1016" s="122">
        <v>3.06</v>
      </c>
      <c r="K1016" s="86">
        <v>5656.92</v>
      </c>
    </row>
    <row r="1017" spans="1:11" s="6" customFormat="1" ht="15">
      <c r="A1017" s="123"/>
      <c r="B1017" s="124"/>
      <c r="C1017" s="168" t="s">
        <v>127</v>
      </c>
      <c r="D1017" s="169"/>
      <c r="E1017" s="169"/>
      <c r="F1017" s="169"/>
      <c r="G1017" s="169"/>
      <c r="H1017" s="169"/>
      <c r="I1017" s="65">
        <v>18533.47</v>
      </c>
      <c r="J1017" s="112"/>
      <c r="K1017" s="67">
        <v>174001.14</v>
      </c>
    </row>
    <row r="1018" spans="1:11" s="6" customFormat="1" ht="15">
      <c r="A1018" s="123"/>
      <c r="B1018" s="124"/>
      <c r="C1018" s="168" t="s">
        <v>128</v>
      </c>
      <c r="D1018" s="169"/>
      <c r="E1018" s="169"/>
      <c r="F1018" s="169"/>
      <c r="G1018" s="169"/>
      <c r="H1018" s="169"/>
      <c r="I1018" s="65"/>
      <c r="J1018" s="112"/>
      <c r="K1018" s="67"/>
    </row>
    <row r="1019" spans="1:11" s="6" customFormat="1" ht="15">
      <c r="A1019" s="123"/>
      <c r="B1019" s="124"/>
      <c r="C1019" s="168" t="s">
        <v>129</v>
      </c>
      <c r="D1019" s="169"/>
      <c r="E1019" s="169"/>
      <c r="F1019" s="169"/>
      <c r="G1019" s="169"/>
      <c r="H1019" s="169"/>
      <c r="I1019" s="65">
        <v>3668.03</v>
      </c>
      <c r="J1019" s="112"/>
      <c r="K1019" s="67">
        <v>96798.89</v>
      </c>
    </row>
    <row r="1020" spans="1:11" s="6" customFormat="1" ht="15">
      <c r="A1020" s="123"/>
      <c r="B1020" s="124"/>
      <c r="C1020" s="168" t="s">
        <v>130</v>
      </c>
      <c r="D1020" s="169"/>
      <c r="E1020" s="169"/>
      <c r="F1020" s="169"/>
      <c r="G1020" s="169"/>
      <c r="H1020" s="169"/>
      <c r="I1020" s="65">
        <v>14467.89</v>
      </c>
      <c r="J1020" s="112"/>
      <c r="K1020" s="67">
        <v>73903.710000000006</v>
      </c>
    </row>
    <row r="1021" spans="1:11" s="6" customFormat="1" ht="15">
      <c r="A1021" s="123"/>
      <c r="B1021" s="124"/>
      <c r="C1021" s="168" t="s">
        <v>131</v>
      </c>
      <c r="D1021" s="169"/>
      <c r="E1021" s="169"/>
      <c r="F1021" s="169"/>
      <c r="G1021" s="169"/>
      <c r="H1021" s="169"/>
      <c r="I1021" s="65">
        <v>422.29</v>
      </c>
      <c r="J1021" s="112"/>
      <c r="K1021" s="67">
        <v>3951.34</v>
      </c>
    </row>
    <row r="1022" spans="1:11" s="6" customFormat="1" ht="15.75">
      <c r="A1022" s="123"/>
      <c r="B1022" s="124"/>
      <c r="C1022" s="173" t="s">
        <v>132</v>
      </c>
      <c r="D1022" s="174"/>
      <c r="E1022" s="174"/>
      <c r="F1022" s="174"/>
      <c r="G1022" s="174"/>
      <c r="H1022" s="174"/>
      <c r="I1022" s="76">
        <v>3153.06</v>
      </c>
      <c r="J1022" s="117"/>
      <c r="K1022" s="78">
        <v>68631.34</v>
      </c>
    </row>
    <row r="1023" spans="1:11" s="6" customFormat="1" ht="15.75">
      <c r="A1023" s="123"/>
      <c r="B1023" s="124"/>
      <c r="C1023" s="173" t="s">
        <v>133</v>
      </c>
      <c r="D1023" s="174"/>
      <c r="E1023" s="174"/>
      <c r="F1023" s="174"/>
      <c r="G1023" s="174"/>
      <c r="H1023" s="174"/>
      <c r="I1023" s="76">
        <v>2567.1999999999998</v>
      </c>
      <c r="J1023" s="117"/>
      <c r="K1023" s="78">
        <v>39844.19</v>
      </c>
    </row>
    <row r="1024" spans="1:11" s="6" customFormat="1" ht="32.1" customHeight="1">
      <c r="A1024" s="123"/>
      <c r="B1024" s="124"/>
      <c r="C1024" s="173" t="s">
        <v>1502</v>
      </c>
      <c r="D1024" s="174"/>
      <c r="E1024" s="174"/>
      <c r="F1024" s="174"/>
      <c r="G1024" s="174"/>
      <c r="H1024" s="174"/>
      <c r="I1024" s="76"/>
      <c r="J1024" s="117"/>
      <c r="K1024" s="78"/>
    </row>
    <row r="1025" spans="1:11" s="6" customFormat="1" ht="15">
      <c r="A1025" s="123"/>
      <c r="B1025" s="124"/>
      <c r="C1025" s="168" t="s">
        <v>1995</v>
      </c>
      <c r="D1025" s="169"/>
      <c r="E1025" s="169"/>
      <c r="F1025" s="169"/>
      <c r="G1025" s="169"/>
      <c r="H1025" s="169"/>
      <c r="I1025" s="65">
        <v>24253.73</v>
      </c>
      <c r="J1025" s="112"/>
      <c r="K1025" s="67">
        <v>282476.67</v>
      </c>
    </row>
    <row r="1026" spans="1:11" s="6" customFormat="1" ht="32.1" customHeight="1">
      <c r="A1026" s="123"/>
      <c r="B1026" s="124"/>
      <c r="C1026" s="175" t="s">
        <v>1504</v>
      </c>
      <c r="D1026" s="176"/>
      <c r="E1026" s="176"/>
      <c r="F1026" s="176"/>
      <c r="G1026" s="176"/>
      <c r="H1026" s="176"/>
      <c r="I1026" s="87">
        <v>24253.73</v>
      </c>
      <c r="J1026" s="125"/>
      <c r="K1026" s="86">
        <v>282476.67</v>
      </c>
    </row>
    <row r="1027" spans="1:11" s="6" customFormat="1" ht="22.15" customHeight="1">
      <c r="A1027" s="166" t="s">
        <v>1505</v>
      </c>
      <c r="B1027" s="167"/>
      <c r="C1027" s="167"/>
      <c r="D1027" s="167"/>
      <c r="E1027" s="167"/>
      <c r="F1027" s="167"/>
      <c r="G1027" s="167"/>
      <c r="H1027" s="167"/>
      <c r="I1027" s="167"/>
      <c r="J1027" s="167"/>
      <c r="K1027" s="167"/>
    </row>
    <row r="1028" spans="1:11" s="6" customFormat="1" ht="135">
      <c r="A1028" s="59">
        <v>107</v>
      </c>
      <c r="B1028" s="108" t="s">
        <v>1034</v>
      </c>
      <c r="C1028" s="108" t="s">
        <v>1035</v>
      </c>
      <c r="D1028" s="109" t="s">
        <v>1036</v>
      </c>
      <c r="E1028" s="62" t="s">
        <v>1996</v>
      </c>
      <c r="F1028" s="110">
        <v>105.04</v>
      </c>
      <c r="G1028" s="111"/>
      <c r="H1028" s="110"/>
      <c r="I1028" s="65"/>
      <c r="J1028" s="112"/>
      <c r="K1028" s="67"/>
    </row>
    <row r="1029" spans="1:11" s="6" customFormat="1" ht="15" outlineLevel="1">
      <c r="A1029" s="59" t="s">
        <v>43</v>
      </c>
      <c r="B1029" s="108"/>
      <c r="C1029" s="108" t="s">
        <v>44</v>
      </c>
      <c r="D1029" s="109"/>
      <c r="E1029" s="62" t="s">
        <v>43</v>
      </c>
      <c r="F1029" s="110">
        <v>95.48</v>
      </c>
      <c r="G1029" s="111" t="s">
        <v>76</v>
      </c>
      <c r="H1029" s="110"/>
      <c r="I1029" s="65">
        <v>1356.12</v>
      </c>
      <c r="J1029" s="112">
        <v>26.39</v>
      </c>
      <c r="K1029" s="67">
        <v>35788.050000000003</v>
      </c>
    </row>
    <row r="1030" spans="1:11" s="6" customFormat="1" ht="15" outlineLevel="1">
      <c r="A1030" s="59" t="s">
        <v>43</v>
      </c>
      <c r="B1030" s="108"/>
      <c r="C1030" s="108" t="s">
        <v>46</v>
      </c>
      <c r="D1030" s="109"/>
      <c r="E1030" s="62" t="s">
        <v>43</v>
      </c>
      <c r="F1030" s="110">
        <v>9.56</v>
      </c>
      <c r="G1030" s="111">
        <v>1.2</v>
      </c>
      <c r="H1030" s="110"/>
      <c r="I1030" s="65">
        <v>123.44</v>
      </c>
      <c r="J1030" s="112">
        <v>6.01</v>
      </c>
      <c r="K1030" s="67">
        <v>741.87</v>
      </c>
    </row>
    <row r="1031" spans="1:11" s="6" customFormat="1" ht="15" outlineLevel="1">
      <c r="A1031" s="59" t="s">
        <v>43</v>
      </c>
      <c r="B1031" s="108"/>
      <c r="C1031" s="108" t="s">
        <v>48</v>
      </c>
      <c r="D1031" s="109"/>
      <c r="E1031" s="62" t="s">
        <v>43</v>
      </c>
      <c r="F1031" s="110"/>
      <c r="G1031" s="111"/>
      <c r="H1031" s="110"/>
      <c r="I1031" s="65"/>
      <c r="J1031" s="112">
        <v>26.39</v>
      </c>
      <c r="K1031" s="67"/>
    </row>
    <row r="1032" spans="1:11" s="6" customFormat="1" ht="15" outlineLevel="1">
      <c r="A1032" s="59" t="s">
        <v>43</v>
      </c>
      <c r="B1032" s="108"/>
      <c r="C1032" s="108" t="s">
        <v>52</v>
      </c>
      <c r="D1032" s="109"/>
      <c r="E1032" s="62" t="s">
        <v>43</v>
      </c>
      <c r="F1032" s="110"/>
      <c r="G1032" s="111"/>
      <c r="H1032" s="110"/>
      <c r="I1032" s="65"/>
      <c r="J1032" s="112"/>
      <c r="K1032" s="67"/>
    </row>
    <row r="1033" spans="1:11" s="6" customFormat="1" ht="15" outlineLevel="1">
      <c r="A1033" s="59" t="s">
        <v>43</v>
      </c>
      <c r="B1033" s="108"/>
      <c r="C1033" s="108" t="s">
        <v>53</v>
      </c>
      <c r="D1033" s="109" t="s">
        <v>54</v>
      </c>
      <c r="E1033" s="62">
        <v>91</v>
      </c>
      <c r="F1033" s="110"/>
      <c r="G1033" s="111"/>
      <c r="H1033" s="110"/>
      <c r="I1033" s="65">
        <v>1234.07</v>
      </c>
      <c r="J1033" s="112">
        <v>75</v>
      </c>
      <c r="K1033" s="67">
        <v>26841.040000000001</v>
      </c>
    </row>
    <row r="1034" spans="1:11" s="6" customFormat="1" ht="15" outlineLevel="1">
      <c r="A1034" s="59" t="s">
        <v>43</v>
      </c>
      <c r="B1034" s="108"/>
      <c r="C1034" s="108" t="s">
        <v>55</v>
      </c>
      <c r="D1034" s="109" t="s">
        <v>54</v>
      </c>
      <c r="E1034" s="62">
        <v>70</v>
      </c>
      <c r="F1034" s="110"/>
      <c r="G1034" s="111"/>
      <c r="H1034" s="110"/>
      <c r="I1034" s="65">
        <v>949.28</v>
      </c>
      <c r="J1034" s="112">
        <v>41</v>
      </c>
      <c r="K1034" s="67">
        <v>14673.1</v>
      </c>
    </row>
    <row r="1035" spans="1:11" s="6" customFormat="1" ht="15" outlineLevel="1">
      <c r="A1035" s="59" t="s">
        <v>43</v>
      </c>
      <c r="B1035" s="108"/>
      <c r="C1035" s="108" t="s">
        <v>56</v>
      </c>
      <c r="D1035" s="109" t="s">
        <v>54</v>
      </c>
      <c r="E1035" s="62">
        <v>98</v>
      </c>
      <c r="F1035" s="110"/>
      <c r="G1035" s="111"/>
      <c r="H1035" s="110"/>
      <c r="I1035" s="65">
        <v>0</v>
      </c>
      <c r="J1035" s="112">
        <v>95</v>
      </c>
      <c r="K1035" s="67">
        <v>0</v>
      </c>
    </row>
    <row r="1036" spans="1:11" s="6" customFormat="1" ht="15" outlineLevel="1">
      <c r="A1036" s="59" t="s">
        <v>43</v>
      </c>
      <c r="B1036" s="108"/>
      <c r="C1036" s="108" t="s">
        <v>57</v>
      </c>
      <c r="D1036" s="109" t="s">
        <v>54</v>
      </c>
      <c r="E1036" s="62">
        <v>77</v>
      </c>
      <c r="F1036" s="110"/>
      <c r="G1036" s="111"/>
      <c r="H1036" s="110"/>
      <c r="I1036" s="65">
        <v>0</v>
      </c>
      <c r="J1036" s="112">
        <v>65</v>
      </c>
      <c r="K1036" s="67">
        <v>0</v>
      </c>
    </row>
    <row r="1037" spans="1:11" s="6" customFormat="1" ht="30" outlineLevel="1">
      <c r="A1037" s="59" t="s">
        <v>43</v>
      </c>
      <c r="B1037" s="108"/>
      <c r="C1037" s="108" t="s">
        <v>58</v>
      </c>
      <c r="D1037" s="109" t="s">
        <v>59</v>
      </c>
      <c r="E1037" s="62">
        <v>8.5399999999999991</v>
      </c>
      <c r="F1037" s="110"/>
      <c r="G1037" s="111" t="s">
        <v>76</v>
      </c>
      <c r="H1037" s="110"/>
      <c r="I1037" s="65">
        <v>121.3</v>
      </c>
      <c r="J1037" s="112"/>
      <c r="K1037" s="67"/>
    </row>
    <row r="1038" spans="1:11" s="6" customFormat="1" ht="15.75">
      <c r="A1038" s="70" t="s">
        <v>43</v>
      </c>
      <c r="B1038" s="113"/>
      <c r="C1038" s="113" t="s">
        <v>60</v>
      </c>
      <c r="D1038" s="114"/>
      <c r="E1038" s="73" t="s">
        <v>43</v>
      </c>
      <c r="F1038" s="115"/>
      <c r="G1038" s="116"/>
      <c r="H1038" s="115"/>
      <c r="I1038" s="76">
        <v>3662.91</v>
      </c>
      <c r="J1038" s="117"/>
      <c r="K1038" s="78">
        <v>78044.06</v>
      </c>
    </row>
    <row r="1039" spans="1:11" s="6" customFormat="1" ht="135">
      <c r="A1039" s="59">
        <v>108</v>
      </c>
      <c r="B1039" s="108" t="s">
        <v>1041</v>
      </c>
      <c r="C1039" s="108" t="s">
        <v>1087</v>
      </c>
      <c r="D1039" s="109" t="s">
        <v>1036</v>
      </c>
      <c r="E1039" s="62">
        <v>10.76</v>
      </c>
      <c r="F1039" s="110">
        <v>31.98</v>
      </c>
      <c r="G1039" s="111"/>
      <c r="H1039" s="110"/>
      <c r="I1039" s="65"/>
      <c r="J1039" s="112"/>
      <c r="K1039" s="67"/>
    </row>
    <row r="1040" spans="1:11" s="6" customFormat="1" ht="15" outlineLevel="1">
      <c r="A1040" s="59" t="s">
        <v>43</v>
      </c>
      <c r="B1040" s="108"/>
      <c r="C1040" s="108" t="s">
        <v>44</v>
      </c>
      <c r="D1040" s="109"/>
      <c r="E1040" s="62" t="s">
        <v>43</v>
      </c>
      <c r="F1040" s="110">
        <v>29.07</v>
      </c>
      <c r="G1040" s="111" t="s">
        <v>76</v>
      </c>
      <c r="H1040" s="110"/>
      <c r="I1040" s="65">
        <v>412.89</v>
      </c>
      <c r="J1040" s="112">
        <v>26.39</v>
      </c>
      <c r="K1040" s="67">
        <v>10896.09</v>
      </c>
    </row>
    <row r="1041" spans="1:11" s="6" customFormat="1" ht="15" outlineLevel="1">
      <c r="A1041" s="59" t="s">
        <v>43</v>
      </c>
      <c r="B1041" s="108"/>
      <c r="C1041" s="108" t="s">
        <v>46</v>
      </c>
      <c r="D1041" s="109"/>
      <c r="E1041" s="62" t="s">
        <v>43</v>
      </c>
      <c r="F1041" s="110">
        <v>2.91</v>
      </c>
      <c r="G1041" s="111">
        <v>1.2</v>
      </c>
      <c r="H1041" s="110"/>
      <c r="I1041" s="65">
        <v>37.57</v>
      </c>
      <c r="J1041" s="112">
        <v>6.01</v>
      </c>
      <c r="K1041" s="67">
        <v>225.82</v>
      </c>
    </row>
    <row r="1042" spans="1:11" s="6" customFormat="1" ht="15" outlineLevel="1">
      <c r="A1042" s="59" t="s">
        <v>43</v>
      </c>
      <c r="B1042" s="108"/>
      <c r="C1042" s="108" t="s">
        <v>48</v>
      </c>
      <c r="D1042" s="109"/>
      <c r="E1042" s="62" t="s">
        <v>43</v>
      </c>
      <c r="F1042" s="110"/>
      <c r="G1042" s="111"/>
      <c r="H1042" s="110"/>
      <c r="I1042" s="65"/>
      <c r="J1042" s="112">
        <v>26.39</v>
      </c>
      <c r="K1042" s="67"/>
    </row>
    <row r="1043" spans="1:11" s="6" customFormat="1" ht="15" outlineLevel="1">
      <c r="A1043" s="59" t="s">
        <v>43</v>
      </c>
      <c r="B1043" s="108"/>
      <c r="C1043" s="108" t="s">
        <v>52</v>
      </c>
      <c r="D1043" s="109"/>
      <c r="E1043" s="62" t="s">
        <v>43</v>
      </c>
      <c r="F1043" s="110"/>
      <c r="G1043" s="111"/>
      <c r="H1043" s="110"/>
      <c r="I1043" s="65"/>
      <c r="J1043" s="112"/>
      <c r="K1043" s="67"/>
    </row>
    <row r="1044" spans="1:11" s="6" customFormat="1" ht="15" outlineLevel="1">
      <c r="A1044" s="59" t="s">
        <v>43</v>
      </c>
      <c r="B1044" s="108"/>
      <c r="C1044" s="108" t="s">
        <v>53</v>
      </c>
      <c r="D1044" s="109" t="s">
        <v>54</v>
      </c>
      <c r="E1044" s="62">
        <v>91</v>
      </c>
      <c r="F1044" s="110"/>
      <c r="G1044" s="111"/>
      <c r="H1044" s="110"/>
      <c r="I1044" s="65">
        <v>375.73</v>
      </c>
      <c r="J1044" s="112">
        <v>75</v>
      </c>
      <c r="K1044" s="67">
        <v>8172.07</v>
      </c>
    </row>
    <row r="1045" spans="1:11" s="6" customFormat="1" ht="15" outlineLevel="1">
      <c r="A1045" s="59" t="s">
        <v>43</v>
      </c>
      <c r="B1045" s="108"/>
      <c r="C1045" s="108" t="s">
        <v>55</v>
      </c>
      <c r="D1045" s="109" t="s">
        <v>54</v>
      </c>
      <c r="E1045" s="62">
        <v>70</v>
      </c>
      <c r="F1045" s="110"/>
      <c r="G1045" s="111"/>
      <c r="H1045" s="110"/>
      <c r="I1045" s="65">
        <v>289.02</v>
      </c>
      <c r="J1045" s="112">
        <v>41</v>
      </c>
      <c r="K1045" s="67">
        <v>4467.3999999999996</v>
      </c>
    </row>
    <row r="1046" spans="1:11" s="6" customFormat="1" ht="15" outlineLevel="1">
      <c r="A1046" s="59" t="s">
        <v>43</v>
      </c>
      <c r="B1046" s="108"/>
      <c r="C1046" s="108" t="s">
        <v>56</v>
      </c>
      <c r="D1046" s="109" t="s">
        <v>54</v>
      </c>
      <c r="E1046" s="62">
        <v>98</v>
      </c>
      <c r="F1046" s="110"/>
      <c r="G1046" s="111"/>
      <c r="H1046" s="110"/>
      <c r="I1046" s="65">
        <v>0</v>
      </c>
      <c r="J1046" s="112">
        <v>95</v>
      </c>
      <c r="K1046" s="67">
        <v>0</v>
      </c>
    </row>
    <row r="1047" spans="1:11" s="6" customFormat="1" ht="15" outlineLevel="1">
      <c r="A1047" s="59" t="s">
        <v>43</v>
      </c>
      <c r="B1047" s="108"/>
      <c r="C1047" s="108" t="s">
        <v>57</v>
      </c>
      <c r="D1047" s="109" t="s">
        <v>54</v>
      </c>
      <c r="E1047" s="62">
        <v>77</v>
      </c>
      <c r="F1047" s="110"/>
      <c r="G1047" s="111"/>
      <c r="H1047" s="110"/>
      <c r="I1047" s="65">
        <v>0</v>
      </c>
      <c r="J1047" s="112">
        <v>65</v>
      </c>
      <c r="K1047" s="67">
        <v>0</v>
      </c>
    </row>
    <row r="1048" spans="1:11" s="6" customFormat="1" ht="30" outlineLevel="1">
      <c r="A1048" s="59" t="s">
        <v>43</v>
      </c>
      <c r="B1048" s="108"/>
      <c r="C1048" s="108" t="s">
        <v>58</v>
      </c>
      <c r="D1048" s="109" t="s">
        <v>59</v>
      </c>
      <c r="E1048" s="62">
        <v>2.6</v>
      </c>
      <c r="F1048" s="110"/>
      <c r="G1048" s="111" t="s">
        <v>76</v>
      </c>
      <c r="H1048" s="110"/>
      <c r="I1048" s="65">
        <v>36.93</v>
      </c>
      <c r="J1048" s="112"/>
      <c r="K1048" s="67"/>
    </row>
    <row r="1049" spans="1:11" s="6" customFormat="1" ht="15.75">
      <c r="A1049" s="70" t="s">
        <v>43</v>
      </c>
      <c r="B1049" s="113"/>
      <c r="C1049" s="113" t="s">
        <v>60</v>
      </c>
      <c r="D1049" s="114"/>
      <c r="E1049" s="73" t="s">
        <v>43</v>
      </c>
      <c r="F1049" s="115"/>
      <c r="G1049" s="116"/>
      <c r="H1049" s="115"/>
      <c r="I1049" s="76">
        <v>1115.21</v>
      </c>
      <c r="J1049" s="117"/>
      <c r="K1049" s="78">
        <v>23761.38</v>
      </c>
    </row>
    <row r="1050" spans="1:11" s="6" customFormat="1" ht="30">
      <c r="A1050" s="59">
        <v>109</v>
      </c>
      <c r="B1050" s="108" t="s">
        <v>1451</v>
      </c>
      <c r="C1050" s="108" t="s">
        <v>1452</v>
      </c>
      <c r="D1050" s="109" t="s">
        <v>418</v>
      </c>
      <c r="E1050" s="62">
        <v>107.6</v>
      </c>
      <c r="F1050" s="110">
        <v>206.58</v>
      </c>
      <c r="G1050" s="111"/>
      <c r="H1050" s="110"/>
      <c r="I1050" s="65">
        <v>22228.01</v>
      </c>
      <c r="J1050" s="112">
        <v>0.89</v>
      </c>
      <c r="K1050" s="78">
        <v>19782.93</v>
      </c>
    </row>
    <row r="1051" spans="1:11" s="6" customFormat="1" ht="180">
      <c r="A1051" s="59">
        <v>110</v>
      </c>
      <c r="B1051" s="108" t="s">
        <v>1467</v>
      </c>
      <c r="C1051" s="108" t="s">
        <v>1468</v>
      </c>
      <c r="D1051" s="109" t="s">
        <v>997</v>
      </c>
      <c r="E1051" s="62">
        <v>1.657</v>
      </c>
      <c r="F1051" s="110">
        <v>1913.03</v>
      </c>
      <c r="G1051" s="111"/>
      <c r="H1051" s="110"/>
      <c r="I1051" s="65"/>
      <c r="J1051" s="112"/>
      <c r="K1051" s="67"/>
    </row>
    <row r="1052" spans="1:11" s="6" customFormat="1" ht="25.5" outlineLevel="1">
      <c r="A1052" s="59" t="s">
        <v>43</v>
      </c>
      <c r="B1052" s="108"/>
      <c r="C1052" s="108" t="s">
        <v>44</v>
      </c>
      <c r="D1052" s="109"/>
      <c r="E1052" s="62" t="s">
        <v>43</v>
      </c>
      <c r="F1052" s="110">
        <v>1452</v>
      </c>
      <c r="G1052" s="111" t="s">
        <v>94</v>
      </c>
      <c r="H1052" s="110"/>
      <c r="I1052" s="65">
        <v>3652.25</v>
      </c>
      <c r="J1052" s="112">
        <v>26.39</v>
      </c>
      <c r="K1052" s="67">
        <v>96382.97</v>
      </c>
    </row>
    <row r="1053" spans="1:11" s="6" customFormat="1" ht="15" outlineLevel="1">
      <c r="A1053" s="59" t="s">
        <v>43</v>
      </c>
      <c r="B1053" s="108"/>
      <c r="C1053" s="108" t="s">
        <v>46</v>
      </c>
      <c r="D1053" s="109"/>
      <c r="E1053" s="62" t="s">
        <v>43</v>
      </c>
      <c r="F1053" s="110">
        <v>324.39</v>
      </c>
      <c r="G1053" s="111" t="s">
        <v>95</v>
      </c>
      <c r="H1053" s="110"/>
      <c r="I1053" s="65">
        <v>806.27</v>
      </c>
      <c r="J1053" s="112">
        <v>9.8800000000000008</v>
      </c>
      <c r="K1053" s="67">
        <v>7965.96</v>
      </c>
    </row>
    <row r="1054" spans="1:11" s="6" customFormat="1" ht="15" outlineLevel="1">
      <c r="A1054" s="59" t="s">
        <v>43</v>
      </c>
      <c r="B1054" s="108"/>
      <c r="C1054" s="108" t="s">
        <v>48</v>
      </c>
      <c r="D1054" s="109"/>
      <c r="E1054" s="62" t="s">
        <v>43</v>
      </c>
      <c r="F1054" s="110" t="s">
        <v>1469</v>
      </c>
      <c r="G1054" s="111"/>
      <c r="H1054" s="110"/>
      <c r="I1054" s="68" t="s">
        <v>1997</v>
      </c>
      <c r="J1054" s="112">
        <v>26.39</v>
      </c>
      <c r="K1054" s="69" t="s">
        <v>1998</v>
      </c>
    </row>
    <row r="1055" spans="1:11" s="6" customFormat="1" ht="15" outlineLevel="1">
      <c r="A1055" s="59" t="s">
        <v>43</v>
      </c>
      <c r="B1055" s="108"/>
      <c r="C1055" s="108" t="s">
        <v>52</v>
      </c>
      <c r="D1055" s="109"/>
      <c r="E1055" s="62" t="s">
        <v>43</v>
      </c>
      <c r="F1055" s="110">
        <v>136.63999999999999</v>
      </c>
      <c r="G1055" s="111"/>
      <c r="H1055" s="110"/>
      <c r="I1055" s="65">
        <v>226.41</v>
      </c>
      <c r="J1055" s="112">
        <v>15.45</v>
      </c>
      <c r="K1055" s="67">
        <v>3498.07</v>
      </c>
    </row>
    <row r="1056" spans="1:11" s="6" customFormat="1" ht="15" outlineLevel="1">
      <c r="A1056" s="59" t="s">
        <v>43</v>
      </c>
      <c r="B1056" s="108"/>
      <c r="C1056" s="108" t="s">
        <v>53</v>
      </c>
      <c r="D1056" s="109" t="s">
        <v>54</v>
      </c>
      <c r="E1056" s="62">
        <v>85</v>
      </c>
      <c r="F1056" s="110"/>
      <c r="G1056" s="111"/>
      <c r="H1056" s="110"/>
      <c r="I1056" s="65">
        <v>3104.41</v>
      </c>
      <c r="J1056" s="112">
        <v>70</v>
      </c>
      <c r="K1056" s="67">
        <v>67468.08</v>
      </c>
    </row>
    <row r="1057" spans="1:11" s="6" customFormat="1" ht="15" outlineLevel="1">
      <c r="A1057" s="59" t="s">
        <v>43</v>
      </c>
      <c r="B1057" s="108"/>
      <c r="C1057" s="108" t="s">
        <v>55</v>
      </c>
      <c r="D1057" s="109" t="s">
        <v>54</v>
      </c>
      <c r="E1057" s="62">
        <v>70</v>
      </c>
      <c r="F1057" s="110"/>
      <c r="G1057" s="111"/>
      <c r="H1057" s="110"/>
      <c r="I1057" s="65">
        <v>2556.58</v>
      </c>
      <c r="J1057" s="112">
        <v>41</v>
      </c>
      <c r="K1057" s="67">
        <v>39517.019999999997</v>
      </c>
    </row>
    <row r="1058" spans="1:11" s="6" customFormat="1" ht="15" outlineLevel="1">
      <c r="A1058" s="59" t="s">
        <v>43</v>
      </c>
      <c r="B1058" s="108"/>
      <c r="C1058" s="108" t="s">
        <v>56</v>
      </c>
      <c r="D1058" s="109" t="s">
        <v>54</v>
      </c>
      <c r="E1058" s="62">
        <v>98</v>
      </c>
      <c r="F1058" s="110"/>
      <c r="G1058" s="111"/>
      <c r="H1058" s="110"/>
      <c r="I1058" s="65">
        <v>45.82</v>
      </c>
      <c r="J1058" s="112">
        <v>95</v>
      </c>
      <c r="K1058" s="67">
        <v>1172.0999999999999</v>
      </c>
    </row>
    <row r="1059" spans="1:11" s="6" customFormat="1" ht="15" outlineLevel="1">
      <c r="A1059" s="59" t="s">
        <v>43</v>
      </c>
      <c r="B1059" s="108"/>
      <c r="C1059" s="108" t="s">
        <v>57</v>
      </c>
      <c r="D1059" s="109" t="s">
        <v>54</v>
      </c>
      <c r="E1059" s="62">
        <v>77</v>
      </c>
      <c r="F1059" s="110"/>
      <c r="G1059" s="111"/>
      <c r="H1059" s="110"/>
      <c r="I1059" s="65">
        <v>36</v>
      </c>
      <c r="J1059" s="112">
        <v>65</v>
      </c>
      <c r="K1059" s="67">
        <v>801.96</v>
      </c>
    </row>
    <row r="1060" spans="1:11" s="6" customFormat="1" ht="30" outlineLevel="1">
      <c r="A1060" s="59" t="s">
        <v>43</v>
      </c>
      <c r="B1060" s="108"/>
      <c r="C1060" s="108" t="s">
        <v>58</v>
      </c>
      <c r="D1060" s="109" t="s">
        <v>59</v>
      </c>
      <c r="E1060" s="62">
        <v>110</v>
      </c>
      <c r="F1060" s="110"/>
      <c r="G1060" s="111" t="s">
        <v>94</v>
      </c>
      <c r="H1060" s="110"/>
      <c r="I1060" s="65">
        <v>276.69</v>
      </c>
      <c r="J1060" s="112"/>
      <c r="K1060" s="67"/>
    </row>
    <row r="1061" spans="1:11" s="6" customFormat="1" ht="15.75">
      <c r="A1061" s="70" t="s">
        <v>43</v>
      </c>
      <c r="B1061" s="113"/>
      <c r="C1061" s="113" t="s">
        <v>60</v>
      </c>
      <c r="D1061" s="114"/>
      <c r="E1061" s="73" t="s">
        <v>43</v>
      </c>
      <c r="F1061" s="115"/>
      <c r="G1061" s="116"/>
      <c r="H1061" s="115"/>
      <c r="I1061" s="76">
        <v>10427.74</v>
      </c>
      <c r="J1061" s="117"/>
      <c r="K1061" s="78">
        <v>216806.16</v>
      </c>
    </row>
    <row r="1062" spans="1:11" s="6" customFormat="1" ht="15" outlineLevel="1">
      <c r="A1062" s="59" t="s">
        <v>43</v>
      </c>
      <c r="B1062" s="108"/>
      <c r="C1062" s="108" t="s">
        <v>61</v>
      </c>
      <c r="D1062" s="109"/>
      <c r="E1062" s="62" t="s">
        <v>43</v>
      </c>
      <c r="F1062" s="110"/>
      <c r="G1062" s="111"/>
      <c r="H1062" s="110"/>
      <c r="I1062" s="65"/>
      <c r="J1062" s="112"/>
      <c r="K1062" s="67"/>
    </row>
    <row r="1063" spans="1:11" s="6" customFormat="1" ht="25.5" outlineLevel="1">
      <c r="A1063" s="59" t="s">
        <v>43</v>
      </c>
      <c r="B1063" s="108"/>
      <c r="C1063" s="108" t="s">
        <v>46</v>
      </c>
      <c r="D1063" s="109"/>
      <c r="E1063" s="62" t="s">
        <v>43</v>
      </c>
      <c r="F1063" s="110">
        <v>18.809999999999999</v>
      </c>
      <c r="G1063" s="111" t="s">
        <v>100</v>
      </c>
      <c r="H1063" s="110"/>
      <c r="I1063" s="65">
        <v>4.68</v>
      </c>
      <c r="J1063" s="112">
        <v>26.39</v>
      </c>
      <c r="K1063" s="67">
        <v>123.38</v>
      </c>
    </row>
    <row r="1064" spans="1:11" s="6" customFormat="1" ht="25.5" outlineLevel="1">
      <c r="A1064" s="59" t="s">
        <v>43</v>
      </c>
      <c r="B1064" s="108"/>
      <c r="C1064" s="108" t="s">
        <v>48</v>
      </c>
      <c r="D1064" s="109"/>
      <c r="E1064" s="62" t="s">
        <v>43</v>
      </c>
      <c r="F1064" s="110">
        <v>18.809999999999999</v>
      </c>
      <c r="G1064" s="111" t="s">
        <v>100</v>
      </c>
      <c r="H1064" s="110"/>
      <c r="I1064" s="65">
        <v>4.68</v>
      </c>
      <c r="J1064" s="112">
        <v>26.39</v>
      </c>
      <c r="K1064" s="67">
        <v>123.38</v>
      </c>
    </row>
    <row r="1065" spans="1:11" s="6" customFormat="1" ht="15" outlineLevel="1">
      <c r="A1065" s="59" t="s">
        <v>43</v>
      </c>
      <c r="B1065" s="108"/>
      <c r="C1065" s="108" t="s">
        <v>63</v>
      </c>
      <c r="D1065" s="109" t="s">
        <v>54</v>
      </c>
      <c r="E1065" s="62">
        <v>175</v>
      </c>
      <c r="F1065" s="110"/>
      <c r="G1065" s="111"/>
      <c r="H1065" s="110"/>
      <c r="I1065" s="65">
        <v>8.19</v>
      </c>
      <c r="J1065" s="112">
        <v>160</v>
      </c>
      <c r="K1065" s="67">
        <v>197.41</v>
      </c>
    </row>
    <row r="1066" spans="1:11" s="6" customFormat="1" ht="15" outlineLevel="1">
      <c r="A1066" s="59" t="s">
        <v>43</v>
      </c>
      <c r="B1066" s="108"/>
      <c r="C1066" s="108" t="s">
        <v>64</v>
      </c>
      <c r="D1066" s="109"/>
      <c r="E1066" s="62" t="s">
        <v>43</v>
      </c>
      <c r="F1066" s="110"/>
      <c r="G1066" s="111"/>
      <c r="H1066" s="110"/>
      <c r="I1066" s="65">
        <v>12.87</v>
      </c>
      <c r="J1066" s="112"/>
      <c r="K1066" s="67">
        <v>320.79000000000002</v>
      </c>
    </row>
    <row r="1067" spans="1:11" s="6" customFormat="1" ht="15.75">
      <c r="A1067" s="70" t="s">
        <v>43</v>
      </c>
      <c r="B1067" s="113"/>
      <c r="C1067" s="113" t="s">
        <v>65</v>
      </c>
      <c r="D1067" s="114"/>
      <c r="E1067" s="73" t="s">
        <v>43</v>
      </c>
      <c r="F1067" s="115"/>
      <c r="G1067" s="116"/>
      <c r="H1067" s="115"/>
      <c r="I1067" s="76">
        <v>10440.61</v>
      </c>
      <c r="J1067" s="117"/>
      <c r="K1067" s="78">
        <v>217126.95</v>
      </c>
    </row>
    <row r="1068" spans="1:11" s="6" customFormat="1" ht="60">
      <c r="A1068" s="59">
        <v>111</v>
      </c>
      <c r="B1068" s="108" t="s">
        <v>1472</v>
      </c>
      <c r="C1068" s="108" t="s">
        <v>1473</v>
      </c>
      <c r="D1068" s="109" t="s">
        <v>106</v>
      </c>
      <c r="E1068" s="62">
        <v>1.7564200000000001</v>
      </c>
      <c r="F1068" s="110">
        <v>7704.74</v>
      </c>
      <c r="G1068" s="111"/>
      <c r="H1068" s="110"/>
      <c r="I1068" s="65">
        <v>13532.76</v>
      </c>
      <c r="J1068" s="112">
        <v>5.43</v>
      </c>
      <c r="K1068" s="78">
        <v>73482.880000000005</v>
      </c>
    </row>
    <row r="1069" spans="1:11" s="6" customFormat="1" ht="225">
      <c r="A1069" s="59">
        <v>112</v>
      </c>
      <c r="B1069" s="108" t="s">
        <v>1460</v>
      </c>
      <c r="C1069" s="108" t="s">
        <v>1474</v>
      </c>
      <c r="D1069" s="109" t="s">
        <v>122</v>
      </c>
      <c r="E1069" s="62">
        <v>1.657</v>
      </c>
      <c r="F1069" s="110">
        <v>1637.73</v>
      </c>
      <c r="G1069" s="111"/>
      <c r="H1069" s="110"/>
      <c r="I1069" s="65"/>
      <c r="J1069" s="112"/>
      <c r="K1069" s="67"/>
    </row>
    <row r="1070" spans="1:11" s="6" customFormat="1" ht="25.5" outlineLevel="1">
      <c r="A1070" s="59" t="s">
        <v>43</v>
      </c>
      <c r="B1070" s="108"/>
      <c r="C1070" s="108" t="s">
        <v>44</v>
      </c>
      <c r="D1070" s="109"/>
      <c r="E1070" s="62" t="s">
        <v>43</v>
      </c>
      <c r="F1070" s="110">
        <v>1531.2</v>
      </c>
      <c r="G1070" s="111" t="s">
        <v>1290</v>
      </c>
      <c r="H1070" s="110"/>
      <c r="I1070" s="65">
        <v>4236.6099999999997</v>
      </c>
      <c r="J1070" s="112">
        <v>26.39</v>
      </c>
      <c r="K1070" s="67">
        <v>111804.24</v>
      </c>
    </row>
    <row r="1071" spans="1:11" s="6" customFormat="1" ht="15" outlineLevel="1">
      <c r="A1071" s="59" t="s">
        <v>43</v>
      </c>
      <c r="B1071" s="108"/>
      <c r="C1071" s="108" t="s">
        <v>46</v>
      </c>
      <c r="D1071" s="109"/>
      <c r="E1071" s="62" t="s">
        <v>43</v>
      </c>
      <c r="F1071" s="110">
        <v>45.47</v>
      </c>
      <c r="G1071" s="111" t="s">
        <v>95</v>
      </c>
      <c r="H1071" s="110"/>
      <c r="I1071" s="65">
        <v>113.02</v>
      </c>
      <c r="J1071" s="112">
        <v>6.33</v>
      </c>
      <c r="K1071" s="67">
        <v>715.39</v>
      </c>
    </row>
    <row r="1072" spans="1:11" s="6" customFormat="1" ht="15" outlineLevel="1">
      <c r="A1072" s="59" t="s">
        <v>43</v>
      </c>
      <c r="B1072" s="108"/>
      <c r="C1072" s="108" t="s">
        <v>48</v>
      </c>
      <c r="D1072" s="109"/>
      <c r="E1072" s="62" t="s">
        <v>43</v>
      </c>
      <c r="F1072" s="110" t="s">
        <v>447</v>
      </c>
      <c r="G1072" s="111"/>
      <c r="H1072" s="110"/>
      <c r="I1072" s="68" t="s">
        <v>775</v>
      </c>
      <c r="J1072" s="112">
        <v>26.39</v>
      </c>
      <c r="K1072" s="69" t="s">
        <v>1999</v>
      </c>
    </row>
    <row r="1073" spans="1:11" s="6" customFormat="1" ht="15" outlineLevel="1">
      <c r="A1073" s="59" t="s">
        <v>43</v>
      </c>
      <c r="B1073" s="108"/>
      <c r="C1073" s="108" t="s">
        <v>52</v>
      </c>
      <c r="D1073" s="109"/>
      <c r="E1073" s="62" t="s">
        <v>43</v>
      </c>
      <c r="F1073" s="110">
        <v>61.06</v>
      </c>
      <c r="G1073" s="111"/>
      <c r="H1073" s="110"/>
      <c r="I1073" s="65">
        <v>101.18</v>
      </c>
      <c r="J1073" s="112">
        <v>10.78</v>
      </c>
      <c r="K1073" s="67">
        <v>1090.68</v>
      </c>
    </row>
    <row r="1074" spans="1:11" s="6" customFormat="1" ht="15" outlineLevel="1">
      <c r="A1074" s="59" t="s">
        <v>43</v>
      </c>
      <c r="B1074" s="108"/>
      <c r="C1074" s="108" t="s">
        <v>53</v>
      </c>
      <c r="D1074" s="109" t="s">
        <v>54</v>
      </c>
      <c r="E1074" s="62">
        <v>85</v>
      </c>
      <c r="F1074" s="110"/>
      <c r="G1074" s="111"/>
      <c r="H1074" s="110"/>
      <c r="I1074" s="65">
        <v>3601.12</v>
      </c>
      <c r="J1074" s="112">
        <v>70</v>
      </c>
      <c r="K1074" s="67">
        <v>78262.97</v>
      </c>
    </row>
    <row r="1075" spans="1:11" s="6" customFormat="1" ht="15" outlineLevel="1">
      <c r="A1075" s="59" t="s">
        <v>43</v>
      </c>
      <c r="B1075" s="108"/>
      <c r="C1075" s="108" t="s">
        <v>55</v>
      </c>
      <c r="D1075" s="109" t="s">
        <v>54</v>
      </c>
      <c r="E1075" s="62">
        <v>70</v>
      </c>
      <c r="F1075" s="110"/>
      <c r="G1075" s="111"/>
      <c r="H1075" s="110"/>
      <c r="I1075" s="65">
        <v>2965.63</v>
      </c>
      <c r="J1075" s="112">
        <v>41</v>
      </c>
      <c r="K1075" s="67">
        <v>45839.74</v>
      </c>
    </row>
    <row r="1076" spans="1:11" s="6" customFormat="1" ht="15" outlineLevel="1">
      <c r="A1076" s="59" t="s">
        <v>43</v>
      </c>
      <c r="B1076" s="108"/>
      <c r="C1076" s="108" t="s">
        <v>56</v>
      </c>
      <c r="D1076" s="109" t="s">
        <v>54</v>
      </c>
      <c r="E1076" s="62">
        <v>98</v>
      </c>
      <c r="F1076" s="110"/>
      <c r="G1076" s="111"/>
      <c r="H1076" s="110"/>
      <c r="I1076" s="65">
        <v>0.56000000000000005</v>
      </c>
      <c r="J1076" s="112">
        <v>95</v>
      </c>
      <c r="K1076" s="67">
        <v>14.34</v>
      </c>
    </row>
    <row r="1077" spans="1:11" s="6" customFormat="1" ht="15" outlineLevel="1">
      <c r="A1077" s="59" t="s">
        <v>43</v>
      </c>
      <c r="B1077" s="108"/>
      <c r="C1077" s="108" t="s">
        <v>57</v>
      </c>
      <c r="D1077" s="109" t="s">
        <v>54</v>
      </c>
      <c r="E1077" s="62">
        <v>77</v>
      </c>
      <c r="F1077" s="110"/>
      <c r="G1077" s="111"/>
      <c r="H1077" s="110"/>
      <c r="I1077" s="65">
        <v>0.44</v>
      </c>
      <c r="J1077" s="112">
        <v>65</v>
      </c>
      <c r="K1077" s="67">
        <v>9.81</v>
      </c>
    </row>
    <row r="1078" spans="1:11" s="6" customFormat="1" ht="30" outlineLevel="1">
      <c r="A1078" s="59" t="s">
        <v>43</v>
      </c>
      <c r="B1078" s="108"/>
      <c r="C1078" s="108" t="s">
        <v>58</v>
      </c>
      <c r="D1078" s="109" t="s">
        <v>59</v>
      </c>
      <c r="E1078" s="62">
        <v>116</v>
      </c>
      <c r="F1078" s="110"/>
      <c r="G1078" s="111" t="s">
        <v>1290</v>
      </c>
      <c r="H1078" s="110"/>
      <c r="I1078" s="65">
        <v>320.95999999999998</v>
      </c>
      <c r="J1078" s="112"/>
      <c r="K1078" s="67"/>
    </row>
    <row r="1079" spans="1:11" s="6" customFormat="1" ht="15.75">
      <c r="A1079" s="70" t="s">
        <v>43</v>
      </c>
      <c r="B1079" s="113"/>
      <c r="C1079" s="113" t="s">
        <v>60</v>
      </c>
      <c r="D1079" s="114"/>
      <c r="E1079" s="73" t="s">
        <v>43</v>
      </c>
      <c r="F1079" s="115"/>
      <c r="G1079" s="116"/>
      <c r="H1079" s="115"/>
      <c r="I1079" s="76">
        <v>11018.56</v>
      </c>
      <c r="J1079" s="117"/>
      <c r="K1079" s="78">
        <v>237737.17</v>
      </c>
    </row>
    <row r="1080" spans="1:11" s="6" customFormat="1" ht="15" outlineLevel="1">
      <c r="A1080" s="59" t="s">
        <v>43</v>
      </c>
      <c r="B1080" s="108"/>
      <c r="C1080" s="108" t="s">
        <v>61</v>
      </c>
      <c r="D1080" s="109"/>
      <c r="E1080" s="62" t="s">
        <v>43</v>
      </c>
      <c r="F1080" s="110"/>
      <c r="G1080" s="111"/>
      <c r="H1080" s="110"/>
      <c r="I1080" s="65"/>
      <c r="J1080" s="112"/>
      <c r="K1080" s="67"/>
    </row>
    <row r="1081" spans="1:11" s="6" customFormat="1" ht="25.5" outlineLevel="1">
      <c r="A1081" s="59" t="s">
        <v>43</v>
      </c>
      <c r="B1081" s="108"/>
      <c r="C1081" s="108" t="s">
        <v>46</v>
      </c>
      <c r="D1081" s="109"/>
      <c r="E1081" s="62" t="s">
        <v>43</v>
      </c>
      <c r="F1081" s="110">
        <v>0.23</v>
      </c>
      <c r="G1081" s="111" t="s">
        <v>100</v>
      </c>
      <c r="H1081" s="110"/>
      <c r="I1081" s="65">
        <v>0.06</v>
      </c>
      <c r="J1081" s="112">
        <v>26.39</v>
      </c>
      <c r="K1081" s="67">
        <v>1.51</v>
      </c>
    </row>
    <row r="1082" spans="1:11" s="6" customFormat="1" ht="25.5" outlineLevel="1">
      <c r="A1082" s="59" t="s">
        <v>43</v>
      </c>
      <c r="B1082" s="108"/>
      <c r="C1082" s="108" t="s">
        <v>48</v>
      </c>
      <c r="D1082" s="109"/>
      <c r="E1082" s="62" t="s">
        <v>43</v>
      </c>
      <c r="F1082" s="110">
        <v>0.23</v>
      </c>
      <c r="G1082" s="111" t="s">
        <v>100</v>
      </c>
      <c r="H1082" s="110"/>
      <c r="I1082" s="65">
        <v>0.06</v>
      </c>
      <c r="J1082" s="112">
        <v>26.39</v>
      </c>
      <c r="K1082" s="67">
        <v>1.51</v>
      </c>
    </row>
    <row r="1083" spans="1:11" s="6" customFormat="1" ht="15" outlineLevel="1">
      <c r="A1083" s="59" t="s">
        <v>43</v>
      </c>
      <c r="B1083" s="108"/>
      <c r="C1083" s="108" t="s">
        <v>63</v>
      </c>
      <c r="D1083" s="109" t="s">
        <v>54</v>
      </c>
      <c r="E1083" s="62">
        <v>175</v>
      </c>
      <c r="F1083" s="110"/>
      <c r="G1083" s="111"/>
      <c r="H1083" s="110"/>
      <c r="I1083" s="65">
        <v>0.11</v>
      </c>
      <c r="J1083" s="112">
        <v>160</v>
      </c>
      <c r="K1083" s="67">
        <v>2.41</v>
      </c>
    </row>
    <row r="1084" spans="1:11" s="6" customFormat="1" ht="15" outlineLevel="1">
      <c r="A1084" s="59" t="s">
        <v>43</v>
      </c>
      <c r="B1084" s="108"/>
      <c r="C1084" s="108" t="s">
        <v>64</v>
      </c>
      <c r="D1084" s="109"/>
      <c r="E1084" s="62" t="s">
        <v>43</v>
      </c>
      <c r="F1084" s="110"/>
      <c r="G1084" s="111"/>
      <c r="H1084" s="110"/>
      <c r="I1084" s="65">
        <v>0.17</v>
      </c>
      <c r="J1084" s="112"/>
      <c r="K1084" s="67">
        <v>3.92</v>
      </c>
    </row>
    <row r="1085" spans="1:11" s="6" customFormat="1" ht="15.75">
      <c r="A1085" s="70" t="s">
        <v>43</v>
      </c>
      <c r="B1085" s="113"/>
      <c r="C1085" s="113" t="s">
        <v>65</v>
      </c>
      <c r="D1085" s="114"/>
      <c r="E1085" s="73" t="s">
        <v>43</v>
      </c>
      <c r="F1085" s="115"/>
      <c r="G1085" s="116"/>
      <c r="H1085" s="115"/>
      <c r="I1085" s="76">
        <v>11018.73</v>
      </c>
      <c r="J1085" s="117"/>
      <c r="K1085" s="78">
        <v>237741.09</v>
      </c>
    </row>
    <row r="1086" spans="1:11" s="6" customFormat="1" ht="45">
      <c r="A1086" s="59">
        <v>113</v>
      </c>
      <c r="B1086" s="108" t="s">
        <v>1476</v>
      </c>
      <c r="C1086" s="108" t="s">
        <v>1477</v>
      </c>
      <c r="D1086" s="109" t="s">
        <v>156</v>
      </c>
      <c r="E1086" s="62" t="s">
        <v>2000</v>
      </c>
      <c r="F1086" s="110">
        <v>485.78</v>
      </c>
      <c r="G1086" s="111"/>
      <c r="H1086" s="110"/>
      <c r="I1086" s="65">
        <v>5226.99</v>
      </c>
      <c r="J1086" s="112">
        <v>14.23</v>
      </c>
      <c r="K1086" s="78">
        <v>74380.11</v>
      </c>
    </row>
    <row r="1087" spans="1:11" s="6" customFormat="1" ht="180">
      <c r="A1087" s="59">
        <v>114</v>
      </c>
      <c r="B1087" s="108" t="s">
        <v>1467</v>
      </c>
      <c r="C1087" s="108" t="s">
        <v>1511</v>
      </c>
      <c r="D1087" s="109" t="s">
        <v>997</v>
      </c>
      <c r="E1087" s="62">
        <v>6.6020000000000003</v>
      </c>
      <c r="F1087" s="110">
        <v>1913.03</v>
      </c>
      <c r="G1087" s="111"/>
      <c r="H1087" s="110"/>
      <c r="I1087" s="65"/>
      <c r="J1087" s="112"/>
      <c r="K1087" s="67"/>
    </row>
    <row r="1088" spans="1:11" s="6" customFormat="1" ht="25.5" outlineLevel="1">
      <c r="A1088" s="59" t="s">
        <v>43</v>
      </c>
      <c r="B1088" s="108"/>
      <c r="C1088" s="108" t="s">
        <v>44</v>
      </c>
      <c r="D1088" s="109"/>
      <c r="E1088" s="62" t="s">
        <v>43</v>
      </c>
      <c r="F1088" s="110">
        <v>1452</v>
      </c>
      <c r="G1088" s="111" t="s">
        <v>94</v>
      </c>
      <c r="H1088" s="110"/>
      <c r="I1088" s="65">
        <v>14551.71</v>
      </c>
      <c r="J1088" s="112">
        <v>26.39</v>
      </c>
      <c r="K1088" s="67">
        <v>384019.52</v>
      </c>
    </row>
    <row r="1089" spans="1:11" s="6" customFormat="1" ht="15" outlineLevel="1">
      <c r="A1089" s="59" t="s">
        <v>43</v>
      </c>
      <c r="B1089" s="108"/>
      <c r="C1089" s="108" t="s">
        <v>46</v>
      </c>
      <c r="D1089" s="109"/>
      <c r="E1089" s="62" t="s">
        <v>43</v>
      </c>
      <c r="F1089" s="110">
        <v>324.39</v>
      </c>
      <c r="G1089" s="111" t="s">
        <v>95</v>
      </c>
      <c r="H1089" s="110"/>
      <c r="I1089" s="65">
        <v>3212.43</v>
      </c>
      <c r="J1089" s="112">
        <v>9.8800000000000008</v>
      </c>
      <c r="K1089" s="67">
        <v>31738.85</v>
      </c>
    </row>
    <row r="1090" spans="1:11" s="6" customFormat="1" ht="15" outlineLevel="1">
      <c r="A1090" s="59" t="s">
        <v>43</v>
      </c>
      <c r="B1090" s="108"/>
      <c r="C1090" s="108" t="s">
        <v>48</v>
      </c>
      <c r="D1090" s="109"/>
      <c r="E1090" s="62" t="s">
        <v>43</v>
      </c>
      <c r="F1090" s="110" t="s">
        <v>1469</v>
      </c>
      <c r="G1090" s="111"/>
      <c r="H1090" s="110"/>
      <c r="I1090" s="68" t="s">
        <v>2001</v>
      </c>
      <c r="J1090" s="112">
        <v>26.39</v>
      </c>
      <c r="K1090" s="69" t="s">
        <v>2002</v>
      </c>
    </row>
    <row r="1091" spans="1:11" s="6" customFormat="1" ht="15" outlineLevel="1">
      <c r="A1091" s="59" t="s">
        <v>43</v>
      </c>
      <c r="B1091" s="108"/>
      <c r="C1091" s="108" t="s">
        <v>52</v>
      </c>
      <c r="D1091" s="109"/>
      <c r="E1091" s="62" t="s">
        <v>43</v>
      </c>
      <c r="F1091" s="110">
        <v>136.63999999999999</v>
      </c>
      <c r="G1091" s="111"/>
      <c r="H1091" s="110"/>
      <c r="I1091" s="65">
        <v>902.1</v>
      </c>
      <c r="J1091" s="112">
        <v>15.45</v>
      </c>
      <c r="K1091" s="67">
        <v>13937.4</v>
      </c>
    </row>
    <row r="1092" spans="1:11" s="6" customFormat="1" ht="15" outlineLevel="1">
      <c r="A1092" s="59" t="s">
        <v>43</v>
      </c>
      <c r="B1092" s="108"/>
      <c r="C1092" s="108" t="s">
        <v>53</v>
      </c>
      <c r="D1092" s="109" t="s">
        <v>54</v>
      </c>
      <c r="E1092" s="62">
        <v>85</v>
      </c>
      <c r="F1092" s="110"/>
      <c r="G1092" s="111"/>
      <c r="H1092" s="110"/>
      <c r="I1092" s="65">
        <v>12368.95</v>
      </c>
      <c r="J1092" s="112">
        <v>70</v>
      </c>
      <c r="K1092" s="67">
        <v>268813.65999999997</v>
      </c>
    </row>
    <row r="1093" spans="1:11" s="6" customFormat="1" ht="15" outlineLevel="1">
      <c r="A1093" s="59" t="s">
        <v>43</v>
      </c>
      <c r="B1093" s="108"/>
      <c r="C1093" s="108" t="s">
        <v>55</v>
      </c>
      <c r="D1093" s="109" t="s">
        <v>54</v>
      </c>
      <c r="E1093" s="62">
        <v>70</v>
      </c>
      <c r="F1093" s="110"/>
      <c r="G1093" s="111"/>
      <c r="H1093" s="110"/>
      <c r="I1093" s="65">
        <v>10186.200000000001</v>
      </c>
      <c r="J1093" s="112">
        <v>41</v>
      </c>
      <c r="K1093" s="67">
        <v>157448</v>
      </c>
    </row>
    <row r="1094" spans="1:11" s="6" customFormat="1" ht="15" outlineLevel="1">
      <c r="A1094" s="59" t="s">
        <v>43</v>
      </c>
      <c r="B1094" s="108"/>
      <c r="C1094" s="108" t="s">
        <v>56</v>
      </c>
      <c r="D1094" s="109" t="s">
        <v>54</v>
      </c>
      <c r="E1094" s="62">
        <v>98</v>
      </c>
      <c r="F1094" s="110"/>
      <c r="G1094" s="111"/>
      <c r="H1094" s="110"/>
      <c r="I1094" s="65">
        <v>182.55</v>
      </c>
      <c r="J1094" s="112">
        <v>95</v>
      </c>
      <c r="K1094" s="67">
        <v>4670.0200000000004</v>
      </c>
    </row>
    <row r="1095" spans="1:11" s="6" customFormat="1" ht="15" outlineLevel="1">
      <c r="A1095" s="59" t="s">
        <v>43</v>
      </c>
      <c r="B1095" s="108"/>
      <c r="C1095" s="108" t="s">
        <v>57</v>
      </c>
      <c r="D1095" s="109" t="s">
        <v>54</v>
      </c>
      <c r="E1095" s="62">
        <v>77</v>
      </c>
      <c r="F1095" s="110"/>
      <c r="G1095" s="111"/>
      <c r="H1095" s="110"/>
      <c r="I1095" s="65">
        <v>143.44</v>
      </c>
      <c r="J1095" s="112">
        <v>65</v>
      </c>
      <c r="K1095" s="67">
        <v>3195.28</v>
      </c>
    </row>
    <row r="1096" spans="1:11" s="6" customFormat="1" ht="30" outlineLevel="1">
      <c r="A1096" s="59" t="s">
        <v>43</v>
      </c>
      <c r="B1096" s="108"/>
      <c r="C1096" s="108" t="s">
        <v>58</v>
      </c>
      <c r="D1096" s="109" t="s">
        <v>59</v>
      </c>
      <c r="E1096" s="62">
        <v>110</v>
      </c>
      <c r="F1096" s="110"/>
      <c r="G1096" s="111" t="s">
        <v>94</v>
      </c>
      <c r="H1096" s="110"/>
      <c r="I1096" s="65">
        <v>1102.4000000000001</v>
      </c>
      <c r="J1096" s="112"/>
      <c r="K1096" s="67"/>
    </row>
    <row r="1097" spans="1:11" s="6" customFormat="1" ht="15.75">
      <c r="A1097" s="70" t="s">
        <v>43</v>
      </c>
      <c r="B1097" s="113"/>
      <c r="C1097" s="113" t="s">
        <v>60</v>
      </c>
      <c r="D1097" s="114"/>
      <c r="E1097" s="73" t="s">
        <v>43</v>
      </c>
      <c r="F1097" s="115"/>
      <c r="G1097" s="116"/>
      <c r="H1097" s="115"/>
      <c r="I1097" s="76">
        <v>41547.379999999997</v>
      </c>
      <c r="J1097" s="117"/>
      <c r="K1097" s="78">
        <v>863822.73</v>
      </c>
    </row>
    <row r="1098" spans="1:11" s="6" customFormat="1" ht="15" outlineLevel="1">
      <c r="A1098" s="59" t="s">
        <v>43</v>
      </c>
      <c r="B1098" s="108"/>
      <c r="C1098" s="108" t="s">
        <v>61</v>
      </c>
      <c r="D1098" s="109"/>
      <c r="E1098" s="62" t="s">
        <v>43</v>
      </c>
      <c r="F1098" s="110"/>
      <c r="G1098" s="111"/>
      <c r="H1098" s="110"/>
      <c r="I1098" s="65"/>
      <c r="J1098" s="112"/>
      <c r="K1098" s="67"/>
    </row>
    <row r="1099" spans="1:11" s="6" customFormat="1" ht="25.5" outlineLevel="1">
      <c r="A1099" s="59" t="s">
        <v>43</v>
      </c>
      <c r="B1099" s="108"/>
      <c r="C1099" s="108" t="s">
        <v>46</v>
      </c>
      <c r="D1099" s="109"/>
      <c r="E1099" s="62" t="s">
        <v>43</v>
      </c>
      <c r="F1099" s="110">
        <v>18.809999999999999</v>
      </c>
      <c r="G1099" s="111" t="s">
        <v>100</v>
      </c>
      <c r="H1099" s="110"/>
      <c r="I1099" s="65">
        <v>18.63</v>
      </c>
      <c r="J1099" s="112">
        <v>26.39</v>
      </c>
      <c r="K1099" s="67">
        <v>491.58</v>
      </c>
    </row>
    <row r="1100" spans="1:11" s="6" customFormat="1" ht="25.5" outlineLevel="1">
      <c r="A1100" s="59" t="s">
        <v>43</v>
      </c>
      <c r="B1100" s="108"/>
      <c r="C1100" s="108" t="s">
        <v>48</v>
      </c>
      <c r="D1100" s="109"/>
      <c r="E1100" s="62" t="s">
        <v>43</v>
      </c>
      <c r="F1100" s="110">
        <v>18.809999999999999</v>
      </c>
      <c r="G1100" s="111" t="s">
        <v>100</v>
      </c>
      <c r="H1100" s="110"/>
      <c r="I1100" s="65">
        <v>18.63</v>
      </c>
      <c r="J1100" s="112">
        <v>26.39</v>
      </c>
      <c r="K1100" s="67">
        <v>491.58</v>
      </c>
    </row>
    <row r="1101" spans="1:11" s="6" customFormat="1" ht="15" outlineLevel="1">
      <c r="A1101" s="59" t="s">
        <v>43</v>
      </c>
      <c r="B1101" s="108"/>
      <c r="C1101" s="108" t="s">
        <v>63</v>
      </c>
      <c r="D1101" s="109" t="s">
        <v>54</v>
      </c>
      <c r="E1101" s="62">
        <v>175</v>
      </c>
      <c r="F1101" s="110"/>
      <c r="G1101" s="111"/>
      <c r="H1101" s="110"/>
      <c r="I1101" s="65">
        <v>32.61</v>
      </c>
      <c r="J1101" s="112">
        <v>160</v>
      </c>
      <c r="K1101" s="67">
        <v>786.53</v>
      </c>
    </row>
    <row r="1102" spans="1:11" s="6" customFormat="1" ht="15" outlineLevel="1">
      <c r="A1102" s="59" t="s">
        <v>43</v>
      </c>
      <c r="B1102" s="108"/>
      <c r="C1102" s="108" t="s">
        <v>64</v>
      </c>
      <c r="D1102" s="109"/>
      <c r="E1102" s="62" t="s">
        <v>43</v>
      </c>
      <c r="F1102" s="110"/>
      <c r="G1102" s="111"/>
      <c r="H1102" s="110"/>
      <c r="I1102" s="65">
        <v>51.24</v>
      </c>
      <c r="J1102" s="112"/>
      <c r="K1102" s="67">
        <v>1278.1099999999999</v>
      </c>
    </row>
    <row r="1103" spans="1:11" s="6" customFormat="1" ht="15.75">
      <c r="A1103" s="70" t="s">
        <v>43</v>
      </c>
      <c r="B1103" s="113"/>
      <c r="C1103" s="113" t="s">
        <v>65</v>
      </c>
      <c r="D1103" s="114"/>
      <c r="E1103" s="73" t="s">
        <v>43</v>
      </c>
      <c r="F1103" s="115"/>
      <c r="G1103" s="116"/>
      <c r="H1103" s="115"/>
      <c r="I1103" s="76">
        <v>41598.620000000003</v>
      </c>
      <c r="J1103" s="117"/>
      <c r="K1103" s="78">
        <v>865100.84</v>
      </c>
    </row>
    <row r="1104" spans="1:11" s="6" customFormat="1" ht="60">
      <c r="A1104" s="59">
        <v>115</v>
      </c>
      <c r="B1104" s="108" t="s">
        <v>1481</v>
      </c>
      <c r="C1104" s="108" t="s">
        <v>1482</v>
      </c>
      <c r="D1104" s="109" t="s">
        <v>106</v>
      </c>
      <c r="E1104" s="62">
        <v>6.9981200000000001</v>
      </c>
      <c r="F1104" s="110">
        <v>9853.14</v>
      </c>
      <c r="G1104" s="111"/>
      <c r="H1104" s="110"/>
      <c r="I1104" s="65">
        <v>68953.460000000006</v>
      </c>
      <c r="J1104" s="112">
        <v>8.4</v>
      </c>
      <c r="K1104" s="78">
        <v>579209.03</v>
      </c>
    </row>
    <row r="1105" spans="1:11" s="6" customFormat="1" ht="180">
      <c r="A1105" s="59">
        <v>116</v>
      </c>
      <c r="B1105" s="108" t="s">
        <v>1174</v>
      </c>
      <c r="C1105" s="108" t="s">
        <v>1483</v>
      </c>
      <c r="D1105" s="109" t="s">
        <v>122</v>
      </c>
      <c r="E1105" s="62">
        <v>6.6020000000000003</v>
      </c>
      <c r="F1105" s="110">
        <v>1637.73</v>
      </c>
      <c r="G1105" s="111"/>
      <c r="H1105" s="110"/>
      <c r="I1105" s="65"/>
      <c r="J1105" s="112"/>
      <c r="K1105" s="67"/>
    </row>
    <row r="1106" spans="1:11" s="6" customFormat="1" ht="25.5" outlineLevel="1">
      <c r="A1106" s="59" t="s">
        <v>43</v>
      </c>
      <c r="B1106" s="108"/>
      <c r="C1106" s="108" t="s">
        <v>44</v>
      </c>
      <c r="D1106" s="109"/>
      <c r="E1106" s="62" t="s">
        <v>43</v>
      </c>
      <c r="F1106" s="110">
        <v>1531.2</v>
      </c>
      <c r="G1106" s="111" t="s">
        <v>94</v>
      </c>
      <c r="H1106" s="110"/>
      <c r="I1106" s="65">
        <v>15345.44</v>
      </c>
      <c r="J1106" s="112">
        <v>26.39</v>
      </c>
      <c r="K1106" s="67">
        <v>404966.04</v>
      </c>
    </row>
    <row r="1107" spans="1:11" s="6" customFormat="1" ht="15" outlineLevel="1">
      <c r="A1107" s="59" t="s">
        <v>43</v>
      </c>
      <c r="B1107" s="108"/>
      <c r="C1107" s="108" t="s">
        <v>46</v>
      </c>
      <c r="D1107" s="109"/>
      <c r="E1107" s="62" t="s">
        <v>43</v>
      </c>
      <c r="F1107" s="110">
        <v>45.47</v>
      </c>
      <c r="G1107" s="111" t="s">
        <v>95</v>
      </c>
      <c r="H1107" s="110"/>
      <c r="I1107" s="65">
        <v>450.29</v>
      </c>
      <c r="J1107" s="112">
        <v>6.33</v>
      </c>
      <c r="K1107" s="67">
        <v>2850.33</v>
      </c>
    </row>
    <row r="1108" spans="1:11" s="6" customFormat="1" ht="15" outlineLevel="1">
      <c r="A1108" s="59" t="s">
        <v>43</v>
      </c>
      <c r="B1108" s="108"/>
      <c r="C1108" s="108" t="s">
        <v>48</v>
      </c>
      <c r="D1108" s="109"/>
      <c r="E1108" s="62" t="s">
        <v>43</v>
      </c>
      <c r="F1108" s="110" t="s">
        <v>447</v>
      </c>
      <c r="G1108" s="111"/>
      <c r="H1108" s="110"/>
      <c r="I1108" s="68" t="s">
        <v>2003</v>
      </c>
      <c r="J1108" s="112">
        <v>26.39</v>
      </c>
      <c r="K1108" s="69" t="s">
        <v>2004</v>
      </c>
    </row>
    <row r="1109" spans="1:11" s="6" customFormat="1" ht="15" outlineLevel="1">
      <c r="A1109" s="59" t="s">
        <v>43</v>
      </c>
      <c r="B1109" s="108"/>
      <c r="C1109" s="108" t="s">
        <v>52</v>
      </c>
      <c r="D1109" s="109"/>
      <c r="E1109" s="62" t="s">
        <v>43</v>
      </c>
      <c r="F1109" s="110">
        <v>61.06</v>
      </c>
      <c r="G1109" s="111"/>
      <c r="H1109" s="110"/>
      <c r="I1109" s="65">
        <v>403.12</v>
      </c>
      <c r="J1109" s="112">
        <v>10.78</v>
      </c>
      <c r="K1109" s="67">
        <v>4345.6099999999997</v>
      </c>
    </row>
    <row r="1110" spans="1:11" s="6" customFormat="1" ht="15" outlineLevel="1">
      <c r="A1110" s="59" t="s">
        <v>43</v>
      </c>
      <c r="B1110" s="108"/>
      <c r="C1110" s="108" t="s">
        <v>53</v>
      </c>
      <c r="D1110" s="109" t="s">
        <v>54</v>
      </c>
      <c r="E1110" s="62">
        <v>85</v>
      </c>
      <c r="F1110" s="110"/>
      <c r="G1110" s="111"/>
      <c r="H1110" s="110"/>
      <c r="I1110" s="65">
        <v>13043.62</v>
      </c>
      <c r="J1110" s="112">
        <v>70</v>
      </c>
      <c r="K1110" s="67">
        <v>283476.23</v>
      </c>
    </row>
    <row r="1111" spans="1:11" s="6" customFormat="1" ht="15" outlineLevel="1">
      <c r="A1111" s="59" t="s">
        <v>43</v>
      </c>
      <c r="B1111" s="108"/>
      <c r="C1111" s="108" t="s">
        <v>55</v>
      </c>
      <c r="D1111" s="109" t="s">
        <v>54</v>
      </c>
      <c r="E1111" s="62">
        <v>70</v>
      </c>
      <c r="F1111" s="110"/>
      <c r="G1111" s="111"/>
      <c r="H1111" s="110"/>
      <c r="I1111" s="65">
        <v>10741.81</v>
      </c>
      <c r="J1111" s="112">
        <v>41</v>
      </c>
      <c r="K1111" s="67">
        <v>166036.07999999999</v>
      </c>
    </row>
    <row r="1112" spans="1:11" s="6" customFormat="1" ht="15" outlineLevel="1">
      <c r="A1112" s="59" t="s">
        <v>43</v>
      </c>
      <c r="B1112" s="108"/>
      <c r="C1112" s="108" t="s">
        <v>56</v>
      </c>
      <c r="D1112" s="109" t="s">
        <v>54</v>
      </c>
      <c r="E1112" s="62">
        <v>98</v>
      </c>
      <c r="F1112" s="110"/>
      <c r="G1112" s="111"/>
      <c r="H1112" s="110"/>
      <c r="I1112" s="65">
        <v>2.23</v>
      </c>
      <c r="J1112" s="112">
        <v>95</v>
      </c>
      <c r="K1112" s="67">
        <v>57.1</v>
      </c>
    </row>
    <row r="1113" spans="1:11" s="6" customFormat="1" ht="15" outlineLevel="1">
      <c r="A1113" s="59" t="s">
        <v>43</v>
      </c>
      <c r="B1113" s="108"/>
      <c r="C1113" s="108" t="s">
        <v>57</v>
      </c>
      <c r="D1113" s="109" t="s">
        <v>54</v>
      </c>
      <c r="E1113" s="62">
        <v>77</v>
      </c>
      <c r="F1113" s="110"/>
      <c r="G1113" s="111"/>
      <c r="H1113" s="110"/>
      <c r="I1113" s="65">
        <v>1.76</v>
      </c>
      <c r="J1113" s="112">
        <v>65</v>
      </c>
      <c r="K1113" s="67">
        <v>39.07</v>
      </c>
    </row>
    <row r="1114" spans="1:11" s="6" customFormat="1" ht="30" outlineLevel="1">
      <c r="A1114" s="59" t="s">
        <v>43</v>
      </c>
      <c r="B1114" s="108"/>
      <c r="C1114" s="108" t="s">
        <v>58</v>
      </c>
      <c r="D1114" s="109" t="s">
        <v>59</v>
      </c>
      <c r="E1114" s="62">
        <v>116</v>
      </c>
      <c r="F1114" s="110"/>
      <c r="G1114" s="111" t="s">
        <v>94</v>
      </c>
      <c r="H1114" s="110"/>
      <c r="I1114" s="65">
        <v>1162.53</v>
      </c>
      <c r="J1114" s="112"/>
      <c r="K1114" s="67"/>
    </row>
    <row r="1115" spans="1:11" s="6" customFormat="1" ht="15.75">
      <c r="A1115" s="70" t="s">
        <v>43</v>
      </c>
      <c r="B1115" s="113"/>
      <c r="C1115" s="113" t="s">
        <v>60</v>
      </c>
      <c r="D1115" s="114"/>
      <c r="E1115" s="73" t="s">
        <v>43</v>
      </c>
      <c r="F1115" s="115"/>
      <c r="G1115" s="116"/>
      <c r="H1115" s="115"/>
      <c r="I1115" s="76">
        <v>39988.269999999997</v>
      </c>
      <c r="J1115" s="117"/>
      <c r="K1115" s="78">
        <v>861770.46</v>
      </c>
    </row>
    <row r="1116" spans="1:11" s="6" customFormat="1" ht="15" outlineLevel="1">
      <c r="A1116" s="59" t="s">
        <v>43</v>
      </c>
      <c r="B1116" s="108"/>
      <c r="C1116" s="108" t="s">
        <v>61</v>
      </c>
      <c r="D1116" s="109"/>
      <c r="E1116" s="62" t="s">
        <v>43</v>
      </c>
      <c r="F1116" s="110"/>
      <c r="G1116" s="111"/>
      <c r="H1116" s="110"/>
      <c r="I1116" s="65"/>
      <c r="J1116" s="112"/>
      <c r="K1116" s="67"/>
    </row>
    <row r="1117" spans="1:11" s="6" customFormat="1" ht="25.5" outlineLevel="1">
      <c r="A1117" s="59" t="s">
        <v>43</v>
      </c>
      <c r="B1117" s="108"/>
      <c r="C1117" s="108" t="s">
        <v>46</v>
      </c>
      <c r="D1117" s="109"/>
      <c r="E1117" s="62" t="s">
        <v>43</v>
      </c>
      <c r="F1117" s="110">
        <v>0.23</v>
      </c>
      <c r="G1117" s="111" t="s">
        <v>100</v>
      </c>
      <c r="H1117" s="110"/>
      <c r="I1117" s="65">
        <v>0.23</v>
      </c>
      <c r="J1117" s="112">
        <v>26.39</v>
      </c>
      <c r="K1117" s="67">
        <v>6.01</v>
      </c>
    </row>
    <row r="1118" spans="1:11" s="6" customFormat="1" ht="25.5" outlineLevel="1">
      <c r="A1118" s="59" t="s">
        <v>43</v>
      </c>
      <c r="B1118" s="108"/>
      <c r="C1118" s="108" t="s">
        <v>48</v>
      </c>
      <c r="D1118" s="109"/>
      <c r="E1118" s="62" t="s">
        <v>43</v>
      </c>
      <c r="F1118" s="110">
        <v>0.23</v>
      </c>
      <c r="G1118" s="111" t="s">
        <v>100</v>
      </c>
      <c r="H1118" s="110"/>
      <c r="I1118" s="65">
        <v>0.23</v>
      </c>
      <c r="J1118" s="112">
        <v>26.39</v>
      </c>
      <c r="K1118" s="67">
        <v>6.01</v>
      </c>
    </row>
    <row r="1119" spans="1:11" s="6" customFormat="1" ht="15" outlineLevel="1">
      <c r="A1119" s="59" t="s">
        <v>43</v>
      </c>
      <c r="B1119" s="108"/>
      <c r="C1119" s="108" t="s">
        <v>63</v>
      </c>
      <c r="D1119" s="109" t="s">
        <v>54</v>
      </c>
      <c r="E1119" s="62">
        <v>175</v>
      </c>
      <c r="F1119" s="110"/>
      <c r="G1119" s="111"/>
      <c r="H1119" s="110"/>
      <c r="I1119" s="65">
        <v>0.41</v>
      </c>
      <c r="J1119" s="112">
        <v>160</v>
      </c>
      <c r="K1119" s="67">
        <v>9.6199999999999992</v>
      </c>
    </row>
    <row r="1120" spans="1:11" s="6" customFormat="1" ht="15" outlineLevel="1">
      <c r="A1120" s="59" t="s">
        <v>43</v>
      </c>
      <c r="B1120" s="108"/>
      <c r="C1120" s="108" t="s">
        <v>64</v>
      </c>
      <c r="D1120" s="109"/>
      <c r="E1120" s="62" t="s">
        <v>43</v>
      </c>
      <c r="F1120" s="110"/>
      <c r="G1120" s="111"/>
      <c r="H1120" s="110"/>
      <c r="I1120" s="65">
        <v>0.64</v>
      </c>
      <c r="J1120" s="112"/>
      <c r="K1120" s="67">
        <v>15.63</v>
      </c>
    </row>
    <row r="1121" spans="1:11" s="6" customFormat="1" ht="15.75">
      <c r="A1121" s="70" t="s">
        <v>43</v>
      </c>
      <c r="B1121" s="113"/>
      <c r="C1121" s="113" t="s">
        <v>65</v>
      </c>
      <c r="D1121" s="114"/>
      <c r="E1121" s="73" t="s">
        <v>43</v>
      </c>
      <c r="F1121" s="115"/>
      <c r="G1121" s="116"/>
      <c r="H1121" s="115"/>
      <c r="I1121" s="76">
        <v>39988.910000000003</v>
      </c>
      <c r="J1121" s="117"/>
      <c r="K1121" s="78">
        <v>861786.09</v>
      </c>
    </row>
    <row r="1122" spans="1:11" s="6" customFormat="1" ht="180">
      <c r="A1122" s="59">
        <v>117</v>
      </c>
      <c r="B1122" s="108" t="s">
        <v>174</v>
      </c>
      <c r="C1122" s="108" t="s">
        <v>175</v>
      </c>
      <c r="D1122" s="109" t="s">
        <v>142</v>
      </c>
      <c r="E1122" s="62" t="s">
        <v>2005</v>
      </c>
      <c r="F1122" s="110">
        <v>96.73</v>
      </c>
      <c r="G1122" s="111"/>
      <c r="H1122" s="110"/>
      <c r="I1122" s="65"/>
      <c r="J1122" s="112"/>
      <c r="K1122" s="67"/>
    </row>
    <row r="1123" spans="1:11" s="6" customFormat="1" ht="25.5" outlineLevel="1">
      <c r="A1123" s="59" t="s">
        <v>43</v>
      </c>
      <c r="B1123" s="108"/>
      <c r="C1123" s="108" t="s">
        <v>44</v>
      </c>
      <c r="D1123" s="109"/>
      <c r="E1123" s="62" t="s">
        <v>43</v>
      </c>
      <c r="F1123" s="110">
        <v>74.13</v>
      </c>
      <c r="G1123" s="111" t="s">
        <v>94</v>
      </c>
      <c r="H1123" s="110"/>
      <c r="I1123" s="65">
        <v>186.06</v>
      </c>
      <c r="J1123" s="112">
        <v>26.39</v>
      </c>
      <c r="K1123" s="67">
        <v>4910.0200000000004</v>
      </c>
    </row>
    <row r="1124" spans="1:11" s="6" customFormat="1" ht="15" outlineLevel="1">
      <c r="A1124" s="59" t="s">
        <v>43</v>
      </c>
      <c r="B1124" s="108"/>
      <c r="C1124" s="108" t="s">
        <v>46</v>
      </c>
      <c r="D1124" s="109"/>
      <c r="E1124" s="62" t="s">
        <v>43</v>
      </c>
      <c r="F1124" s="110">
        <v>13.14</v>
      </c>
      <c r="G1124" s="111" t="s">
        <v>95</v>
      </c>
      <c r="H1124" s="110"/>
      <c r="I1124" s="65">
        <v>32.590000000000003</v>
      </c>
      <c r="J1124" s="112">
        <v>8.01</v>
      </c>
      <c r="K1124" s="67">
        <v>261.02999999999997</v>
      </c>
    </row>
    <row r="1125" spans="1:11" s="6" customFormat="1" ht="15" outlineLevel="1">
      <c r="A1125" s="59" t="s">
        <v>43</v>
      </c>
      <c r="B1125" s="108"/>
      <c r="C1125" s="108" t="s">
        <v>48</v>
      </c>
      <c r="D1125" s="109"/>
      <c r="E1125" s="62" t="s">
        <v>43</v>
      </c>
      <c r="F1125" s="110" t="s">
        <v>177</v>
      </c>
      <c r="G1125" s="111"/>
      <c r="H1125" s="110"/>
      <c r="I1125" s="68" t="s">
        <v>941</v>
      </c>
      <c r="J1125" s="112">
        <v>26.39</v>
      </c>
      <c r="K1125" s="69" t="s">
        <v>2006</v>
      </c>
    </row>
    <row r="1126" spans="1:11" s="6" customFormat="1" ht="15" outlineLevel="1">
      <c r="A1126" s="59" t="s">
        <v>43</v>
      </c>
      <c r="B1126" s="108"/>
      <c r="C1126" s="108" t="s">
        <v>52</v>
      </c>
      <c r="D1126" s="109"/>
      <c r="E1126" s="62" t="s">
        <v>43</v>
      </c>
      <c r="F1126" s="110">
        <v>9.4600000000000009</v>
      </c>
      <c r="G1126" s="111"/>
      <c r="H1126" s="110"/>
      <c r="I1126" s="65">
        <v>15.64</v>
      </c>
      <c r="J1126" s="112">
        <v>6.81</v>
      </c>
      <c r="K1126" s="67">
        <v>106.52</v>
      </c>
    </row>
    <row r="1127" spans="1:11" s="6" customFormat="1" ht="15" outlineLevel="1">
      <c r="A1127" s="59" t="s">
        <v>43</v>
      </c>
      <c r="B1127" s="108"/>
      <c r="C1127" s="108" t="s">
        <v>53</v>
      </c>
      <c r="D1127" s="109" t="s">
        <v>54</v>
      </c>
      <c r="E1127" s="62">
        <v>100</v>
      </c>
      <c r="F1127" s="110"/>
      <c r="G1127" s="111"/>
      <c r="H1127" s="110"/>
      <c r="I1127" s="65">
        <v>186.06</v>
      </c>
      <c r="J1127" s="112">
        <v>83</v>
      </c>
      <c r="K1127" s="67">
        <v>4075.32</v>
      </c>
    </row>
    <row r="1128" spans="1:11" s="6" customFormat="1" ht="15" outlineLevel="1">
      <c r="A1128" s="59" t="s">
        <v>43</v>
      </c>
      <c r="B1128" s="108"/>
      <c r="C1128" s="108" t="s">
        <v>55</v>
      </c>
      <c r="D1128" s="109" t="s">
        <v>54</v>
      </c>
      <c r="E1128" s="62">
        <v>64</v>
      </c>
      <c r="F1128" s="110"/>
      <c r="G1128" s="111"/>
      <c r="H1128" s="110"/>
      <c r="I1128" s="65">
        <v>119.08</v>
      </c>
      <c r="J1128" s="112">
        <v>41</v>
      </c>
      <c r="K1128" s="67">
        <v>2013.11</v>
      </c>
    </row>
    <row r="1129" spans="1:11" s="6" customFormat="1" ht="15" outlineLevel="1">
      <c r="A1129" s="59" t="s">
        <v>43</v>
      </c>
      <c r="B1129" s="108"/>
      <c r="C1129" s="108" t="s">
        <v>56</v>
      </c>
      <c r="D1129" s="109" t="s">
        <v>54</v>
      </c>
      <c r="E1129" s="62">
        <v>98</v>
      </c>
      <c r="F1129" s="110"/>
      <c r="G1129" s="111"/>
      <c r="H1129" s="110"/>
      <c r="I1129" s="65">
        <v>1</v>
      </c>
      <c r="J1129" s="112">
        <v>95</v>
      </c>
      <c r="K1129" s="67">
        <v>25.49</v>
      </c>
    </row>
    <row r="1130" spans="1:11" s="6" customFormat="1" ht="15" outlineLevel="1">
      <c r="A1130" s="59" t="s">
        <v>43</v>
      </c>
      <c r="B1130" s="108"/>
      <c r="C1130" s="108" t="s">
        <v>57</v>
      </c>
      <c r="D1130" s="109" t="s">
        <v>54</v>
      </c>
      <c r="E1130" s="62">
        <v>77</v>
      </c>
      <c r="F1130" s="110"/>
      <c r="G1130" s="111"/>
      <c r="H1130" s="110"/>
      <c r="I1130" s="65">
        <v>0.79</v>
      </c>
      <c r="J1130" s="112">
        <v>65</v>
      </c>
      <c r="K1130" s="67">
        <v>17.440000000000001</v>
      </c>
    </row>
    <row r="1131" spans="1:11" s="6" customFormat="1" ht="30" outlineLevel="1">
      <c r="A1131" s="59" t="s">
        <v>43</v>
      </c>
      <c r="B1131" s="108"/>
      <c r="C1131" s="108" t="s">
        <v>58</v>
      </c>
      <c r="D1131" s="109" t="s">
        <v>59</v>
      </c>
      <c r="E1131" s="62">
        <v>5.31</v>
      </c>
      <c r="F1131" s="110"/>
      <c r="G1131" s="111" t="s">
        <v>94</v>
      </c>
      <c r="H1131" s="110"/>
      <c r="I1131" s="65">
        <v>13.33</v>
      </c>
      <c r="J1131" s="112"/>
      <c r="K1131" s="67"/>
    </row>
    <row r="1132" spans="1:11" s="6" customFormat="1" ht="15.75">
      <c r="A1132" s="70" t="s">
        <v>43</v>
      </c>
      <c r="B1132" s="113"/>
      <c r="C1132" s="113" t="s">
        <v>60</v>
      </c>
      <c r="D1132" s="114"/>
      <c r="E1132" s="73" t="s">
        <v>43</v>
      </c>
      <c r="F1132" s="115"/>
      <c r="G1132" s="116"/>
      <c r="H1132" s="115"/>
      <c r="I1132" s="76">
        <v>541.22</v>
      </c>
      <c r="J1132" s="117"/>
      <c r="K1132" s="78">
        <v>11408.93</v>
      </c>
    </row>
    <row r="1133" spans="1:11" s="6" customFormat="1" ht="15" outlineLevel="1">
      <c r="A1133" s="59" t="s">
        <v>43</v>
      </c>
      <c r="B1133" s="108"/>
      <c r="C1133" s="108" t="s">
        <v>61</v>
      </c>
      <c r="D1133" s="109"/>
      <c r="E1133" s="62" t="s">
        <v>43</v>
      </c>
      <c r="F1133" s="110"/>
      <c r="G1133" s="111"/>
      <c r="H1133" s="110"/>
      <c r="I1133" s="65"/>
      <c r="J1133" s="112"/>
      <c r="K1133" s="67"/>
    </row>
    <row r="1134" spans="1:11" s="6" customFormat="1" ht="25.5" outlineLevel="1">
      <c r="A1134" s="59" t="s">
        <v>43</v>
      </c>
      <c r="B1134" s="108"/>
      <c r="C1134" s="108" t="s">
        <v>46</v>
      </c>
      <c r="D1134" s="109"/>
      <c r="E1134" s="62" t="s">
        <v>43</v>
      </c>
      <c r="F1134" s="110">
        <v>0.41</v>
      </c>
      <c r="G1134" s="111" t="s">
        <v>100</v>
      </c>
      <c r="H1134" s="110"/>
      <c r="I1134" s="65">
        <v>0.1</v>
      </c>
      <c r="J1134" s="112">
        <v>26.39</v>
      </c>
      <c r="K1134" s="67">
        <v>2.68</v>
      </c>
    </row>
    <row r="1135" spans="1:11" s="6" customFormat="1" ht="25.5" outlineLevel="1">
      <c r="A1135" s="59" t="s">
        <v>43</v>
      </c>
      <c r="B1135" s="108"/>
      <c r="C1135" s="108" t="s">
        <v>48</v>
      </c>
      <c r="D1135" s="109"/>
      <c r="E1135" s="62" t="s">
        <v>43</v>
      </c>
      <c r="F1135" s="110">
        <v>0.41</v>
      </c>
      <c r="G1135" s="111" t="s">
        <v>100</v>
      </c>
      <c r="H1135" s="110"/>
      <c r="I1135" s="65">
        <v>0.1</v>
      </c>
      <c r="J1135" s="112">
        <v>26.39</v>
      </c>
      <c r="K1135" s="67">
        <v>2.68</v>
      </c>
    </row>
    <row r="1136" spans="1:11" s="6" customFormat="1" ht="15" outlineLevel="1">
      <c r="A1136" s="59" t="s">
        <v>43</v>
      </c>
      <c r="B1136" s="108"/>
      <c r="C1136" s="108" t="s">
        <v>63</v>
      </c>
      <c r="D1136" s="109" t="s">
        <v>54</v>
      </c>
      <c r="E1136" s="62">
        <v>175</v>
      </c>
      <c r="F1136" s="110"/>
      <c r="G1136" s="111"/>
      <c r="H1136" s="110"/>
      <c r="I1136" s="65">
        <v>0.18</v>
      </c>
      <c r="J1136" s="112">
        <v>160</v>
      </c>
      <c r="K1136" s="67">
        <v>4.29</v>
      </c>
    </row>
    <row r="1137" spans="1:11" s="6" customFormat="1" ht="15" outlineLevel="1">
      <c r="A1137" s="59" t="s">
        <v>43</v>
      </c>
      <c r="B1137" s="108"/>
      <c r="C1137" s="108" t="s">
        <v>64</v>
      </c>
      <c r="D1137" s="109"/>
      <c r="E1137" s="62" t="s">
        <v>43</v>
      </c>
      <c r="F1137" s="110"/>
      <c r="G1137" s="111"/>
      <c r="H1137" s="110"/>
      <c r="I1137" s="65">
        <v>0.28000000000000003</v>
      </c>
      <c r="J1137" s="112"/>
      <c r="K1137" s="67">
        <v>6.97</v>
      </c>
    </row>
    <row r="1138" spans="1:11" s="6" customFormat="1" ht="15.75">
      <c r="A1138" s="70" t="s">
        <v>43</v>
      </c>
      <c r="B1138" s="113"/>
      <c r="C1138" s="113" t="s">
        <v>65</v>
      </c>
      <c r="D1138" s="114"/>
      <c r="E1138" s="73" t="s">
        <v>43</v>
      </c>
      <c r="F1138" s="115"/>
      <c r="G1138" s="116"/>
      <c r="H1138" s="115"/>
      <c r="I1138" s="76">
        <v>541.5</v>
      </c>
      <c r="J1138" s="117"/>
      <c r="K1138" s="78">
        <v>11415.9</v>
      </c>
    </row>
    <row r="1139" spans="1:11" s="6" customFormat="1" ht="45">
      <c r="A1139" s="59">
        <v>118</v>
      </c>
      <c r="B1139" s="108" t="s">
        <v>180</v>
      </c>
      <c r="C1139" s="108" t="s">
        <v>181</v>
      </c>
      <c r="D1139" s="109" t="s">
        <v>106</v>
      </c>
      <c r="E1139" s="62" t="s">
        <v>2007</v>
      </c>
      <c r="F1139" s="110">
        <v>18660.61</v>
      </c>
      <c r="G1139" s="111"/>
      <c r="H1139" s="110"/>
      <c r="I1139" s="65">
        <v>277.69</v>
      </c>
      <c r="J1139" s="112">
        <v>3.05</v>
      </c>
      <c r="K1139" s="78">
        <v>846.95</v>
      </c>
    </row>
    <row r="1140" spans="1:11" s="6" customFormat="1" ht="180">
      <c r="A1140" s="59">
        <v>119</v>
      </c>
      <c r="B1140" s="108" t="s">
        <v>183</v>
      </c>
      <c r="C1140" s="108" t="s">
        <v>184</v>
      </c>
      <c r="D1140" s="109" t="s">
        <v>142</v>
      </c>
      <c r="E1140" s="62" t="s">
        <v>2008</v>
      </c>
      <c r="F1140" s="110">
        <v>314.81</v>
      </c>
      <c r="G1140" s="111">
        <v>2</v>
      </c>
      <c r="H1140" s="110"/>
      <c r="I1140" s="65"/>
      <c r="J1140" s="112"/>
      <c r="K1140" s="67"/>
    </row>
    <row r="1141" spans="1:11" s="6" customFormat="1" ht="25.5" outlineLevel="1">
      <c r="A1141" s="59" t="s">
        <v>43</v>
      </c>
      <c r="B1141" s="108"/>
      <c r="C1141" s="108" t="s">
        <v>44</v>
      </c>
      <c r="D1141" s="109"/>
      <c r="E1141" s="62" t="s">
        <v>43</v>
      </c>
      <c r="F1141" s="110">
        <v>25.35</v>
      </c>
      <c r="G1141" s="111" t="s">
        <v>185</v>
      </c>
      <c r="H1141" s="110"/>
      <c r="I1141" s="65">
        <v>204.21</v>
      </c>
      <c r="J1141" s="112">
        <v>26.39</v>
      </c>
      <c r="K1141" s="67">
        <v>5389.17</v>
      </c>
    </row>
    <row r="1142" spans="1:11" s="6" customFormat="1" ht="15" outlineLevel="1">
      <c r="A1142" s="59" t="s">
        <v>43</v>
      </c>
      <c r="B1142" s="108"/>
      <c r="C1142" s="108" t="s">
        <v>46</v>
      </c>
      <c r="D1142" s="109"/>
      <c r="E1142" s="62" t="s">
        <v>43</v>
      </c>
      <c r="F1142" s="110">
        <v>1.81</v>
      </c>
      <c r="G1142" s="111" t="s">
        <v>186</v>
      </c>
      <c r="H1142" s="110"/>
      <c r="I1142" s="65">
        <v>14.41</v>
      </c>
      <c r="J1142" s="112">
        <v>10.23</v>
      </c>
      <c r="K1142" s="67">
        <v>147.38999999999999</v>
      </c>
    </row>
    <row r="1143" spans="1:11" s="6" customFormat="1" ht="15" outlineLevel="1">
      <c r="A1143" s="59" t="s">
        <v>43</v>
      </c>
      <c r="B1143" s="108"/>
      <c r="C1143" s="108" t="s">
        <v>48</v>
      </c>
      <c r="D1143" s="109"/>
      <c r="E1143" s="62" t="s">
        <v>43</v>
      </c>
      <c r="F1143" s="110" t="s">
        <v>187</v>
      </c>
      <c r="G1143" s="111"/>
      <c r="H1143" s="110"/>
      <c r="I1143" s="68" t="s">
        <v>2009</v>
      </c>
      <c r="J1143" s="112">
        <v>26.39</v>
      </c>
      <c r="K1143" s="69" t="s">
        <v>2010</v>
      </c>
    </row>
    <row r="1144" spans="1:11" s="6" customFormat="1" ht="15" outlineLevel="1">
      <c r="A1144" s="59" t="s">
        <v>43</v>
      </c>
      <c r="B1144" s="108"/>
      <c r="C1144" s="108" t="s">
        <v>52</v>
      </c>
      <c r="D1144" s="109"/>
      <c r="E1144" s="62" t="s">
        <v>43</v>
      </c>
      <c r="F1144" s="110">
        <v>287.64999999999998</v>
      </c>
      <c r="G1144" s="111">
        <v>2</v>
      </c>
      <c r="H1144" s="110"/>
      <c r="I1144" s="65">
        <v>1526.5</v>
      </c>
      <c r="J1144" s="112">
        <v>2.76</v>
      </c>
      <c r="K1144" s="67">
        <v>4213.1400000000003</v>
      </c>
    </row>
    <row r="1145" spans="1:11" s="6" customFormat="1" ht="15" outlineLevel="1">
      <c r="A1145" s="59" t="s">
        <v>43</v>
      </c>
      <c r="B1145" s="108"/>
      <c r="C1145" s="108" t="s">
        <v>53</v>
      </c>
      <c r="D1145" s="109" t="s">
        <v>54</v>
      </c>
      <c r="E1145" s="62">
        <v>100</v>
      </c>
      <c r="F1145" s="110"/>
      <c r="G1145" s="111"/>
      <c r="H1145" s="110"/>
      <c r="I1145" s="65">
        <v>204.21</v>
      </c>
      <c r="J1145" s="112">
        <v>83</v>
      </c>
      <c r="K1145" s="67">
        <v>4473.01</v>
      </c>
    </row>
    <row r="1146" spans="1:11" s="6" customFormat="1" ht="15" outlineLevel="1">
      <c r="A1146" s="59" t="s">
        <v>43</v>
      </c>
      <c r="B1146" s="108"/>
      <c r="C1146" s="108" t="s">
        <v>55</v>
      </c>
      <c r="D1146" s="109" t="s">
        <v>54</v>
      </c>
      <c r="E1146" s="62">
        <v>64</v>
      </c>
      <c r="F1146" s="110"/>
      <c r="G1146" s="111"/>
      <c r="H1146" s="110"/>
      <c r="I1146" s="65">
        <v>130.69</v>
      </c>
      <c r="J1146" s="112">
        <v>41</v>
      </c>
      <c r="K1146" s="67">
        <v>2209.56</v>
      </c>
    </row>
    <row r="1147" spans="1:11" s="6" customFormat="1" ht="15" outlineLevel="1">
      <c r="A1147" s="59" t="s">
        <v>43</v>
      </c>
      <c r="B1147" s="108"/>
      <c r="C1147" s="108" t="s">
        <v>56</v>
      </c>
      <c r="D1147" s="109" t="s">
        <v>54</v>
      </c>
      <c r="E1147" s="62">
        <v>98</v>
      </c>
      <c r="F1147" s="110"/>
      <c r="G1147" s="111"/>
      <c r="H1147" s="110"/>
      <c r="I1147" s="65">
        <v>2.11</v>
      </c>
      <c r="J1147" s="112">
        <v>95</v>
      </c>
      <c r="K1147" s="67">
        <v>53.88</v>
      </c>
    </row>
    <row r="1148" spans="1:11" s="6" customFormat="1" ht="15" outlineLevel="1">
      <c r="A1148" s="59" t="s">
        <v>43</v>
      </c>
      <c r="B1148" s="108"/>
      <c r="C1148" s="108" t="s">
        <v>57</v>
      </c>
      <c r="D1148" s="109" t="s">
        <v>54</v>
      </c>
      <c r="E1148" s="62">
        <v>77</v>
      </c>
      <c r="F1148" s="110"/>
      <c r="G1148" s="111"/>
      <c r="H1148" s="110"/>
      <c r="I1148" s="65">
        <v>1.66</v>
      </c>
      <c r="J1148" s="112">
        <v>65</v>
      </c>
      <c r="K1148" s="67">
        <v>36.869999999999997</v>
      </c>
    </row>
    <row r="1149" spans="1:11" s="6" customFormat="1" ht="30" outlineLevel="1">
      <c r="A1149" s="59" t="s">
        <v>43</v>
      </c>
      <c r="B1149" s="108"/>
      <c r="C1149" s="108" t="s">
        <v>58</v>
      </c>
      <c r="D1149" s="109" t="s">
        <v>59</v>
      </c>
      <c r="E1149" s="62">
        <v>2.13</v>
      </c>
      <c r="F1149" s="110"/>
      <c r="G1149" s="111" t="s">
        <v>185</v>
      </c>
      <c r="H1149" s="110"/>
      <c r="I1149" s="65">
        <v>17.16</v>
      </c>
      <c r="J1149" s="112"/>
      <c r="K1149" s="67"/>
    </row>
    <row r="1150" spans="1:11" s="6" customFormat="1" ht="15.75">
      <c r="A1150" s="70" t="s">
        <v>43</v>
      </c>
      <c r="B1150" s="113"/>
      <c r="C1150" s="113" t="s">
        <v>60</v>
      </c>
      <c r="D1150" s="114"/>
      <c r="E1150" s="73" t="s">
        <v>43</v>
      </c>
      <c r="F1150" s="115"/>
      <c r="G1150" s="116"/>
      <c r="H1150" s="115"/>
      <c r="I1150" s="76">
        <v>2083.79</v>
      </c>
      <c r="J1150" s="117"/>
      <c r="K1150" s="78">
        <v>16523.02</v>
      </c>
    </row>
    <row r="1151" spans="1:11" s="6" customFormat="1" ht="15" outlineLevel="1">
      <c r="A1151" s="59" t="s">
        <v>43</v>
      </c>
      <c r="B1151" s="108"/>
      <c r="C1151" s="108" t="s">
        <v>61</v>
      </c>
      <c r="D1151" s="109"/>
      <c r="E1151" s="62" t="s">
        <v>43</v>
      </c>
      <c r="F1151" s="110"/>
      <c r="G1151" s="111"/>
      <c r="H1151" s="110"/>
      <c r="I1151" s="65"/>
      <c r="J1151" s="112"/>
      <c r="K1151" s="67"/>
    </row>
    <row r="1152" spans="1:11" s="6" customFormat="1" ht="25.5" outlineLevel="1">
      <c r="A1152" s="59" t="s">
        <v>43</v>
      </c>
      <c r="B1152" s="108"/>
      <c r="C1152" s="108" t="s">
        <v>46</v>
      </c>
      <c r="D1152" s="109"/>
      <c r="E1152" s="62" t="s">
        <v>43</v>
      </c>
      <c r="F1152" s="110">
        <v>0.27</v>
      </c>
      <c r="G1152" s="111" t="s">
        <v>190</v>
      </c>
      <c r="H1152" s="110"/>
      <c r="I1152" s="65">
        <v>0.21</v>
      </c>
      <c r="J1152" s="112">
        <v>26.39</v>
      </c>
      <c r="K1152" s="67">
        <v>5.67</v>
      </c>
    </row>
    <row r="1153" spans="1:11" s="6" customFormat="1" ht="25.5" outlineLevel="1">
      <c r="A1153" s="59" t="s">
        <v>43</v>
      </c>
      <c r="B1153" s="108"/>
      <c r="C1153" s="108" t="s">
        <v>48</v>
      </c>
      <c r="D1153" s="109"/>
      <c r="E1153" s="62" t="s">
        <v>43</v>
      </c>
      <c r="F1153" s="110">
        <v>0.27</v>
      </c>
      <c r="G1153" s="111" t="s">
        <v>190</v>
      </c>
      <c r="H1153" s="110"/>
      <c r="I1153" s="65">
        <v>0.21</v>
      </c>
      <c r="J1153" s="112">
        <v>26.39</v>
      </c>
      <c r="K1153" s="67">
        <v>5.67</v>
      </c>
    </row>
    <row r="1154" spans="1:11" s="6" customFormat="1" ht="15" outlineLevel="1">
      <c r="A1154" s="59" t="s">
        <v>43</v>
      </c>
      <c r="B1154" s="108"/>
      <c r="C1154" s="108" t="s">
        <v>63</v>
      </c>
      <c r="D1154" s="109" t="s">
        <v>54</v>
      </c>
      <c r="E1154" s="62">
        <v>175</v>
      </c>
      <c r="F1154" s="110"/>
      <c r="G1154" s="111"/>
      <c r="H1154" s="110"/>
      <c r="I1154" s="65">
        <v>0.37</v>
      </c>
      <c r="J1154" s="112">
        <v>160</v>
      </c>
      <c r="K1154" s="67">
        <v>9.08</v>
      </c>
    </row>
    <row r="1155" spans="1:11" s="6" customFormat="1" ht="15" outlineLevel="1">
      <c r="A1155" s="59" t="s">
        <v>43</v>
      </c>
      <c r="B1155" s="108"/>
      <c r="C1155" s="108" t="s">
        <v>64</v>
      </c>
      <c r="D1155" s="109"/>
      <c r="E1155" s="62" t="s">
        <v>43</v>
      </c>
      <c r="F1155" s="110"/>
      <c r="G1155" s="111"/>
      <c r="H1155" s="110"/>
      <c r="I1155" s="65">
        <v>0.57999999999999996</v>
      </c>
      <c r="J1155" s="112"/>
      <c r="K1155" s="67">
        <v>14.75</v>
      </c>
    </row>
    <row r="1156" spans="1:11" s="6" customFormat="1" ht="15.75">
      <c r="A1156" s="70" t="s">
        <v>43</v>
      </c>
      <c r="B1156" s="113"/>
      <c r="C1156" s="126" t="s">
        <v>65</v>
      </c>
      <c r="D1156" s="127"/>
      <c r="E1156" s="91" t="s">
        <v>43</v>
      </c>
      <c r="F1156" s="128"/>
      <c r="G1156" s="129"/>
      <c r="H1156" s="128"/>
      <c r="I1156" s="87">
        <v>2084.37</v>
      </c>
      <c r="J1156" s="125"/>
      <c r="K1156" s="86">
        <v>16537.77</v>
      </c>
    </row>
    <row r="1157" spans="1:11" s="6" customFormat="1" ht="15">
      <c r="A1157" s="123"/>
      <c r="B1157" s="124"/>
      <c r="C1157" s="168" t="s">
        <v>127</v>
      </c>
      <c r="D1157" s="169"/>
      <c r="E1157" s="169"/>
      <c r="F1157" s="169"/>
      <c r="G1157" s="169"/>
      <c r="H1157" s="169"/>
      <c r="I1157" s="65">
        <v>158153.07999999999</v>
      </c>
      <c r="J1157" s="112"/>
      <c r="K1157" s="67">
        <v>1874326.89</v>
      </c>
    </row>
    <row r="1158" spans="1:11" s="6" customFormat="1" ht="15">
      <c r="A1158" s="123"/>
      <c r="B1158" s="124"/>
      <c r="C1158" s="168" t="s">
        <v>128</v>
      </c>
      <c r="D1158" s="169"/>
      <c r="E1158" s="169"/>
      <c r="F1158" s="169"/>
      <c r="G1158" s="169"/>
      <c r="H1158" s="169"/>
      <c r="I1158" s="65"/>
      <c r="J1158" s="112"/>
      <c r="K1158" s="67"/>
    </row>
    <row r="1159" spans="1:11" s="6" customFormat="1" ht="15">
      <c r="A1159" s="123"/>
      <c r="B1159" s="124"/>
      <c r="C1159" s="168" t="s">
        <v>129</v>
      </c>
      <c r="D1159" s="169"/>
      <c r="E1159" s="169"/>
      <c r="F1159" s="169"/>
      <c r="G1159" s="169"/>
      <c r="H1159" s="169"/>
      <c r="I1159" s="65">
        <v>40208.25</v>
      </c>
      <c r="J1159" s="112"/>
      <c r="K1159" s="67">
        <v>1061095.28</v>
      </c>
    </row>
    <row r="1160" spans="1:11" s="6" customFormat="1" ht="15">
      <c r="A1160" s="123"/>
      <c r="B1160" s="124"/>
      <c r="C1160" s="168" t="s">
        <v>130</v>
      </c>
      <c r="D1160" s="169"/>
      <c r="E1160" s="169"/>
      <c r="F1160" s="169"/>
      <c r="G1160" s="169"/>
      <c r="H1160" s="169"/>
      <c r="I1160" s="65">
        <v>113393.86</v>
      </c>
      <c r="J1160" s="112"/>
      <c r="K1160" s="67">
        <v>774893.32</v>
      </c>
    </row>
    <row r="1161" spans="1:11" s="6" customFormat="1" ht="15">
      <c r="A1161" s="123"/>
      <c r="B1161" s="124"/>
      <c r="C1161" s="168" t="s">
        <v>131</v>
      </c>
      <c r="D1161" s="169"/>
      <c r="E1161" s="169"/>
      <c r="F1161" s="169"/>
      <c r="G1161" s="169"/>
      <c r="H1161" s="169"/>
      <c r="I1161" s="65">
        <v>4813.93</v>
      </c>
      <c r="J1161" s="112"/>
      <c r="K1161" s="67">
        <v>45277.47</v>
      </c>
    </row>
    <row r="1162" spans="1:11" s="6" customFormat="1" ht="15.75">
      <c r="A1162" s="123"/>
      <c r="B1162" s="124"/>
      <c r="C1162" s="173" t="s">
        <v>132</v>
      </c>
      <c r="D1162" s="174"/>
      <c r="E1162" s="174"/>
      <c r="F1162" s="174"/>
      <c r="G1162" s="174"/>
      <c r="H1162" s="174"/>
      <c r="I1162" s="76">
        <v>34375.89</v>
      </c>
      <c r="J1162" s="117"/>
      <c r="K1162" s="78">
        <v>748174.6</v>
      </c>
    </row>
    <row r="1163" spans="1:11" s="6" customFormat="1" ht="15.75">
      <c r="A1163" s="123"/>
      <c r="B1163" s="124"/>
      <c r="C1163" s="173" t="s">
        <v>133</v>
      </c>
      <c r="D1163" s="174"/>
      <c r="E1163" s="174"/>
      <c r="F1163" s="174"/>
      <c r="G1163" s="174"/>
      <c r="H1163" s="174"/>
      <c r="I1163" s="76">
        <v>28140.799999999999</v>
      </c>
      <c r="J1163" s="117"/>
      <c r="K1163" s="78">
        <v>436714.49</v>
      </c>
    </row>
    <row r="1164" spans="1:11" s="6" customFormat="1" ht="32.1" customHeight="1">
      <c r="A1164" s="123"/>
      <c r="B1164" s="124"/>
      <c r="C1164" s="173" t="s">
        <v>1522</v>
      </c>
      <c r="D1164" s="174"/>
      <c r="E1164" s="174"/>
      <c r="F1164" s="174"/>
      <c r="G1164" s="174"/>
      <c r="H1164" s="174"/>
      <c r="I1164" s="76"/>
      <c r="J1164" s="117"/>
      <c r="K1164" s="78"/>
    </row>
    <row r="1165" spans="1:11" s="6" customFormat="1" ht="15">
      <c r="A1165" s="123"/>
      <c r="B1165" s="124"/>
      <c r="C1165" s="168" t="s">
        <v>2011</v>
      </c>
      <c r="D1165" s="169"/>
      <c r="E1165" s="169"/>
      <c r="F1165" s="169"/>
      <c r="G1165" s="169"/>
      <c r="H1165" s="169"/>
      <c r="I1165" s="65">
        <v>220669.77</v>
      </c>
      <c r="J1165" s="112"/>
      <c r="K1165" s="67">
        <v>3059215.98</v>
      </c>
    </row>
    <row r="1166" spans="1:11" s="6" customFormat="1" ht="32.1" customHeight="1">
      <c r="A1166" s="123"/>
      <c r="B1166" s="124"/>
      <c r="C1166" s="175" t="s">
        <v>1524</v>
      </c>
      <c r="D1166" s="176"/>
      <c r="E1166" s="176"/>
      <c r="F1166" s="176"/>
      <c r="G1166" s="176"/>
      <c r="H1166" s="176"/>
      <c r="I1166" s="87">
        <v>220669.77</v>
      </c>
      <c r="J1166" s="125"/>
      <c r="K1166" s="86">
        <v>3059215.98</v>
      </c>
    </row>
    <row r="1167" spans="1:11" s="6" customFormat="1" ht="22.15" customHeight="1">
      <c r="A1167" s="166" t="s">
        <v>1525</v>
      </c>
      <c r="B1167" s="167"/>
      <c r="C1167" s="167"/>
      <c r="D1167" s="167"/>
      <c r="E1167" s="167"/>
      <c r="F1167" s="167"/>
      <c r="G1167" s="167"/>
      <c r="H1167" s="167"/>
      <c r="I1167" s="167"/>
      <c r="J1167" s="167"/>
      <c r="K1167" s="167"/>
    </row>
    <row r="1168" spans="1:11" s="6" customFormat="1" ht="180">
      <c r="A1168" s="59">
        <v>120</v>
      </c>
      <c r="B1168" s="108" t="s">
        <v>1526</v>
      </c>
      <c r="C1168" s="108" t="s">
        <v>1527</v>
      </c>
      <c r="D1168" s="109" t="s">
        <v>142</v>
      </c>
      <c r="E1168" s="62" t="s">
        <v>2012</v>
      </c>
      <c r="F1168" s="110">
        <v>1568.11</v>
      </c>
      <c r="G1168" s="111"/>
      <c r="H1168" s="110"/>
      <c r="I1168" s="65"/>
      <c r="J1168" s="112"/>
      <c r="K1168" s="67"/>
    </row>
    <row r="1169" spans="1:11" s="6" customFormat="1" ht="25.5" outlineLevel="1">
      <c r="A1169" s="59" t="s">
        <v>43</v>
      </c>
      <c r="B1169" s="108"/>
      <c r="C1169" s="108" t="s">
        <v>44</v>
      </c>
      <c r="D1169" s="109"/>
      <c r="E1169" s="62" t="s">
        <v>43</v>
      </c>
      <c r="F1169" s="110">
        <v>1293.25</v>
      </c>
      <c r="G1169" s="111" t="s">
        <v>94</v>
      </c>
      <c r="H1169" s="110"/>
      <c r="I1169" s="65">
        <v>499.82</v>
      </c>
      <c r="J1169" s="112">
        <v>26.39</v>
      </c>
      <c r="K1169" s="67">
        <v>13190.22</v>
      </c>
    </row>
    <row r="1170" spans="1:11" s="6" customFormat="1" ht="15" outlineLevel="1">
      <c r="A1170" s="59" t="s">
        <v>43</v>
      </c>
      <c r="B1170" s="108"/>
      <c r="C1170" s="108" t="s">
        <v>46</v>
      </c>
      <c r="D1170" s="109"/>
      <c r="E1170" s="62" t="s">
        <v>43</v>
      </c>
      <c r="F1170" s="110">
        <v>252.81</v>
      </c>
      <c r="G1170" s="111" t="s">
        <v>95</v>
      </c>
      <c r="H1170" s="110"/>
      <c r="I1170" s="65">
        <v>96.55</v>
      </c>
      <c r="J1170" s="112">
        <v>9.32</v>
      </c>
      <c r="K1170" s="67">
        <v>899.83</v>
      </c>
    </row>
    <row r="1171" spans="1:11" s="6" customFormat="1" ht="15" outlineLevel="1">
      <c r="A1171" s="59" t="s">
        <v>43</v>
      </c>
      <c r="B1171" s="108"/>
      <c r="C1171" s="108" t="s">
        <v>48</v>
      </c>
      <c r="D1171" s="109"/>
      <c r="E1171" s="62" t="s">
        <v>43</v>
      </c>
      <c r="F1171" s="110" t="s">
        <v>1529</v>
      </c>
      <c r="G1171" s="111"/>
      <c r="H1171" s="110"/>
      <c r="I1171" s="68" t="s">
        <v>2013</v>
      </c>
      <c r="J1171" s="112">
        <v>26.39</v>
      </c>
      <c r="K1171" s="69" t="s">
        <v>2014</v>
      </c>
    </row>
    <row r="1172" spans="1:11" s="6" customFormat="1" ht="15" outlineLevel="1">
      <c r="A1172" s="59" t="s">
        <v>43</v>
      </c>
      <c r="B1172" s="108"/>
      <c r="C1172" s="108" t="s">
        <v>52</v>
      </c>
      <c r="D1172" s="109"/>
      <c r="E1172" s="62" t="s">
        <v>43</v>
      </c>
      <c r="F1172" s="110">
        <v>22.05</v>
      </c>
      <c r="G1172" s="111"/>
      <c r="H1172" s="110"/>
      <c r="I1172" s="65">
        <v>5.61</v>
      </c>
      <c r="J1172" s="112">
        <v>6.48</v>
      </c>
      <c r="K1172" s="67">
        <v>36.380000000000003</v>
      </c>
    </row>
    <row r="1173" spans="1:11" s="6" customFormat="1" ht="15" outlineLevel="1">
      <c r="A1173" s="59" t="s">
        <v>43</v>
      </c>
      <c r="B1173" s="108"/>
      <c r="C1173" s="108" t="s">
        <v>53</v>
      </c>
      <c r="D1173" s="109" t="s">
        <v>54</v>
      </c>
      <c r="E1173" s="62">
        <v>156</v>
      </c>
      <c r="F1173" s="110"/>
      <c r="G1173" s="111"/>
      <c r="H1173" s="110"/>
      <c r="I1173" s="65">
        <v>779.72</v>
      </c>
      <c r="J1173" s="112">
        <v>92</v>
      </c>
      <c r="K1173" s="67">
        <v>12135</v>
      </c>
    </row>
    <row r="1174" spans="1:11" s="6" customFormat="1" ht="15" outlineLevel="1">
      <c r="A1174" s="59" t="s">
        <v>43</v>
      </c>
      <c r="B1174" s="108"/>
      <c r="C1174" s="108" t="s">
        <v>55</v>
      </c>
      <c r="D1174" s="109" t="s">
        <v>54</v>
      </c>
      <c r="E1174" s="62">
        <v>84</v>
      </c>
      <c r="F1174" s="110"/>
      <c r="G1174" s="111"/>
      <c r="H1174" s="110"/>
      <c r="I1174" s="65">
        <v>419.85</v>
      </c>
      <c r="J1174" s="112">
        <v>41</v>
      </c>
      <c r="K1174" s="67">
        <v>5407.99</v>
      </c>
    </row>
    <row r="1175" spans="1:11" s="6" customFormat="1" ht="15" outlineLevel="1">
      <c r="A1175" s="59" t="s">
        <v>43</v>
      </c>
      <c r="B1175" s="108"/>
      <c r="C1175" s="108" t="s">
        <v>56</v>
      </c>
      <c r="D1175" s="109" t="s">
        <v>54</v>
      </c>
      <c r="E1175" s="62">
        <v>98</v>
      </c>
      <c r="F1175" s="110"/>
      <c r="G1175" s="111"/>
      <c r="H1175" s="110"/>
      <c r="I1175" s="65">
        <v>9.86</v>
      </c>
      <c r="J1175" s="112">
        <v>95</v>
      </c>
      <c r="K1175" s="67">
        <v>252.09</v>
      </c>
    </row>
    <row r="1176" spans="1:11" s="6" customFormat="1" ht="15" outlineLevel="1">
      <c r="A1176" s="59" t="s">
        <v>43</v>
      </c>
      <c r="B1176" s="108"/>
      <c r="C1176" s="108" t="s">
        <v>57</v>
      </c>
      <c r="D1176" s="109" t="s">
        <v>54</v>
      </c>
      <c r="E1176" s="62">
        <v>77</v>
      </c>
      <c r="F1176" s="110"/>
      <c r="G1176" s="111"/>
      <c r="H1176" s="110"/>
      <c r="I1176" s="65">
        <v>7.75</v>
      </c>
      <c r="J1176" s="112">
        <v>65</v>
      </c>
      <c r="K1176" s="67">
        <v>172.48</v>
      </c>
    </row>
    <row r="1177" spans="1:11" s="6" customFormat="1" ht="30" outlineLevel="1">
      <c r="A1177" s="59" t="s">
        <v>43</v>
      </c>
      <c r="B1177" s="108"/>
      <c r="C1177" s="108" t="s">
        <v>58</v>
      </c>
      <c r="D1177" s="109" t="s">
        <v>59</v>
      </c>
      <c r="E1177" s="62">
        <v>116.59</v>
      </c>
      <c r="F1177" s="110"/>
      <c r="G1177" s="111" t="s">
        <v>94</v>
      </c>
      <c r="H1177" s="110"/>
      <c r="I1177" s="65">
        <v>45.06</v>
      </c>
      <c r="J1177" s="112"/>
      <c r="K1177" s="67"/>
    </row>
    <row r="1178" spans="1:11" s="6" customFormat="1" ht="15.75">
      <c r="A1178" s="70" t="s">
        <v>43</v>
      </c>
      <c r="B1178" s="113"/>
      <c r="C1178" s="113" t="s">
        <v>60</v>
      </c>
      <c r="D1178" s="114"/>
      <c r="E1178" s="73" t="s">
        <v>43</v>
      </c>
      <c r="F1178" s="115"/>
      <c r="G1178" s="116"/>
      <c r="H1178" s="115"/>
      <c r="I1178" s="76">
        <v>1819.16</v>
      </c>
      <c r="J1178" s="117"/>
      <c r="K1178" s="78">
        <v>32093.99</v>
      </c>
    </row>
    <row r="1179" spans="1:11" s="6" customFormat="1" ht="15" outlineLevel="1">
      <c r="A1179" s="59" t="s">
        <v>43</v>
      </c>
      <c r="B1179" s="108"/>
      <c r="C1179" s="108" t="s">
        <v>61</v>
      </c>
      <c r="D1179" s="109"/>
      <c r="E1179" s="62" t="s">
        <v>43</v>
      </c>
      <c r="F1179" s="110"/>
      <c r="G1179" s="111"/>
      <c r="H1179" s="110"/>
      <c r="I1179" s="65"/>
      <c r="J1179" s="112"/>
      <c r="K1179" s="67"/>
    </row>
    <row r="1180" spans="1:11" s="6" customFormat="1" ht="25.5" outlineLevel="1">
      <c r="A1180" s="59" t="s">
        <v>43</v>
      </c>
      <c r="B1180" s="108"/>
      <c r="C1180" s="108" t="s">
        <v>46</v>
      </c>
      <c r="D1180" s="109"/>
      <c r="E1180" s="62" t="s">
        <v>43</v>
      </c>
      <c r="F1180" s="110">
        <v>26.33</v>
      </c>
      <c r="G1180" s="111" t="s">
        <v>100</v>
      </c>
      <c r="H1180" s="110"/>
      <c r="I1180" s="65">
        <v>1.01</v>
      </c>
      <c r="J1180" s="112">
        <v>26.39</v>
      </c>
      <c r="K1180" s="67">
        <v>26.54</v>
      </c>
    </row>
    <row r="1181" spans="1:11" s="6" customFormat="1" ht="25.5" outlineLevel="1">
      <c r="A1181" s="59" t="s">
        <v>43</v>
      </c>
      <c r="B1181" s="108"/>
      <c r="C1181" s="108" t="s">
        <v>48</v>
      </c>
      <c r="D1181" s="109"/>
      <c r="E1181" s="62" t="s">
        <v>43</v>
      </c>
      <c r="F1181" s="110">
        <v>26.33</v>
      </c>
      <c r="G1181" s="111" t="s">
        <v>100</v>
      </c>
      <c r="H1181" s="110"/>
      <c r="I1181" s="65">
        <v>1.01</v>
      </c>
      <c r="J1181" s="112">
        <v>26.39</v>
      </c>
      <c r="K1181" s="67">
        <v>26.54</v>
      </c>
    </row>
    <row r="1182" spans="1:11" s="6" customFormat="1" ht="15" outlineLevel="1">
      <c r="A1182" s="59" t="s">
        <v>43</v>
      </c>
      <c r="B1182" s="108"/>
      <c r="C1182" s="108" t="s">
        <v>63</v>
      </c>
      <c r="D1182" s="109" t="s">
        <v>54</v>
      </c>
      <c r="E1182" s="62">
        <v>175</v>
      </c>
      <c r="F1182" s="110"/>
      <c r="G1182" s="111"/>
      <c r="H1182" s="110"/>
      <c r="I1182" s="65">
        <v>1.77</v>
      </c>
      <c r="J1182" s="112">
        <v>160</v>
      </c>
      <c r="K1182" s="67">
        <v>42.46</v>
      </c>
    </row>
    <row r="1183" spans="1:11" s="6" customFormat="1" ht="15" outlineLevel="1">
      <c r="A1183" s="59" t="s">
        <v>43</v>
      </c>
      <c r="B1183" s="108"/>
      <c r="C1183" s="108" t="s">
        <v>64</v>
      </c>
      <c r="D1183" s="109"/>
      <c r="E1183" s="62" t="s">
        <v>43</v>
      </c>
      <c r="F1183" s="110"/>
      <c r="G1183" s="111"/>
      <c r="H1183" s="110"/>
      <c r="I1183" s="65">
        <v>2.78</v>
      </c>
      <c r="J1183" s="112"/>
      <c r="K1183" s="67">
        <v>69</v>
      </c>
    </row>
    <row r="1184" spans="1:11" s="6" customFormat="1" ht="15.75">
      <c r="A1184" s="70" t="s">
        <v>43</v>
      </c>
      <c r="B1184" s="113"/>
      <c r="C1184" s="113" t="s">
        <v>65</v>
      </c>
      <c r="D1184" s="114"/>
      <c r="E1184" s="73" t="s">
        <v>43</v>
      </c>
      <c r="F1184" s="115"/>
      <c r="G1184" s="116"/>
      <c r="H1184" s="115"/>
      <c r="I1184" s="76">
        <v>1821.94</v>
      </c>
      <c r="J1184" s="117"/>
      <c r="K1184" s="78">
        <v>32162.99</v>
      </c>
    </row>
    <row r="1185" spans="1:11" s="6" customFormat="1" ht="30">
      <c r="A1185" s="59">
        <v>121</v>
      </c>
      <c r="B1185" s="108" t="s">
        <v>1532</v>
      </c>
      <c r="C1185" s="108" t="s">
        <v>1533</v>
      </c>
      <c r="D1185" s="109" t="s">
        <v>322</v>
      </c>
      <c r="E1185" s="62">
        <v>-5.3466E-2</v>
      </c>
      <c r="F1185" s="110">
        <v>104.99</v>
      </c>
      <c r="G1185" s="111"/>
      <c r="H1185" s="110"/>
      <c r="I1185" s="65">
        <v>-5.61</v>
      </c>
      <c r="J1185" s="112">
        <v>6.48</v>
      </c>
      <c r="K1185" s="78">
        <v>-36.369999999999997</v>
      </c>
    </row>
    <row r="1186" spans="1:11" s="6" customFormat="1" ht="75">
      <c r="A1186" s="59">
        <v>122</v>
      </c>
      <c r="B1186" s="108" t="s">
        <v>1534</v>
      </c>
      <c r="C1186" s="108" t="s">
        <v>1535</v>
      </c>
      <c r="D1186" s="109" t="s">
        <v>418</v>
      </c>
      <c r="E1186" s="62">
        <v>0.38190000000000002</v>
      </c>
      <c r="F1186" s="110">
        <v>2634.9</v>
      </c>
      <c r="G1186" s="111"/>
      <c r="H1186" s="110"/>
      <c r="I1186" s="65">
        <v>1006.27</v>
      </c>
      <c r="J1186" s="112">
        <v>5.15</v>
      </c>
      <c r="K1186" s="78">
        <v>5182.28</v>
      </c>
    </row>
    <row r="1187" spans="1:11" s="6" customFormat="1" ht="90">
      <c r="A1187" s="59">
        <v>123</v>
      </c>
      <c r="B1187" s="108" t="s">
        <v>1229</v>
      </c>
      <c r="C1187" s="108" t="s">
        <v>1230</v>
      </c>
      <c r="D1187" s="109" t="s">
        <v>106</v>
      </c>
      <c r="E1187" s="62" t="s">
        <v>2015</v>
      </c>
      <c r="F1187" s="110">
        <v>570</v>
      </c>
      <c r="G1187" s="111"/>
      <c r="H1187" s="110"/>
      <c r="I1187" s="65">
        <v>1295.21</v>
      </c>
      <c r="J1187" s="112">
        <v>12.9</v>
      </c>
      <c r="K1187" s="78">
        <v>16708.259999999998</v>
      </c>
    </row>
    <row r="1188" spans="1:11" s="6" customFormat="1" ht="75">
      <c r="A1188" s="59">
        <v>124</v>
      </c>
      <c r="B1188" s="108" t="s">
        <v>1537</v>
      </c>
      <c r="C1188" s="108" t="s">
        <v>1538</v>
      </c>
      <c r="D1188" s="109" t="s">
        <v>103</v>
      </c>
      <c r="E1188" s="62" t="s">
        <v>2016</v>
      </c>
      <c r="F1188" s="110">
        <v>3054.51</v>
      </c>
      <c r="G1188" s="111"/>
      <c r="H1188" s="110"/>
      <c r="I1188" s="65">
        <v>79323.179999999993</v>
      </c>
      <c r="J1188" s="112">
        <v>7.02</v>
      </c>
      <c r="K1188" s="78">
        <v>556848.73</v>
      </c>
    </row>
    <row r="1189" spans="1:11" s="6" customFormat="1" ht="135">
      <c r="A1189" s="59">
        <v>125</v>
      </c>
      <c r="B1189" s="108" t="s">
        <v>1540</v>
      </c>
      <c r="C1189" s="108" t="s">
        <v>1541</v>
      </c>
      <c r="D1189" s="109" t="s">
        <v>93</v>
      </c>
      <c r="E1189" s="62">
        <v>1171.42</v>
      </c>
      <c r="F1189" s="110">
        <v>251.33</v>
      </c>
      <c r="G1189" s="111"/>
      <c r="H1189" s="110"/>
      <c r="I1189" s="65"/>
      <c r="J1189" s="112"/>
      <c r="K1189" s="67"/>
    </row>
    <row r="1190" spans="1:11" s="6" customFormat="1" ht="15" outlineLevel="1">
      <c r="A1190" s="59" t="s">
        <v>43</v>
      </c>
      <c r="B1190" s="108"/>
      <c r="C1190" s="108" t="s">
        <v>44</v>
      </c>
      <c r="D1190" s="109"/>
      <c r="E1190" s="62" t="s">
        <v>43</v>
      </c>
      <c r="F1190" s="110">
        <v>183.77</v>
      </c>
      <c r="G1190" s="111" t="s">
        <v>76</v>
      </c>
      <c r="H1190" s="110"/>
      <c r="I1190" s="65">
        <v>284158.84999999998</v>
      </c>
      <c r="J1190" s="112">
        <v>26.39</v>
      </c>
      <c r="K1190" s="67">
        <v>7498951.96</v>
      </c>
    </row>
    <row r="1191" spans="1:11" s="6" customFormat="1" ht="15" outlineLevel="1">
      <c r="A1191" s="59" t="s">
        <v>43</v>
      </c>
      <c r="B1191" s="108"/>
      <c r="C1191" s="108" t="s">
        <v>46</v>
      </c>
      <c r="D1191" s="109"/>
      <c r="E1191" s="62" t="s">
        <v>43</v>
      </c>
      <c r="F1191" s="110">
        <v>32.909999999999997</v>
      </c>
      <c r="G1191" s="111">
        <v>1.2</v>
      </c>
      <c r="H1191" s="110"/>
      <c r="I1191" s="65">
        <v>46261.72</v>
      </c>
      <c r="J1191" s="112">
        <v>10.32</v>
      </c>
      <c r="K1191" s="67">
        <v>477420.94</v>
      </c>
    </row>
    <row r="1192" spans="1:11" s="6" customFormat="1" ht="15" outlineLevel="1">
      <c r="A1192" s="59" t="s">
        <v>43</v>
      </c>
      <c r="B1192" s="108"/>
      <c r="C1192" s="108" t="s">
        <v>48</v>
      </c>
      <c r="D1192" s="109"/>
      <c r="E1192" s="62" t="s">
        <v>43</v>
      </c>
      <c r="F1192" s="110" t="s">
        <v>1542</v>
      </c>
      <c r="G1192" s="111"/>
      <c r="H1192" s="110"/>
      <c r="I1192" s="68" t="s">
        <v>2017</v>
      </c>
      <c r="J1192" s="112">
        <v>26.39</v>
      </c>
      <c r="K1192" s="69" t="s">
        <v>2018</v>
      </c>
    </row>
    <row r="1193" spans="1:11" s="6" customFormat="1" ht="15" outlineLevel="1">
      <c r="A1193" s="59" t="s">
        <v>43</v>
      </c>
      <c r="B1193" s="108"/>
      <c r="C1193" s="108" t="s">
        <v>52</v>
      </c>
      <c r="D1193" s="109"/>
      <c r="E1193" s="62" t="s">
        <v>43</v>
      </c>
      <c r="F1193" s="110">
        <v>34.65</v>
      </c>
      <c r="G1193" s="111"/>
      <c r="H1193" s="110"/>
      <c r="I1193" s="65">
        <v>40589.699999999997</v>
      </c>
      <c r="J1193" s="112">
        <v>6.48</v>
      </c>
      <c r="K1193" s="67">
        <v>263021.28000000003</v>
      </c>
    </row>
    <row r="1194" spans="1:11" s="6" customFormat="1" ht="15" outlineLevel="1">
      <c r="A1194" s="59" t="s">
        <v>43</v>
      </c>
      <c r="B1194" s="108"/>
      <c r="C1194" s="108" t="s">
        <v>53</v>
      </c>
      <c r="D1194" s="109" t="s">
        <v>54</v>
      </c>
      <c r="E1194" s="62">
        <v>140</v>
      </c>
      <c r="F1194" s="110"/>
      <c r="G1194" s="111"/>
      <c r="H1194" s="110"/>
      <c r="I1194" s="65">
        <v>397822.39</v>
      </c>
      <c r="J1194" s="112">
        <v>115</v>
      </c>
      <c r="K1194" s="67">
        <v>8623794.75</v>
      </c>
    </row>
    <row r="1195" spans="1:11" s="6" customFormat="1" ht="15" outlineLevel="1">
      <c r="A1195" s="59" t="s">
        <v>43</v>
      </c>
      <c r="B1195" s="108"/>
      <c r="C1195" s="108" t="s">
        <v>55</v>
      </c>
      <c r="D1195" s="109" t="s">
        <v>54</v>
      </c>
      <c r="E1195" s="62">
        <v>79</v>
      </c>
      <c r="F1195" s="110"/>
      <c r="G1195" s="111"/>
      <c r="H1195" s="110"/>
      <c r="I1195" s="65">
        <v>224485.49</v>
      </c>
      <c r="J1195" s="112">
        <v>41</v>
      </c>
      <c r="K1195" s="67">
        <v>3074570.3</v>
      </c>
    </row>
    <row r="1196" spans="1:11" s="6" customFormat="1" ht="15" outlineLevel="1">
      <c r="A1196" s="59" t="s">
        <v>43</v>
      </c>
      <c r="B1196" s="108"/>
      <c r="C1196" s="108" t="s">
        <v>56</v>
      </c>
      <c r="D1196" s="109" t="s">
        <v>54</v>
      </c>
      <c r="E1196" s="62">
        <v>98</v>
      </c>
      <c r="F1196" s="110"/>
      <c r="G1196" s="111"/>
      <c r="H1196" s="110"/>
      <c r="I1196" s="65">
        <v>6708.86</v>
      </c>
      <c r="J1196" s="112">
        <v>95</v>
      </c>
      <c r="K1196" s="67">
        <v>171627.09</v>
      </c>
    </row>
    <row r="1197" spans="1:11" s="6" customFormat="1" ht="15" outlineLevel="1">
      <c r="A1197" s="59" t="s">
        <v>43</v>
      </c>
      <c r="B1197" s="108"/>
      <c r="C1197" s="108" t="s">
        <v>57</v>
      </c>
      <c r="D1197" s="109" t="s">
        <v>54</v>
      </c>
      <c r="E1197" s="62">
        <v>77</v>
      </c>
      <c r="F1197" s="110"/>
      <c r="G1197" s="111"/>
      <c r="H1197" s="110"/>
      <c r="I1197" s="65">
        <v>5271.25</v>
      </c>
      <c r="J1197" s="112">
        <v>65</v>
      </c>
      <c r="K1197" s="67">
        <v>117429.06</v>
      </c>
    </row>
    <row r="1198" spans="1:11" s="6" customFormat="1" ht="30" outlineLevel="1">
      <c r="A1198" s="59" t="s">
        <v>43</v>
      </c>
      <c r="B1198" s="108"/>
      <c r="C1198" s="108" t="s">
        <v>58</v>
      </c>
      <c r="D1198" s="109" t="s">
        <v>59</v>
      </c>
      <c r="E1198" s="62">
        <v>16.489999999999998</v>
      </c>
      <c r="F1198" s="110"/>
      <c r="G1198" s="111" t="s">
        <v>76</v>
      </c>
      <c r="H1198" s="110"/>
      <c r="I1198" s="65">
        <v>25498.06</v>
      </c>
      <c r="J1198" s="112"/>
      <c r="K1198" s="67"/>
    </row>
    <row r="1199" spans="1:11" s="6" customFormat="1" ht="15.75">
      <c r="A1199" s="70" t="s">
        <v>43</v>
      </c>
      <c r="B1199" s="113"/>
      <c r="C1199" s="113" t="s">
        <v>60</v>
      </c>
      <c r="D1199" s="114"/>
      <c r="E1199" s="73" t="s">
        <v>43</v>
      </c>
      <c r="F1199" s="115"/>
      <c r="G1199" s="116"/>
      <c r="H1199" s="115"/>
      <c r="I1199" s="76">
        <v>1005298.26</v>
      </c>
      <c r="J1199" s="117"/>
      <c r="K1199" s="78">
        <v>20226815.379999999</v>
      </c>
    </row>
    <row r="1200" spans="1:11" s="6" customFormat="1" ht="15" outlineLevel="1">
      <c r="A1200" s="59" t="s">
        <v>43</v>
      </c>
      <c r="B1200" s="108"/>
      <c r="C1200" s="108" t="s">
        <v>61</v>
      </c>
      <c r="D1200" s="109"/>
      <c r="E1200" s="62" t="s">
        <v>43</v>
      </c>
      <c r="F1200" s="110"/>
      <c r="G1200" s="111"/>
      <c r="H1200" s="110"/>
      <c r="I1200" s="65"/>
      <c r="J1200" s="112"/>
      <c r="K1200" s="67"/>
    </row>
    <row r="1201" spans="1:11" s="6" customFormat="1" ht="15" outlineLevel="1">
      <c r="A1201" s="59" t="s">
        <v>43</v>
      </c>
      <c r="B1201" s="108"/>
      <c r="C1201" s="108" t="s">
        <v>46</v>
      </c>
      <c r="D1201" s="109"/>
      <c r="E1201" s="62" t="s">
        <v>43</v>
      </c>
      <c r="F1201" s="110">
        <v>4.87</v>
      </c>
      <c r="G1201" s="111" t="s">
        <v>80</v>
      </c>
      <c r="H1201" s="110"/>
      <c r="I1201" s="65">
        <v>684.58</v>
      </c>
      <c r="J1201" s="112">
        <v>26.39</v>
      </c>
      <c r="K1201" s="67">
        <v>18066.009999999998</v>
      </c>
    </row>
    <row r="1202" spans="1:11" s="6" customFormat="1" ht="15" outlineLevel="1">
      <c r="A1202" s="59" t="s">
        <v>43</v>
      </c>
      <c r="B1202" s="108"/>
      <c r="C1202" s="108" t="s">
        <v>48</v>
      </c>
      <c r="D1202" s="109"/>
      <c r="E1202" s="62" t="s">
        <v>43</v>
      </c>
      <c r="F1202" s="110">
        <v>4.87</v>
      </c>
      <c r="G1202" s="111" t="s">
        <v>80</v>
      </c>
      <c r="H1202" s="110"/>
      <c r="I1202" s="65">
        <v>684.58</v>
      </c>
      <c r="J1202" s="112">
        <v>26.39</v>
      </c>
      <c r="K1202" s="67">
        <v>18066.009999999998</v>
      </c>
    </row>
    <row r="1203" spans="1:11" s="6" customFormat="1" ht="15" outlineLevel="1">
      <c r="A1203" s="59" t="s">
        <v>43</v>
      </c>
      <c r="B1203" s="108"/>
      <c r="C1203" s="108" t="s">
        <v>63</v>
      </c>
      <c r="D1203" s="109" t="s">
        <v>54</v>
      </c>
      <c r="E1203" s="62">
        <v>175</v>
      </c>
      <c r="F1203" s="110"/>
      <c r="G1203" s="111"/>
      <c r="H1203" s="110"/>
      <c r="I1203" s="65">
        <v>1198.02</v>
      </c>
      <c r="J1203" s="112">
        <v>160</v>
      </c>
      <c r="K1203" s="67">
        <v>28905.62</v>
      </c>
    </row>
    <row r="1204" spans="1:11" s="6" customFormat="1" ht="15" outlineLevel="1">
      <c r="A1204" s="59" t="s">
        <v>43</v>
      </c>
      <c r="B1204" s="108"/>
      <c r="C1204" s="108" t="s">
        <v>64</v>
      </c>
      <c r="D1204" s="109"/>
      <c r="E1204" s="62" t="s">
        <v>43</v>
      </c>
      <c r="F1204" s="110"/>
      <c r="G1204" s="111"/>
      <c r="H1204" s="110"/>
      <c r="I1204" s="65">
        <v>1882.6</v>
      </c>
      <c r="J1204" s="112"/>
      <c r="K1204" s="67">
        <v>46971.63</v>
      </c>
    </row>
    <row r="1205" spans="1:11" s="6" customFormat="1" ht="15.75">
      <c r="A1205" s="70" t="s">
        <v>43</v>
      </c>
      <c r="B1205" s="113"/>
      <c r="C1205" s="113" t="s">
        <v>65</v>
      </c>
      <c r="D1205" s="114"/>
      <c r="E1205" s="73" t="s">
        <v>43</v>
      </c>
      <c r="F1205" s="115"/>
      <c r="G1205" s="116"/>
      <c r="H1205" s="115"/>
      <c r="I1205" s="76">
        <v>1007180.86</v>
      </c>
      <c r="J1205" s="117"/>
      <c r="K1205" s="78">
        <v>20273787.010000002</v>
      </c>
    </row>
    <row r="1206" spans="1:11" s="6" customFormat="1" ht="30">
      <c r="A1206" s="59">
        <v>126</v>
      </c>
      <c r="B1206" s="108" t="s">
        <v>1532</v>
      </c>
      <c r="C1206" s="108" t="s">
        <v>1533</v>
      </c>
      <c r="D1206" s="109" t="s">
        <v>322</v>
      </c>
      <c r="E1206" s="62">
        <v>-386.5686</v>
      </c>
      <c r="F1206" s="110">
        <v>104.99</v>
      </c>
      <c r="G1206" s="111"/>
      <c r="H1206" s="110"/>
      <c r="I1206" s="65">
        <v>-40585.839999999997</v>
      </c>
      <c r="J1206" s="112">
        <v>6.48</v>
      </c>
      <c r="K1206" s="78">
        <v>-262996.23</v>
      </c>
    </row>
    <row r="1207" spans="1:11" s="6" customFormat="1" ht="180">
      <c r="A1207" s="59">
        <v>127</v>
      </c>
      <c r="B1207" s="108" t="s">
        <v>1526</v>
      </c>
      <c r="C1207" s="108" t="s">
        <v>1527</v>
      </c>
      <c r="D1207" s="109" t="s">
        <v>142</v>
      </c>
      <c r="E1207" s="62" t="s">
        <v>2019</v>
      </c>
      <c r="F1207" s="110">
        <v>1568.11</v>
      </c>
      <c r="G1207" s="111"/>
      <c r="H1207" s="110"/>
      <c r="I1207" s="65"/>
      <c r="J1207" s="112"/>
      <c r="K1207" s="67"/>
    </row>
    <row r="1208" spans="1:11" s="6" customFormat="1" ht="25.5" outlineLevel="1">
      <c r="A1208" s="59" t="s">
        <v>43</v>
      </c>
      <c r="B1208" s="108"/>
      <c r="C1208" s="108" t="s">
        <v>44</v>
      </c>
      <c r="D1208" s="109"/>
      <c r="E1208" s="62" t="s">
        <v>43</v>
      </c>
      <c r="F1208" s="110">
        <v>1293.25</v>
      </c>
      <c r="G1208" s="111" t="s">
        <v>94</v>
      </c>
      <c r="H1208" s="110"/>
      <c r="I1208" s="65">
        <v>2971.04</v>
      </c>
      <c r="J1208" s="112">
        <v>26.39</v>
      </c>
      <c r="K1208" s="67">
        <v>78405.649999999994</v>
      </c>
    </row>
    <row r="1209" spans="1:11" s="6" customFormat="1" ht="15" outlineLevel="1">
      <c r="A1209" s="59" t="s">
        <v>43</v>
      </c>
      <c r="B1209" s="108"/>
      <c r="C1209" s="108" t="s">
        <v>46</v>
      </c>
      <c r="D1209" s="109"/>
      <c r="E1209" s="62" t="s">
        <v>43</v>
      </c>
      <c r="F1209" s="110">
        <v>252.81</v>
      </c>
      <c r="G1209" s="111" t="s">
        <v>95</v>
      </c>
      <c r="H1209" s="110"/>
      <c r="I1209" s="65">
        <v>573.9</v>
      </c>
      <c r="J1209" s="112">
        <v>9.32</v>
      </c>
      <c r="K1209" s="67">
        <v>5348.79</v>
      </c>
    </row>
    <row r="1210" spans="1:11" s="6" customFormat="1" ht="15" outlineLevel="1">
      <c r="A1210" s="59" t="s">
        <v>43</v>
      </c>
      <c r="B1210" s="108"/>
      <c r="C1210" s="108" t="s">
        <v>48</v>
      </c>
      <c r="D1210" s="109"/>
      <c r="E1210" s="62" t="s">
        <v>43</v>
      </c>
      <c r="F1210" s="110" t="s">
        <v>1529</v>
      </c>
      <c r="G1210" s="111"/>
      <c r="H1210" s="110"/>
      <c r="I1210" s="68" t="s">
        <v>2020</v>
      </c>
      <c r="J1210" s="112">
        <v>26.39</v>
      </c>
      <c r="K1210" s="69" t="s">
        <v>2021</v>
      </c>
    </row>
    <row r="1211" spans="1:11" s="6" customFormat="1" ht="15" outlineLevel="1">
      <c r="A1211" s="59" t="s">
        <v>43</v>
      </c>
      <c r="B1211" s="108"/>
      <c r="C1211" s="108" t="s">
        <v>52</v>
      </c>
      <c r="D1211" s="109"/>
      <c r="E1211" s="62" t="s">
        <v>43</v>
      </c>
      <c r="F1211" s="110">
        <v>22.05</v>
      </c>
      <c r="G1211" s="111"/>
      <c r="H1211" s="110"/>
      <c r="I1211" s="65">
        <v>33.369999999999997</v>
      </c>
      <c r="J1211" s="112">
        <v>6.48</v>
      </c>
      <c r="K1211" s="67">
        <v>216.24</v>
      </c>
    </row>
    <row r="1212" spans="1:11" s="6" customFormat="1" ht="15" outlineLevel="1">
      <c r="A1212" s="59" t="s">
        <v>43</v>
      </c>
      <c r="B1212" s="108"/>
      <c r="C1212" s="108" t="s">
        <v>53</v>
      </c>
      <c r="D1212" s="109" t="s">
        <v>54</v>
      </c>
      <c r="E1212" s="62">
        <v>156</v>
      </c>
      <c r="F1212" s="110"/>
      <c r="G1212" s="111"/>
      <c r="H1212" s="110"/>
      <c r="I1212" s="65">
        <v>4634.82</v>
      </c>
      <c r="J1212" s="112">
        <v>92</v>
      </c>
      <c r="K1212" s="67">
        <v>72133.2</v>
      </c>
    </row>
    <row r="1213" spans="1:11" s="6" customFormat="1" ht="15" outlineLevel="1">
      <c r="A1213" s="59" t="s">
        <v>43</v>
      </c>
      <c r="B1213" s="108"/>
      <c r="C1213" s="108" t="s">
        <v>55</v>
      </c>
      <c r="D1213" s="109" t="s">
        <v>54</v>
      </c>
      <c r="E1213" s="62">
        <v>84</v>
      </c>
      <c r="F1213" s="110"/>
      <c r="G1213" s="111"/>
      <c r="H1213" s="110"/>
      <c r="I1213" s="65">
        <v>2495.67</v>
      </c>
      <c r="J1213" s="112">
        <v>41</v>
      </c>
      <c r="K1213" s="67">
        <v>32146.32</v>
      </c>
    </row>
    <row r="1214" spans="1:11" s="6" customFormat="1" ht="15" outlineLevel="1">
      <c r="A1214" s="59" t="s">
        <v>43</v>
      </c>
      <c r="B1214" s="108"/>
      <c r="C1214" s="108" t="s">
        <v>56</v>
      </c>
      <c r="D1214" s="109" t="s">
        <v>54</v>
      </c>
      <c r="E1214" s="62">
        <v>98</v>
      </c>
      <c r="F1214" s="110"/>
      <c r="G1214" s="111"/>
      <c r="H1214" s="110"/>
      <c r="I1214" s="65">
        <v>58.57</v>
      </c>
      <c r="J1214" s="112">
        <v>95</v>
      </c>
      <c r="K1214" s="67">
        <v>1498.51</v>
      </c>
    </row>
    <row r="1215" spans="1:11" s="6" customFormat="1" ht="15" outlineLevel="1">
      <c r="A1215" s="59" t="s">
        <v>43</v>
      </c>
      <c r="B1215" s="108"/>
      <c r="C1215" s="108" t="s">
        <v>57</v>
      </c>
      <c r="D1215" s="109" t="s">
        <v>54</v>
      </c>
      <c r="E1215" s="62">
        <v>77</v>
      </c>
      <c r="F1215" s="110"/>
      <c r="G1215" s="111"/>
      <c r="H1215" s="110"/>
      <c r="I1215" s="65">
        <v>46.02</v>
      </c>
      <c r="J1215" s="112">
        <v>65</v>
      </c>
      <c r="K1215" s="67">
        <v>1025.3</v>
      </c>
    </row>
    <row r="1216" spans="1:11" s="6" customFormat="1" ht="30" outlineLevel="1">
      <c r="A1216" s="59" t="s">
        <v>43</v>
      </c>
      <c r="B1216" s="108"/>
      <c r="C1216" s="108" t="s">
        <v>58</v>
      </c>
      <c r="D1216" s="109" t="s">
        <v>59</v>
      </c>
      <c r="E1216" s="62">
        <v>116.59</v>
      </c>
      <c r="F1216" s="110"/>
      <c r="G1216" s="111" t="s">
        <v>94</v>
      </c>
      <c r="H1216" s="110"/>
      <c r="I1216" s="65">
        <v>267.85000000000002</v>
      </c>
      <c r="J1216" s="112"/>
      <c r="K1216" s="67"/>
    </row>
    <row r="1217" spans="1:11" s="6" customFormat="1" ht="15.75">
      <c r="A1217" s="70" t="s">
        <v>43</v>
      </c>
      <c r="B1217" s="113"/>
      <c r="C1217" s="113" t="s">
        <v>60</v>
      </c>
      <c r="D1217" s="114"/>
      <c r="E1217" s="73" t="s">
        <v>43</v>
      </c>
      <c r="F1217" s="115"/>
      <c r="G1217" s="116"/>
      <c r="H1217" s="115"/>
      <c r="I1217" s="76">
        <v>10813.39</v>
      </c>
      <c r="J1217" s="117"/>
      <c r="K1217" s="78">
        <v>190774.01</v>
      </c>
    </row>
    <row r="1218" spans="1:11" s="6" customFormat="1" ht="15" outlineLevel="1">
      <c r="A1218" s="59" t="s">
        <v>43</v>
      </c>
      <c r="B1218" s="108"/>
      <c r="C1218" s="108" t="s">
        <v>61</v>
      </c>
      <c r="D1218" s="109"/>
      <c r="E1218" s="62" t="s">
        <v>43</v>
      </c>
      <c r="F1218" s="110"/>
      <c r="G1218" s="111"/>
      <c r="H1218" s="110"/>
      <c r="I1218" s="65"/>
      <c r="J1218" s="112"/>
      <c r="K1218" s="67"/>
    </row>
    <row r="1219" spans="1:11" s="6" customFormat="1" ht="25.5" outlineLevel="1">
      <c r="A1219" s="59" t="s">
        <v>43</v>
      </c>
      <c r="B1219" s="108"/>
      <c r="C1219" s="108" t="s">
        <v>46</v>
      </c>
      <c r="D1219" s="109"/>
      <c r="E1219" s="62" t="s">
        <v>43</v>
      </c>
      <c r="F1219" s="110">
        <v>26.33</v>
      </c>
      <c r="G1219" s="111" t="s">
        <v>100</v>
      </c>
      <c r="H1219" s="110"/>
      <c r="I1219" s="65">
        <v>5.98</v>
      </c>
      <c r="J1219" s="112">
        <v>26.39</v>
      </c>
      <c r="K1219" s="67">
        <v>157.74</v>
      </c>
    </row>
    <row r="1220" spans="1:11" s="6" customFormat="1" ht="25.5" outlineLevel="1">
      <c r="A1220" s="59" t="s">
        <v>43</v>
      </c>
      <c r="B1220" s="108"/>
      <c r="C1220" s="108" t="s">
        <v>48</v>
      </c>
      <c r="D1220" s="109"/>
      <c r="E1220" s="62" t="s">
        <v>43</v>
      </c>
      <c r="F1220" s="110">
        <v>26.33</v>
      </c>
      <c r="G1220" s="111" t="s">
        <v>100</v>
      </c>
      <c r="H1220" s="110"/>
      <c r="I1220" s="65">
        <v>5.98</v>
      </c>
      <c r="J1220" s="112">
        <v>26.39</v>
      </c>
      <c r="K1220" s="67">
        <v>157.74</v>
      </c>
    </row>
    <row r="1221" spans="1:11" s="6" customFormat="1" ht="15" outlineLevel="1">
      <c r="A1221" s="59" t="s">
        <v>43</v>
      </c>
      <c r="B1221" s="108"/>
      <c r="C1221" s="108" t="s">
        <v>63</v>
      </c>
      <c r="D1221" s="109" t="s">
        <v>54</v>
      </c>
      <c r="E1221" s="62">
        <v>175</v>
      </c>
      <c r="F1221" s="110"/>
      <c r="G1221" s="111"/>
      <c r="H1221" s="110"/>
      <c r="I1221" s="65">
        <v>10.46</v>
      </c>
      <c r="J1221" s="112">
        <v>160</v>
      </c>
      <c r="K1221" s="67">
        <v>252.38</v>
      </c>
    </row>
    <row r="1222" spans="1:11" s="6" customFormat="1" ht="15" outlineLevel="1">
      <c r="A1222" s="59" t="s">
        <v>43</v>
      </c>
      <c r="B1222" s="108"/>
      <c r="C1222" s="108" t="s">
        <v>64</v>
      </c>
      <c r="D1222" s="109"/>
      <c r="E1222" s="62" t="s">
        <v>43</v>
      </c>
      <c r="F1222" s="110"/>
      <c r="G1222" s="111"/>
      <c r="H1222" s="110"/>
      <c r="I1222" s="65">
        <v>16.440000000000001</v>
      </c>
      <c r="J1222" s="112"/>
      <c r="K1222" s="67">
        <v>410.12</v>
      </c>
    </row>
    <row r="1223" spans="1:11" s="6" customFormat="1" ht="15.75">
      <c r="A1223" s="70" t="s">
        <v>43</v>
      </c>
      <c r="B1223" s="113"/>
      <c r="C1223" s="113" t="s">
        <v>65</v>
      </c>
      <c r="D1223" s="114"/>
      <c r="E1223" s="73" t="s">
        <v>43</v>
      </c>
      <c r="F1223" s="115"/>
      <c r="G1223" s="116"/>
      <c r="H1223" s="115"/>
      <c r="I1223" s="76">
        <v>10829.83</v>
      </c>
      <c r="J1223" s="117"/>
      <c r="K1223" s="78">
        <v>191184.13</v>
      </c>
    </row>
    <row r="1224" spans="1:11" s="6" customFormat="1" ht="75">
      <c r="A1224" s="59">
        <v>128</v>
      </c>
      <c r="B1224" s="108" t="s">
        <v>1534</v>
      </c>
      <c r="C1224" s="108" t="s">
        <v>1535</v>
      </c>
      <c r="D1224" s="109" t="s">
        <v>418</v>
      </c>
      <c r="E1224" s="62">
        <v>2.2700999999999998</v>
      </c>
      <c r="F1224" s="110">
        <v>2634.9</v>
      </c>
      <c r="G1224" s="111"/>
      <c r="H1224" s="110"/>
      <c r="I1224" s="65">
        <v>5981.49</v>
      </c>
      <c r="J1224" s="112">
        <v>5.15</v>
      </c>
      <c r="K1224" s="78">
        <v>30804.66</v>
      </c>
    </row>
    <row r="1225" spans="1:11" s="6" customFormat="1" ht="90">
      <c r="A1225" s="59">
        <v>129</v>
      </c>
      <c r="B1225" s="108" t="s">
        <v>1229</v>
      </c>
      <c r="C1225" s="108" t="s">
        <v>1230</v>
      </c>
      <c r="D1225" s="109" t="s">
        <v>106</v>
      </c>
      <c r="E1225" s="62" t="s">
        <v>2022</v>
      </c>
      <c r="F1225" s="110">
        <v>570</v>
      </c>
      <c r="G1225" s="111"/>
      <c r="H1225" s="110"/>
      <c r="I1225" s="65">
        <v>53834.09</v>
      </c>
      <c r="J1225" s="112">
        <v>12.9</v>
      </c>
      <c r="K1225" s="78">
        <v>694459.81</v>
      </c>
    </row>
    <row r="1226" spans="1:11" s="6" customFormat="1" ht="45">
      <c r="A1226" s="59">
        <v>130</v>
      </c>
      <c r="B1226" s="108" t="s">
        <v>1549</v>
      </c>
      <c r="C1226" s="118" t="s">
        <v>1550</v>
      </c>
      <c r="D1226" s="119" t="s">
        <v>103</v>
      </c>
      <c r="E1226" s="81" t="s">
        <v>2023</v>
      </c>
      <c r="F1226" s="120">
        <v>231.52</v>
      </c>
      <c r="G1226" s="121"/>
      <c r="H1226" s="120"/>
      <c r="I1226" s="84">
        <v>35739</v>
      </c>
      <c r="J1226" s="122">
        <v>4.49</v>
      </c>
      <c r="K1226" s="86">
        <v>160468.12</v>
      </c>
    </row>
    <row r="1227" spans="1:11" s="6" customFormat="1" ht="15">
      <c r="A1227" s="123"/>
      <c r="B1227" s="124"/>
      <c r="C1227" s="168" t="s">
        <v>127</v>
      </c>
      <c r="D1227" s="169"/>
      <c r="E1227" s="169"/>
      <c r="F1227" s="169"/>
      <c r="G1227" s="169"/>
      <c r="H1227" s="169"/>
      <c r="I1227" s="65">
        <v>512469.92</v>
      </c>
      <c r="J1227" s="112"/>
      <c r="K1227" s="67">
        <v>9557180.8399999999</v>
      </c>
    </row>
    <row r="1228" spans="1:11" s="6" customFormat="1" ht="15">
      <c r="A1228" s="123"/>
      <c r="B1228" s="124"/>
      <c r="C1228" s="168" t="s">
        <v>128</v>
      </c>
      <c r="D1228" s="169"/>
      <c r="E1228" s="169"/>
      <c r="F1228" s="169"/>
      <c r="G1228" s="169"/>
      <c r="H1228" s="169"/>
      <c r="I1228" s="65"/>
      <c r="J1228" s="112"/>
      <c r="K1228" s="67"/>
    </row>
    <row r="1229" spans="1:11" s="6" customFormat="1" ht="15">
      <c r="A1229" s="123"/>
      <c r="B1229" s="124"/>
      <c r="C1229" s="168" t="s">
        <v>129</v>
      </c>
      <c r="D1229" s="169"/>
      <c r="E1229" s="169"/>
      <c r="F1229" s="169"/>
      <c r="G1229" s="169"/>
      <c r="H1229" s="169"/>
      <c r="I1229" s="65">
        <v>295236.89</v>
      </c>
      <c r="J1229" s="112"/>
      <c r="K1229" s="67">
        <v>7791300.9500000002</v>
      </c>
    </row>
    <row r="1230" spans="1:11" s="6" customFormat="1" ht="15">
      <c r="A1230" s="123"/>
      <c r="B1230" s="124"/>
      <c r="C1230" s="168" t="s">
        <v>130</v>
      </c>
      <c r="D1230" s="169"/>
      <c r="E1230" s="169"/>
      <c r="F1230" s="169"/>
      <c r="G1230" s="169"/>
      <c r="H1230" s="169"/>
      <c r="I1230" s="65">
        <v>177216.47</v>
      </c>
      <c r="J1230" s="112"/>
      <c r="K1230" s="67">
        <v>1464713.16</v>
      </c>
    </row>
    <row r="1231" spans="1:11" s="6" customFormat="1" ht="15">
      <c r="A1231" s="123"/>
      <c r="B1231" s="124"/>
      <c r="C1231" s="168" t="s">
        <v>131</v>
      </c>
      <c r="D1231" s="169"/>
      <c r="E1231" s="169"/>
      <c r="F1231" s="169"/>
      <c r="G1231" s="169"/>
      <c r="H1231" s="169"/>
      <c r="I1231" s="65">
        <v>47623.74</v>
      </c>
      <c r="J1231" s="112"/>
      <c r="K1231" s="67">
        <v>501919.85</v>
      </c>
    </row>
    <row r="1232" spans="1:11" s="6" customFormat="1" ht="15.75">
      <c r="A1232" s="123"/>
      <c r="B1232" s="124"/>
      <c r="C1232" s="173" t="s">
        <v>132</v>
      </c>
      <c r="D1232" s="174"/>
      <c r="E1232" s="174"/>
      <c r="F1232" s="174"/>
      <c r="G1232" s="174"/>
      <c r="H1232" s="174"/>
      <c r="I1232" s="76">
        <v>410691.96</v>
      </c>
      <c r="J1232" s="117"/>
      <c r="K1232" s="78">
        <v>8898778.4100000001</v>
      </c>
    </row>
    <row r="1233" spans="1:11" s="6" customFormat="1" ht="15.75">
      <c r="A1233" s="123"/>
      <c r="B1233" s="124"/>
      <c r="C1233" s="173" t="s">
        <v>133</v>
      </c>
      <c r="D1233" s="174"/>
      <c r="E1233" s="174"/>
      <c r="F1233" s="174"/>
      <c r="G1233" s="174"/>
      <c r="H1233" s="174"/>
      <c r="I1233" s="76">
        <v>233258.54</v>
      </c>
      <c r="J1233" s="117"/>
      <c r="K1233" s="78">
        <v>3242614.14</v>
      </c>
    </row>
    <row r="1234" spans="1:11" s="6" customFormat="1" ht="32.1" customHeight="1">
      <c r="A1234" s="123"/>
      <c r="B1234" s="124"/>
      <c r="C1234" s="173" t="s">
        <v>1552</v>
      </c>
      <c r="D1234" s="174"/>
      <c r="E1234" s="174"/>
      <c r="F1234" s="174"/>
      <c r="G1234" s="174"/>
      <c r="H1234" s="174"/>
      <c r="I1234" s="76"/>
      <c r="J1234" s="117"/>
      <c r="K1234" s="78"/>
    </row>
    <row r="1235" spans="1:11" s="6" customFormat="1" ht="15">
      <c r="A1235" s="123"/>
      <c r="B1235" s="124"/>
      <c r="C1235" s="168" t="s">
        <v>2024</v>
      </c>
      <c r="D1235" s="169"/>
      <c r="E1235" s="169"/>
      <c r="F1235" s="169"/>
      <c r="G1235" s="169"/>
      <c r="H1235" s="169"/>
      <c r="I1235" s="65">
        <v>1156420.42</v>
      </c>
      <c r="J1235" s="112"/>
      <c r="K1235" s="67">
        <v>21698573.390000001</v>
      </c>
    </row>
    <row r="1236" spans="1:11" s="6" customFormat="1" ht="32.1" customHeight="1">
      <c r="A1236" s="123"/>
      <c r="B1236" s="124"/>
      <c r="C1236" s="175" t="s">
        <v>1554</v>
      </c>
      <c r="D1236" s="176"/>
      <c r="E1236" s="176"/>
      <c r="F1236" s="176"/>
      <c r="G1236" s="176"/>
      <c r="H1236" s="176"/>
      <c r="I1236" s="87">
        <v>1156420.42</v>
      </c>
      <c r="J1236" s="125"/>
      <c r="K1236" s="86">
        <v>21698573.390000001</v>
      </c>
    </row>
    <row r="1237" spans="1:11" s="6" customFormat="1" ht="32.1" customHeight="1">
      <c r="A1237" s="166" t="s">
        <v>1555</v>
      </c>
      <c r="B1237" s="167"/>
      <c r="C1237" s="167"/>
      <c r="D1237" s="167"/>
      <c r="E1237" s="167"/>
      <c r="F1237" s="167"/>
      <c r="G1237" s="167"/>
      <c r="H1237" s="167"/>
      <c r="I1237" s="167"/>
      <c r="J1237" s="167"/>
      <c r="K1237" s="167"/>
    </row>
    <row r="1238" spans="1:11" s="6" customFormat="1" ht="135">
      <c r="A1238" s="59">
        <v>131</v>
      </c>
      <c r="B1238" s="108" t="s">
        <v>1034</v>
      </c>
      <c r="C1238" s="108" t="s">
        <v>1035</v>
      </c>
      <c r="D1238" s="109" t="s">
        <v>1036</v>
      </c>
      <c r="E1238" s="62" t="s">
        <v>2025</v>
      </c>
      <c r="F1238" s="110">
        <v>105.04</v>
      </c>
      <c r="G1238" s="111"/>
      <c r="H1238" s="110"/>
      <c r="I1238" s="65"/>
      <c r="J1238" s="112"/>
      <c r="K1238" s="67"/>
    </row>
    <row r="1239" spans="1:11" s="6" customFormat="1" ht="15" outlineLevel="1">
      <c r="A1239" s="59" t="s">
        <v>43</v>
      </c>
      <c r="B1239" s="108"/>
      <c r="C1239" s="108" t="s">
        <v>44</v>
      </c>
      <c r="D1239" s="109"/>
      <c r="E1239" s="62" t="s">
        <v>43</v>
      </c>
      <c r="F1239" s="110">
        <v>95.48</v>
      </c>
      <c r="G1239" s="111" t="s">
        <v>76</v>
      </c>
      <c r="H1239" s="110"/>
      <c r="I1239" s="65">
        <v>665.46</v>
      </c>
      <c r="J1239" s="112">
        <v>26.39</v>
      </c>
      <c r="K1239" s="67">
        <v>17561.419999999998</v>
      </c>
    </row>
    <row r="1240" spans="1:11" s="6" customFormat="1" ht="15" outlineLevel="1">
      <c r="A1240" s="59" t="s">
        <v>43</v>
      </c>
      <c r="B1240" s="108"/>
      <c r="C1240" s="108" t="s">
        <v>46</v>
      </c>
      <c r="D1240" s="109"/>
      <c r="E1240" s="62" t="s">
        <v>43</v>
      </c>
      <c r="F1240" s="110">
        <v>9.56</v>
      </c>
      <c r="G1240" s="111">
        <v>1.2</v>
      </c>
      <c r="H1240" s="110"/>
      <c r="I1240" s="65">
        <v>60.57</v>
      </c>
      <c r="J1240" s="112">
        <v>6.01</v>
      </c>
      <c r="K1240" s="67">
        <v>364.04</v>
      </c>
    </row>
    <row r="1241" spans="1:11" s="6" customFormat="1" ht="15" outlineLevel="1">
      <c r="A1241" s="59" t="s">
        <v>43</v>
      </c>
      <c r="B1241" s="108"/>
      <c r="C1241" s="108" t="s">
        <v>48</v>
      </c>
      <c r="D1241" s="109"/>
      <c r="E1241" s="62" t="s">
        <v>43</v>
      </c>
      <c r="F1241" s="110"/>
      <c r="G1241" s="111"/>
      <c r="H1241" s="110"/>
      <c r="I1241" s="65"/>
      <c r="J1241" s="112">
        <v>26.39</v>
      </c>
      <c r="K1241" s="67"/>
    </row>
    <row r="1242" spans="1:11" s="6" customFormat="1" ht="15" outlineLevel="1">
      <c r="A1242" s="59" t="s">
        <v>43</v>
      </c>
      <c r="B1242" s="108"/>
      <c r="C1242" s="108" t="s">
        <v>52</v>
      </c>
      <c r="D1242" s="109"/>
      <c r="E1242" s="62" t="s">
        <v>43</v>
      </c>
      <c r="F1242" s="110"/>
      <c r="G1242" s="111"/>
      <c r="H1242" s="110"/>
      <c r="I1242" s="65"/>
      <c r="J1242" s="112"/>
      <c r="K1242" s="67"/>
    </row>
    <row r="1243" spans="1:11" s="6" customFormat="1" ht="15" outlineLevel="1">
      <c r="A1243" s="59" t="s">
        <v>43</v>
      </c>
      <c r="B1243" s="108"/>
      <c r="C1243" s="108" t="s">
        <v>53</v>
      </c>
      <c r="D1243" s="109" t="s">
        <v>54</v>
      </c>
      <c r="E1243" s="62">
        <v>91</v>
      </c>
      <c r="F1243" s="110"/>
      <c r="G1243" s="111"/>
      <c r="H1243" s="110"/>
      <c r="I1243" s="65">
        <v>605.57000000000005</v>
      </c>
      <c r="J1243" s="112">
        <v>75</v>
      </c>
      <c r="K1243" s="67">
        <v>13171.07</v>
      </c>
    </row>
    <row r="1244" spans="1:11" s="6" customFormat="1" ht="15" outlineLevel="1">
      <c r="A1244" s="59" t="s">
        <v>43</v>
      </c>
      <c r="B1244" s="108"/>
      <c r="C1244" s="108" t="s">
        <v>55</v>
      </c>
      <c r="D1244" s="109" t="s">
        <v>54</v>
      </c>
      <c r="E1244" s="62">
        <v>70</v>
      </c>
      <c r="F1244" s="110"/>
      <c r="G1244" s="111"/>
      <c r="H1244" s="110"/>
      <c r="I1244" s="65">
        <v>465.82</v>
      </c>
      <c r="J1244" s="112">
        <v>41</v>
      </c>
      <c r="K1244" s="67">
        <v>7200.18</v>
      </c>
    </row>
    <row r="1245" spans="1:11" s="6" customFormat="1" ht="15" outlineLevel="1">
      <c r="A1245" s="59" t="s">
        <v>43</v>
      </c>
      <c r="B1245" s="108"/>
      <c r="C1245" s="108" t="s">
        <v>56</v>
      </c>
      <c r="D1245" s="109" t="s">
        <v>54</v>
      </c>
      <c r="E1245" s="62">
        <v>98</v>
      </c>
      <c r="F1245" s="110"/>
      <c r="G1245" s="111"/>
      <c r="H1245" s="110"/>
      <c r="I1245" s="65">
        <v>0</v>
      </c>
      <c r="J1245" s="112">
        <v>95</v>
      </c>
      <c r="K1245" s="67">
        <v>0</v>
      </c>
    </row>
    <row r="1246" spans="1:11" s="6" customFormat="1" ht="15" outlineLevel="1">
      <c r="A1246" s="59" t="s">
        <v>43</v>
      </c>
      <c r="B1246" s="108"/>
      <c r="C1246" s="108" t="s">
        <v>57</v>
      </c>
      <c r="D1246" s="109" t="s">
        <v>54</v>
      </c>
      <c r="E1246" s="62">
        <v>77</v>
      </c>
      <c r="F1246" s="110"/>
      <c r="G1246" s="111"/>
      <c r="H1246" s="110"/>
      <c r="I1246" s="65">
        <v>0</v>
      </c>
      <c r="J1246" s="112">
        <v>65</v>
      </c>
      <c r="K1246" s="67">
        <v>0</v>
      </c>
    </row>
    <row r="1247" spans="1:11" s="6" customFormat="1" ht="30" outlineLevel="1">
      <c r="A1247" s="59" t="s">
        <v>43</v>
      </c>
      <c r="B1247" s="108"/>
      <c r="C1247" s="108" t="s">
        <v>58</v>
      </c>
      <c r="D1247" s="109" t="s">
        <v>59</v>
      </c>
      <c r="E1247" s="62">
        <v>8.5399999999999991</v>
      </c>
      <c r="F1247" s="110"/>
      <c r="G1247" s="111" t="s">
        <v>76</v>
      </c>
      <c r="H1247" s="110"/>
      <c r="I1247" s="65">
        <v>59.52</v>
      </c>
      <c r="J1247" s="112"/>
      <c r="K1247" s="67"/>
    </row>
    <row r="1248" spans="1:11" s="6" customFormat="1" ht="15.75">
      <c r="A1248" s="70" t="s">
        <v>43</v>
      </c>
      <c r="B1248" s="113"/>
      <c r="C1248" s="113" t="s">
        <v>60</v>
      </c>
      <c r="D1248" s="114"/>
      <c r="E1248" s="73" t="s">
        <v>43</v>
      </c>
      <c r="F1248" s="115"/>
      <c r="G1248" s="116"/>
      <c r="H1248" s="115"/>
      <c r="I1248" s="76">
        <v>1797.42</v>
      </c>
      <c r="J1248" s="117"/>
      <c r="K1248" s="78">
        <v>38296.71</v>
      </c>
    </row>
    <row r="1249" spans="1:11" s="6" customFormat="1" ht="30">
      <c r="A1249" s="59">
        <v>132</v>
      </c>
      <c r="B1249" s="108" t="s">
        <v>1039</v>
      </c>
      <c r="C1249" s="108" t="s">
        <v>1040</v>
      </c>
      <c r="D1249" s="109" t="s">
        <v>418</v>
      </c>
      <c r="E1249" s="62">
        <v>52.8</v>
      </c>
      <c r="F1249" s="110">
        <v>378.22</v>
      </c>
      <c r="G1249" s="111"/>
      <c r="H1249" s="110"/>
      <c r="I1249" s="65">
        <v>19970.02</v>
      </c>
      <c r="J1249" s="112">
        <v>1.85</v>
      </c>
      <c r="K1249" s="78">
        <v>36944.53</v>
      </c>
    </row>
    <row r="1250" spans="1:11" s="6" customFormat="1" ht="135">
      <c r="A1250" s="59">
        <v>133</v>
      </c>
      <c r="B1250" s="108" t="s">
        <v>1041</v>
      </c>
      <c r="C1250" s="108" t="s">
        <v>1557</v>
      </c>
      <c r="D1250" s="109" t="s">
        <v>1036</v>
      </c>
      <c r="E1250" s="62" t="s">
        <v>2026</v>
      </c>
      <c r="F1250" s="110">
        <v>31.98</v>
      </c>
      <c r="G1250" s="111">
        <v>2.4</v>
      </c>
      <c r="H1250" s="110"/>
      <c r="I1250" s="65"/>
      <c r="J1250" s="112"/>
      <c r="K1250" s="67"/>
    </row>
    <row r="1251" spans="1:11" s="6" customFormat="1" ht="15" outlineLevel="1">
      <c r="A1251" s="59" t="s">
        <v>43</v>
      </c>
      <c r="B1251" s="108"/>
      <c r="C1251" s="108" t="s">
        <v>44</v>
      </c>
      <c r="D1251" s="109"/>
      <c r="E1251" s="62" t="s">
        <v>43</v>
      </c>
      <c r="F1251" s="110">
        <v>29.07</v>
      </c>
      <c r="G1251" s="111" t="s">
        <v>1559</v>
      </c>
      <c r="H1251" s="110"/>
      <c r="I1251" s="65">
        <v>327.85</v>
      </c>
      <c r="J1251" s="112">
        <v>26.39</v>
      </c>
      <c r="K1251" s="67">
        <v>8652.06</v>
      </c>
    </row>
    <row r="1252" spans="1:11" s="6" customFormat="1" ht="15" outlineLevel="1">
      <c r="A1252" s="59" t="s">
        <v>43</v>
      </c>
      <c r="B1252" s="108"/>
      <c r="C1252" s="108" t="s">
        <v>46</v>
      </c>
      <c r="D1252" s="109"/>
      <c r="E1252" s="62" t="s">
        <v>43</v>
      </c>
      <c r="F1252" s="110">
        <v>2.91</v>
      </c>
      <c r="G1252" s="111" t="s">
        <v>1560</v>
      </c>
      <c r="H1252" s="110"/>
      <c r="I1252" s="65">
        <v>29.84</v>
      </c>
      <c r="J1252" s="112">
        <v>6.01</v>
      </c>
      <c r="K1252" s="67">
        <v>179.31</v>
      </c>
    </row>
    <row r="1253" spans="1:11" s="6" customFormat="1" ht="15" outlineLevel="1">
      <c r="A1253" s="59" t="s">
        <v>43</v>
      </c>
      <c r="B1253" s="108"/>
      <c r="C1253" s="108" t="s">
        <v>48</v>
      </c>
      <c r="D1253" s="109"/>
      <c r="E1253" s="62" t="s">
        <v>43</v>
      </c>
      <c r="F1253" s="110"/>
      <c r="G1253" s="111"/>
      <c r="H1253" s="110"/>
      <c r="I1253" s="65"/>
      <c r="J1253" s="112">
        <v>26.39</v>
      </c>
      <c r="K1253" s="67"/>
    </row>
    <row r="1254" spans="1:11" s="6" customFormat="1" ht="15" outlineLevel="1">
      <c r="A1254" s="59" t="s">
        <v>43</v>
      </c>
      <c r="B1254" s="108"/>
      <c r="C1254" s="108" t="s">
        <v>52</v>
      </c>
      <c r="D1254" s="109"/>
      <c r="E1254" s="62" t="s">
        <v>43</v>
      </c>
      <c r="F1254" s="110"/>
      <c r="G1254" s="111">
        <v>2.4</v>
      </c>
      <c r="H1254" s="110"/>
      <c r="I1254" s="65"/>
      <c r="J1254" s="112"/>
      <c r="K1254" s="67"/>
    </row>
    <row r="1255" spans="1:11" s="6" customFormat="1" ht="15" outlineLevel="1">
      <c r="A1255" s="59" t="s">
        <v>43</v>
      </c>
      <c r="B1255" s="108"/>
      <c r="C1255" s="108" t="s">
        <v>53</v>
      </c>
      <c r="D1255" s="109" t="s">
        <v>54</v>
      </c>
      <c r="E1255" s="62">
        <v>91</v>
      </c>
      <c r="F1255" s="110"/>
      <c r="G1255" s="111"/>
      <c r="H1255" s="110"/>
      <c r="I1255" s="65">
        <v>298.33999999999997</v>
      </c>
      <c r="J1255" s="112">
        <v>75</v>
      </c>
      <c r="K1255" s="67">
        <v>6489.05</v>
      </c>
    </row>
    <row r="1256" spans="1:11" s="6" customFormat="1" ht="15" outlineLevel="1">
      <c r="A1256" s="59" t="s">
        <v>43</v>
      </c>
      <c r="B1256" s="108"/>
      <c r="C1256" s="108" t="s">
        <v>55</v>
      </c>
      <c r="D1256" s="109" t="s">
        <v>54</v>
      </c>
      <c r="E1256" s="62">
        <v>70</v>
      </c>
      <c r="F1256" s="110"/>
      <c r="G1256" s="111"/>
      <c r="H1256" s="110"/>
      <c r="I1256" s="65">
        <v>229.5</v>
      </c>
      <c r="J1256" s="112">
        <v>41</v>
      </c>
      <c r="K1256" s="67">
        <v>3547.34</v>
      </c>
    </row>
    <row r="1257" spans="1:11" s="6" customFormat="1" ht="15" outlineLevel="1">
      <c r="A1257" s="59" t="s">
        <v>43</v>
      </c>
      <c r="B1257" s="108"/>
      <c r="C1257" s="108" t="s">
        <v>56</v>
      </c>
      <c r="D1257" s="109" t="s">
        <v>54</v>
      </c>
      <c r="E1257" s="62">
        <v>98</v>
      </c>
      <c r="F1257" s="110"/>
      <c r="G1257" s="111"/>
      <c r="H1257" s="110"/>
      <c r="I1257" s="65">
        <v>0</v>
      </c>
      <c r="J1257" s="112">
        <v>95</v>
      </c>
      <c r="K1257" s="67">
        <v>0</v>
      </c>
    </row>
    <row r="1258" spans="1:11" s="6" customFormat="1" ht="15" outlineLevel="1">
      <c r="A1258" s="59" t="s">
        <v>43</v>
      </c>
      <c r="B1258" s="108"/>
      <c r="C1258" s="108" t="s">
        <v>57</v>
      </c>
      <c r="D1258" s="109" t="s">
        <v>54</v>
      </c>
      <c r="E1258" s="62">
        <v>77</v>
      </c>
      <c r="F1258" s="110"/>
      <c r="G1258" s="111"/>
      <c r="H1258" s="110"/>
      <c r="I1258" s="65">
        <v>0</v>
      </c>
      <c r="J1258" s="112">
        <v>65</v>
      </c>
      <c r="K1258" s="67">
        <v>0</v>
      </c>
    </row>
    <row r="1259" spans="1:11" s="6" customFormat="1" ht="30" outlineLevel="1">
      <c r="A1259" s="59" t="s">
        <v>43</v>
      </c>
      <c r="B1259" s="108"/>
      <c r="C1259" s="108" t="s">
        <v>58</v>
      </c>
      <c r="D1259" s="109" t="s">
        <v>59</v>
      </c>
      <c r="E1259" s="62">
        <v>2.6</v>
      </c>
      <c r="F1259" s="110"/>
      <c r="G1259" s="111" t="s">
        <v>1559</v>
      </c>
      <c r="H1259" s="110"/>
      <c r="I1259" s="65">
        <v>29.32</v>
      </c>
      <c r="J1259" s="112"/>
      <c r="K1259" s="67"/>
    </row>
    <row r="1260" spans="1:11" s="6" customFormat="1" ht="15.75">
      <c r="A1260" s="70" t="s">
        <v>43</v>
      </c>
      <c r="B1260" s="113"/>
      <c r="C1260" s="113" t="s">
        <v>60</v>
      </c>
      <c r="D1260" s="114"/>
      <c r="E1260" s="73" t="s">
        <v>43</v>
      </c>
      <c r="F1260" s="115"/>
      <c r="G1260" s="116"/>
      <c r="H1260" s="115"/>
      <c r="I1260" s="76">
        <v>885.53</v>
      </c>
      <c r="J1260" s="117"/>
      <c r="K1260" s="78">
        <v>18867.759999999998</v>
      </c>
    </row>
    <row r="1261" spans="1:11" s="6" customFormat="1" ht="135">
      <c r="A1261" s="59">
        <v>134</v>
      </c>
      <c r="B1261" s="108" t="s">
        <v>1041</v>
      </c>
      <c r="C1261" s="108" t="s">
        <v>1087</v>
      </c>
      <c r="D1261" s="109" t="s">
        <v>1036</v>
      </c>
      <c r="E1261" s="62" t="s">
        <v>2027</v>
      </c>
      <c r="F1261" s="110">
        <v>31.98</v>
      </c>
      <c r="G1261" s="111"/>
      <c r="H1261" s="110"/>
      <c r="I1261" s="65"/>
      <c r="J1261" s="112"/>
      <c r="K1261" s="67"/>
    </row>
    <row r="1262" spans="1:11" s="6" customFormat="1" ht="15" outlineLevel="1">
      <c r="A1262" s="59" t="s">
        <v>43</v>
      </c>
      <c r="B1262" s="108"/>
      <c r="C1262" s="108" t="s">
        <v>44</v>
      </c>
      <c r="D1262" s="109"/>
      <c r="E1262" s="62" t="s">
        <v>43</v>
      </c>
      <c r="F1262" s="110">
        <v>29.07</v>
      </c>
      <c r="G1262" s="111" t="s">
        <v>76</v>
      </c>
      <c r="H1262" s="110"/>
      <c r="I1262" s="65">
        <v>66</v>
      </c>
      <c r="J1262" s="112">
        <v>26.39</v>
      </c>
      <c r="K1262" s="67">
        <v>1741.75</v>
      </c>
    </row>
    <row r="1263" spans="1:11" s="6" customFormat="1" ht="15" outlineLevel="1">
      <c r="A1263" s="59" t="s">
        <v>43</v>
      </c>
      <c r="B1263" s="108"/>
      <c r="C1263" s="108" t="s">
        <v>46</v>
      </c>
      <c r="D1263" s="109"/>
      <c r="E1263" s="62" t="s">
        <v>43</v>
      </c>
      <c r="F1263" s="110">
        <v>2.91</v>
      </c>
      <c r="G1263" s="111">
        <v>1.2</v>
      </c>
      <c r="H1263" s="110"/>
      <c r="I1263" s="65">
        <v>6.01</v>
      </c>
      <c r="J1263" s="112">
        <v>6.01</v>
      </c>
      <c r="K1263" s="67">
        <v>36.1</v>
      </c>
    </row>
    <row r="1264" spans="1:11" s="6" customFormat="1" ht="15" outlineLevel="1">
      <c r="A1264" s="59" t="s">
        <v>43</v>
      </c>
      <c r="B1264" s="108"/>
      <c r="C1264" s="108" t="s">
        <v>48</v>
      </c>
      <c r="D1264" s="109"/>
      <c r="E1264" s="62" t="s">
        <v>43</v>
      </c>
      <c r="F1264" s="110"/>
      <c r="G1264" s="111"/>
      <c r="H1264" s="110"/>
      <c r="I1264" s="65"/>
      <c r="J1264" s="112">
        <v>26.39</v>
      </c>
      <c r="K1264" s="67"/>
    </row>
    <row r="1265" spans="1:11" s="6" customFormat="1" ht="15" outlineLevel="1">
      <c r="A1265" s="59" t="s">
        <v>43</v>
      </c>
      <c r="B1265" s="108"/>
      <c r="C1265" s="108" t="s">
        <v>52</v>
      </c>
      <c r="D1265" s="109"/>
      <c r="E1265" s="62" t="s">
        <v>43</v>
      </c>
      <c r="F1265" s="110"/>
      <c r="G1265" s="111"/>
      <c r="H1265" s="110"/>
      <c r="I1265" s="65"/>
      <c r="J1265" s="112"/>
      <c r="K1265" s="67"/>
    </row>
    <row r="1266" spans="1:11" s="6" customFormat="1" ht="15" outlineLevel="1">
      <c r="A1266" s="59" t="s">
        <v>43</v>
      </c>
      <c r="B1266" s="108"/>
      <c r="C1266" s="108" t="s">
        <v>53</v>
      </c>
      <c r="D1266" s="109" t="s">
        <v>54</v>
      </c>
      <c r="E1266" s="62">
        <v>91</v>
      </c>
      <c r="F1266" s="110"/>
      <c r="G1266" s="111"/>
      <c r="H1266" s="110"/>
      <c r="I1266" s="65">
        <v>60.06</v>
      </c>
      <c r="J1266" s="112">
        <v>75</v>
      </c>
      <c r="K1266" s="67">
        <v>1306.31</v>
      </c>
    </row>
    <row r="1267" spans="1:11" s="6" customFormat="1" ht="15" outlineLevel="1">
      <c r="A1267" s="59" t="s">
        <v>43</v>
      </c>
      <c r="B1267" s="108"/>
      <c r="C1267" s="108" t="s">
        <v>55</v>
      </c>
      <c r="D1267" s="109" t="s">
        <v>54</v>
      </c>
      <c r="E1267" s="62">
        <v>70</v>
      </c>
      <c r="F1267" s="110"/>
      <c r="G1267" s="111"/>
      <c r="H1267" s="110"/>
      <c r="I1267" s="65">
        <v>46.2</v>
      </c>
      <c r="J1267" s="112">
        <v>41</v>
      </c>
      <c r="K1267" s="67">
        <v>714.12</v>
      </c>
    </row>
    <row r="1268" spans="1:11" s="6" customFormat="1" ht="15" outlineLevel="1">
      <c r="A1268" s="59" t="s">
        <v>43</v>
      </c>
      <c r="B1268" s="108"/>
      <c r="C1268" s="108" t="s">
        <v>56</v>
      </c>
      <c r="D1268" s="109" t="s">
        <v>54</v>
      </c>
      <c r="E1268" s="62">
        <v>98</v>
      </c>
      <c r="F1268" s="110"/>
      <c r="G1268" s="111"/>
      <c r="H1268" s="110"/>
      <c r="I1268" s="65">
        <v>0</v>
      </c>
      <c r="J1268" s="112">
        <v>95</v>
      </c>
      <c r="K1268" s="67">
        <v>0</v>
      </c>
    </row>
    <row r="1269" spans="1:11" s="6" customFormat="1" ht="15" outlineLevel="1">
      <c r="A1269" s="59" t="s">
        <v>43</v>
      </c>
      <c r="B1269" s="108"/>
      <c r="C1269" s="108" t="s">
        <v>57</v>
      </c>
      <c r="D1269" s="109" t="s">
        <v>54</v>
      </c>
      <c r="E1269" s="62">
        <v>77</v>
      </c>
      <c r="F1269" s="110"/>
      <c r="G1269" s="111"/>
      <c r="H1269" s="110"/>
      <c r="I1269" s="65">
        <v>0</v>
      </c>
      <c r="J1269" s="112">
        <v>65</v>
      </c>
      <c r="K1269" s="67">
        <v>0</v>
      </c>
    </row>
    <row r="1270" spans="1:11" s="6" customFormat="1" ht="30" outlineLevel="1">
      <c r="A1270" s="59" t="s">
        <v>43</v>
      </c>
      <c r="B1270" s="108"/>
      <c r="C1270" s="108" t="s">
        <v>58</v>
      </c>
      <c r="D1270" s="109" t="s">
        <v>59</v>
      </c>
      <c r="E1270" s="62">
        <v>2.6</v>
      </c>
      <c r="F1270" s="110"/>
      <c r="G1270" s="111" t="s">
        <v>76</v>
      </c>
      <c r="H1270" s="110"/>
      <c r="I1270" s="65">
        <v>5.9</v>
      </c>
      <c r="J1270" s="112"/>
      <c r="K1270" s="67"/>
    </row>
    <row r="1271" spans="1:11" s="6" customFormat="1" ht="15.75">
      <c r="A1271" s="70" t="s">
        <v>43</v>
      </c>
      <c r="B1271" s="113"/>
      <c r="C1271" s="113" t="s">
        <v>60</v>
      </c>
      <c r="D1271" s="114"/>
      <c r="E1271" s="73" t="s">
        <v>43</v>
      </c>
      <c r="F1271" s="115"/>
      <c r="G1271" s="116"/>
      <c r="H1271" s="115"/>
      <c r="I1271" s="76">
        <v>178.27</v>
      </c>
      <c r="J1271" s="117"/>
      <c r="K1271" s="78">
        <v>3798.28</v>
      </c>
    </row>
    <row r="1272" spans="1:11" s="6" customFormat="1" ht="270">
      <c r="A1272" s="59">
        <v>135</v>
      </c>
      <c r="B1272" s="108" t="s">
        <v>1561</v>
      </c>
      <c r="C1272" s="108" t="s">
        <v>1562</v>
      </c>
      <c r="D1272" s="109" t="s">
        <v>997</v>
      </c>
      <c r="E1272" s="62" t="s">
        <v>2028</v>
      </c>
      <c r="F1272" s="110">
        <v>1532.37</v>
      </c>
      <c r="G1272" s="111"/>
      <c r="H1272" s="110"/>
      <c r="I1272" s="65"/>
      <c r="J1272" s="112"/>
      <c r="K1272" s="67"/>
    </row>
    <row r="1273" spans="1:11" s="6" customFormat="1" ht="25.5" outlineLevel="1">
      <c r="A1273" s="59" t="s">
        <v>43</v>
      </c>
      <c r="B1273" s="108"/>
      <c r="C1273" s="108" t="s">
        <v>44</v>
      </c>
      <c r="D1273" s="109"/>
      <c r="E1273" s="62" t="s">
        <v>43</v>
      </c>
      <c r="F1273" s="110">
        <v>1141.8</v>
      </c>
      <c r="G1273" s="111" t="s">
        <v>1564</v>
      </c>
      <c r="H1273" s="110"/>
      <c r="I1273" s="65">
        <v>42792.62</v>
      </c>
      <c r="J1273" s="112">
        <v>26.39</v>
      </c>
      <c r="K1273" s="67">
        <v>1129297.25</v>
      </c>
    </row>
    <row r="1274" spans="1:11" s="6" customFormat="1" ht="15" outlineLevel="1">
      <c r="A1274" s="59" t="s">
        <v>43</v>
      </c>
      <c r="B1274" s="108"/>
      <c r="C1274" s="108" t="s">
        <v>46</v>
      </c>
      <c r="D1274" s="109"/>
      <c r="E1274" s="62" t="s">
        <v>43</v>
      </c>
      <c r="F1274" s="110">
        <v>65.06</v>
      </c>
      <c r="G1274" s="111" t="s">
        <v>95</v>
      </c>
      <c r="H1274" s="110"/>
      <c r="I1274" s="65">
        <v>2126.58</v>
      </c>
      <c r="J1274" s="112">
        <v>9.33</v>
      </c>
      <c r="K1274" s="67">
        <v>19841.03</v>
      </c>
    </row>
    <row r="1275" spans="1:11" s="6" customFormat="1" ht="15" outlineLevel="1">
      <c r="A1275" s="59" t="s">
        <v>43</v>
      </c>
      <c r="B1275" s="108"/>
      <c r="C1275" s="108" t="s">
        <v>48</v>
      </c>
      <c r="D1275" s="109"/>
      <c r="E1275" s="62" t="s">
        <v>43</v>
      </c>
      <c r="F1275" s="110" t="s">
        <v>998</v>
      </c>
      <c r="G1275" s="111"/>
      <c r="H1275" s="110"/>
      <c r="I1275" s="68" t="s">
        <v>2029</v>
      </c>
      <c r="J1275" s="112">
        <v>26.39</v>
      </c>
      <c r="K1275" s="69" t="s">
        <v>2030</v>
      </c>
    </row>
    <row r="1276" spans="1:11" s="6" customFormat="1" ht="15" outlineLevel="1">
      <c r="A1276" s="59" t="s">
        <v>43</v>
      </c>
      <c r="B1276" s="108"/>
      <c r="C1276" s="108" t="s">
        <v>52</v>
      </c>
      <c r="D1276" s="109"/>
      <c r="E1276" s="62" t="s">
        <v>43</v>
      </c>
      <c r="F1276" s="110">
        <v>325.51</v>
      </c>
      <c r="G1276" s="111"/>
      <c r="H1276" s="110"/>
      <c r="I1276" s="65">
        <v>7093.19</v>
      </c>
      <c r="J1276" s="112">
        <v>5.24</v>
      </c>
      <c r="K1276" s="67">
        <v>37168.31</v>
      </c>
    </row>
    <row r="1277" spans="1:11" s="6" customFormat="1" ht="15" outlineLevel="1">
      <c r="A1277" s="59" t="s">
        <v>43</v>
      </c>
      <c r="B1277" s="108"/>
      <c r="C1277" s="108" t="s">
        <v>53</v>
      </c>
      <c r="D1277" s="109" t="s">
        <v>54</v>
      </c>
      <c r="E1277" s="62">
        <v>85</v>
      </c>
      <c r="F1277" s="110"/>
      <c r="G1277" s="111"/>
      <c r="H1277" s="110"/>
      <c r="I1277" s="65">
        <v>36373.730000000003</v>
      </c>
      <c r="J1277" s="112">
        <v>70</v>
      </c>
      <c r="K1277" s="67">
        <v>790508.08</v>
      </c>
    </row>
    <row r="1278" spans="1:11" s="6" customFormat="1" ht="15" outlineLevel="1">
      <c r="A1278" s="59" t="s">
        <v>43</v>
      </c>
      <c r="B1278" s="108"/>
      <c r="C1278" s="108" t="s">
        <v>55</v>
      </c>
      <c r="D1278" s="109" t="s">
        <v>54</v>
      </c>
      <c r="E1278" s="62">
        <v>70</v>
      </c>
      <c r="F1278" s="110"/>
      <c r="G1278" s="111"/>
      <c r="H1278" s="110"/>
      <c r="I1278" s="65">
        <v>29954.83</v>
      </c>
      <c r="J1278" s="112">
        <v>41</v>
      </c>
      <c r="K1278" s="67">
        <v>463011.87</v>
      </c>
    </row>
    <row r="1279" spans="1:11" s="6" customFormat="1" ht="15" outlineLevel="1">
      <c r="A1279" s="59" t="s">
        <v>43</v>
      </c>
      <c r="B1279" s="108"/>
      <c r="C1279" s="108" t="s">
        <v>56</v>
      </c>
      <c r="D1279" s="109" t="s">
        <v>54</v>
      </c>
      <c r="E1279" s="62">
        <v>98</v>
      </c>
      <c r="F1279" s="110"/>
      <c r="G1279" s="111"/>
      <c r="H1279" s="110"/>
      <c r="I1279" s="65">
        <v>285.08999999999997</v>
      </c>
      <c r="J1279" s="112">
        <v>95</v>
      </c>
      <c r="K1279" s="67">
        <v>7293.25</v>
      </c>
    </row>
    <row r="1280" spans="1:11" s="6" customFormat="1" ht="15" outlineLevel="1">
      <c r="A1280" s="59" t="s">
        <v>43</v>
      </c>
      <c r="B1280" s="108"/>
      <c r="C1280" s="108" t="s">
        <v>57</v>
      </c>
      <c r="D1280" s="109" t="s">
        <v>54</v>
      </c>
      <c r="E1280" s="62">
        <v>77</v>
      </c>
      <c r="F1280" s="110"/>
      <c r="G1280" s="111"/>
      <c r="H1280" s="110"/>
      <c r="I1280" s="65">
        <v>224</v>
      </c>
      <c r="J1280" s="112">
        <v>65</v>
      </c>
      <c r="K1280" s="67">
        <v>4990.12</v>
      </c>
    </row>
    <row r="1281" spans="1:11" s="6" customFormat="1" ht="30" outlineLevel="1">
      <c r="A1281" s="59" t="s">
        <v>43</v>
      </c>
      <c r="B1281" s="108"/>
      <c r="C1281" s="108" t="s">
        <v>58</v>
      </c>
      <c r="D1281" s="109" t="s">
        <v>59</v>
      </c>
      <c r="E1281" s="62">
        <v>86.5</v>
      </c>
      <c r="F1281" s="110"/>
      <c r="G1281" s="111" t="s">
        <v>1564</v>
      </c>
      <c r="H1281" s="110"/>
      <c r="I1281" s="65">
        <v>3241.87</v>
      </c>
      <c r="J1281" s="112"/>
      <c r="K1281" s="67"/>
    </row>
    <row r="1282" spans="1:11" s="6" customFormat="1" ht="15.75">
      <c r="A1282" s="70" t="s">
        <v>43</v>
      </c>
      <c r="B1282" s="113"/>
      <c r="C1282" s="113" t="s">
        <v>60</v>
      </c>
      <c r="D1282" s="114"/>
      <c r="E1282" s="73" t="s">
        <v>43</v>
      </c>
      <c r="F1282" s="115"/>
      <c r="G1282" s="116"/>
      <c r="H1282" s="115"/>
      <c r="I1282" s="76">
        <v>118850.04</v>
      </c>
      <c r="J1282" s="117"/>
      <c r="K1282" s="78">
        <v>2452109.91</v>
      </c>
    </row>
    <row r="1283" spans="1:11" s="6" customFormat="1" ht="15" outlineLevel="1">
      <c r="A1283" s="59" t="s">
        <v>43</v>
      </c>
      <c r="B1283" s="108"/>
      <c r="C1283" s="108" t="s">
        <v>61</v>
      </c>
      <c r="D1283" s="109"/>
      <c r="E1283" s="62" t="s">
        <v>43</v>
      </c>
      <c r="F1283" s="110"/>
      <c r="G1283" s="111"/>
      <c r="H1283" s="110"/>
      <c r="I1283" s="65"/>
      <c r="J1283" s="112"/>
      <c r="K1283" s="67"/>
    </row>
    <row r="1284" spans="1:11" s="6" customFormat="1" ht="25.5" outlineLevel="1">
      <c r="A1284" s="59" t="s">
        <v>43</v>
      </c>
      <c r="B1284" s="108"/>
      <c r="C1284" s="108" t="s">
        <v>46</v>
      </c>
      <c r="D1284" s="109"/>
      <c r="E1284" s="62" t="s">
        <v>43</v>
      </c>
      <c r="F1284" s="110">
        <v>8.9</v>
      </c>
      <c r="G1284" s="111" t="s">
        <v>100</v>
      </c>
      <c r="H1284" s="110"/>
      <c r="I1284" s="65">
        <v>29.09</v>
      </c>
      <c r="J1284" s="112">
        <v>26.39</v>
      </c>
      <c r="K1284" s="67">
        <v>767.71</v>
      </c>
    </row>
    <row r="1285" spans="1:11" s="6" customFormat="1" ht="25.5" outlineLevel="1">
      <c r="A1285" s="59" t="s">
        <v>43</v>
      </c>
      <c r="B1285" s="108"/>
      <c r="C1285" s="108" t="s">
        <v>48</v>
      </c>
      <c r="D1285" s="109"/>
      <c r="E1285" s="62" t="s">
        <v>43</v>
      </c>
      <c r="F1285" s="110">
        <v>8.9</v>
      </c>
      <c r="G1285" s="111" t="s">
        <v>100</v>
      </c>
      <c r="H1285" s="110"/>
      <c r="I1285" s="65">
        <v>29.09</v>
      </c>
      <c r="J1285" s="112">
        <v>26.39</v>
      </c>
      <c r="K1285" s="67">
        <v>767.71</v>
      </c>
    </row>
    <row r="1286" spans="1:11" s="6" customFormat="1" ht="15" outlineLevel="1">
      <c r="A1286" s="59" t="s">
        <v>43</v>
      </c>
      <c r="B1286" s="108"/>
      <c r="C1286" s="108" t="s">
        <v>63</v>
      </c>
      <c r="D1286" s="109" t="s">
        <v>54</v>
      </c>
      <c r="E1286" s="62">
        <v>175</v>
      </c>
      <c r="F1286" s="110"/>
      <c r="G1286" s="111"/>
      <c r="H1286" s="110"/>
      <c r="I1286" s="65">
        <v>50.91</v>
      </c>
      <c r="J1286" s="112">
        <v>160</v>
      </c>
      <c r="K1286" s="67">
        <v>1228.33</v>
      </c>
    </row>
    <row r="1287" spans="1:11" s="6" customFormat="1" ht="15" outlineLevel="1">
      <c r="A1287" s="59" t="s">
        <v>43</v>
      </c>
      <c r="B1287" s="108"/>
      <c r="C1287" s="108" t="s">
        <v>64</v>
      </c>
      <c r="D1287" s="109"/>
      <c r="E1287" s="62" t="s">
        <v>43</v>
      </c>
      <c r="F1287" s="110"/>
      <c r="G1287" s="111"/>
      <c r="H1287" s="110"/>
      <c r="I1287" s="65">
        <v>80</v>
      </c>
      <c r="J1287" s="112"/>
      <c r="K1287" s="67">
        <v>1996.04</v>
      </c>
    </row>
    <row r="1288" spans="1:11" s="6" customFormat="1" ht="15.75">
      <c r="A1288" s="70" t="s">
        <v>43</v>
      </c>
      <c r="B1288" s="113"/>
      <c r="C1288" s="113" t="s">
        <v>65</v>
      </c>
      <c r="D1288" s="114"/>
      <c r="E1288" s="73" t="s">
        <v>43</v>
      </c>
      <c r="F1288" s="115"/>
      <c r="G1288" s="116"/>
      <c r="H1288" s="115"/>
      <c r="I1288" s="76">
        <v>118930.04</v>
      </c>
      <c r="J1288" s="117"/>
      <c r="K1288" s="78">
        <v>2454105.9500000002</v>
      </c>
    </row>
    <row r="1289" spans="1:11" s="6" customFormat="1" ht="180">
      <c r="A1289" s="59">
        <v>136</v>
      </c>
      <c r="B1289" s="108" t="s">
        <v>123</v>
      </c>
      <c r="C1289" s="108" t="s">
        <v>1567</v>
      </c>
      <c r="D1289" s="109" t="s">
        <v>125</v>
      </c>
      <c r="E1289" s="62">
        <v>132</v>
      </c>
      <c r="F1289" s="110">
        <v>6891.89</v>
      </c>
      <c r="G1289" s="111"/>
      <c r="H1289" s="110"/>
      <c r="I1289" s="65">
        <v>909729.48</v>
      </c>
      <c r="J1289" s="112">
        <v>7.4</v>
      </c>
      <c r="K1289" s="78">
        <v>6731998.1500000004</v>
      </c>
    </row>
    <row r="1290" spans="1:11" s="6" customFormat="1" ht="120">
      <c r="A1290" s="59">
        <v>137</v>
      </c>
      <c r="B1290" s="108" t="s">
        <v>123</v>
      </c>
      <c r="C1290" s="108" t="s">
        <v>1568</v>
      </c>
      <c r="D1290" s="109" t="s">
        <v>125</v>
      </c>
      <c r="E1290" s="62">
        <v>130</v>
      </c>
      <c r="F1290" s="110">
        <v>13783.78</v>
      </c>
      <c r="G1290" s="111"/>
      <c r="H1290" s="110"/>
      <c r="I1290" s="65">
        <v>1791891.4</v>
      </c>
      <c r="J1290" s="112">
        <v>7.4</v>
      </c>
      <c r="K1290" s="78">
        <v>13259996.359999999</v>
      </c>
    </row>
    <row r="1291" spans="1:11" s="6" customFormat="1" ht="45">
      <c r="A1291" s="59">
        <v>138</v>
      </c>
      <c r="B1291" s="108" t="s">
        <v>1112</v>
      </c>
      <c r="C1291" s="108" t="s">
        <v>1113</v>
      </c>
      <c r="D1291" s="109" t="s">
        <v>106</v>
      </c>
      <c r="E1291" s="62">
        <v>21.791</v>
      </c>
      <c r="F1291" s="110">
        <v>42.16</v>
      </c>
      <c r="G1291" s="111"/>
      <c r="H1291" s="110"/>
      <c r="I1291" s="65">
        <v>918.71</v>
      </c>
      <c r="J1291" s="112">
        <v>11.94</v>
      </c>
      <c r="K1291" s="78">
        <v>10969.38</v>
      </c>
    </row>
    <row r="1292" spans="1:11" s="6" customFormat="1" ht="75">
      <c r="A1292" s="59">
        <v>139</v>
      </c>
      <c r="B1292" s="108" t="s">
        <v>1570</v>
      </c>
      <c r="C1292" s="108" t="s">
        <v>1571</v>
      </c>
      <c r="D1292" s="109" t="s">
        <v>418</v>
      </c>
      <c r="E1292" s="62">
        <v>356</v>
      </c>
      <c r="F1292" s="110">
        <v>76</v>
      </c>
      <c r="G1292" s="111"/>
      <c r="H1292" s="110"/>
      <c r="I1292" s="65">
        <v>27056</v>
      </c>
      <c r="J1292" s="112">
        <v>12.52</v>
      </c>
      <c r="K1292" s="78">
        <v>338741.12</v>
      </c>
    </row>
    <row r="1293" spans="1:11" s="6" customFormat="1" ht="120">
      <c r="A1293" s="59">
        <v>140</v>
      </c>
      <c r="B1293" s="108" t="s">
        <v>1094</v>
      </c>
      <c r="C1293" s="108" t="s">
        <v>1572</v>
      </c>
      <c r="D1293" s="109" t="s">
        <v>418</v>
      </c>
      <c r="E1293" s="62">
        <v>172</v>
      </c>
      <c r="F1293" s="110">
        <v>182.2</v>
      </c>
      <c r="G1293" s="111"/>
      <c r="H1293" s="110"/>
      <c r="I1293" s="65">
        <v>31338.400000000001</v>
      </c>
      <c r="J1293" s="112">
        <v>20.02</v>
      </c>
      <c r="K1293" s="78">
        <v>627394.77</v>
      </c>
    </row>
    <row r="1294" spans="1:11" s="6" customFormat="1" ht="30">
      <c r="A1294" s="59">
        <v>141</v>
      </c>
      <c r="B1294" s="108" t="s">
        <v>1573</v>
      </c>
      <c r="C1294" s="108" t="s">
        <v>1574</v>
      </c>
      <c r="D1294" s="109" t="s">
        <v>418</v>
      </c>
      <c r="E1294" s="62" t="s">
        <v>2031</v>
      </c>
      <c r="F1294" s="110">
        <v>2.2400000000000002</v>
      </c>
      <c r="G1294" s="111"/>
      <c r="H1294" s="110"/>
      <c r="I1294" s="65">
        <v>2392.3200000000002</v>
      </c>
      <c r="J1294" s="112">
        <v>3.51</v>
      </c>
      <c r="K1294" s="78">
        <v>8397.0400000000009</v>
      </c>
    </row>
    <row r="1295" spans="1:11" s="6" customFormat="1" ht="30">
      <c r="A1295" s="59">
        <v>142</v>
      </c>
      <c r="B1295" s="108" t="s">
        <v>1576</v>
      </c>
      <c r="C1295" s="108" t="s">
        <v>1577</v>
      </c>
      <c r="D1295" s="109" t="s">
        <v>418</v>
      </c>
      <c r="E1295" s="62" t="s">
        <v>2032</v>
      </c>
      <c r="F1295" s="110">
        <v>0.46</v>
      </c>
      <c r="G1295" s="111"/>
      <c r="H1295" s="110"/>
      <c r="I1295" s="65">
        <v>322</v>
      </c>
      <c r="J1295" s="112">
        <v>4.3</v>
      </c>
      <c r="K1295" s="78">
        <v>1384.6</v>
      </c>
    </row>
    <row r="1296" spans="1:11" s="6" customFormat="1" ht="120">
      <c r="A1296" s="59">
        <v>143</v>
      </c>
      <c r="B1296" s="108" t="s">
        <v>1096</v>
      </c>
      <c r="C1296" s="108" t="s">
        <v>1579</v>
      </c>
      <c r="D1296" s="109" t="s">
        <v>106</v>
      </c>
      <c r="E1296" s="62" t="s">
        <v>2033</v>
      </c>
      <c r="F1296" s="110">
        <v>20268.29</v>
      </c>
      <c r="G1296" s="111"/>
      <c r="H1296" s="110"/>
      <c r="I1296" s="65">
        <v>5664.18</v>
      </c>
      <c r="J1296" s="112">
        <v>8.56</v>
      </c>
      <c r="K1296" s="78">
        <v>48485.35</v>
      </c>
    </row>
    <row r="1297" spans="1:11" s="6" customFormat="1" ht="135">
      <c r="A1297" s="59">
        <v>144</v>
      </c>
      <c r="B1297" s="108" t="s">
        <v>1581</v>
      </c>
      <c r="C1297" s="108" t="s">
        <v>1582</v>
      </c>
      <c r="D1297" s="109" t="s">
        <v>93</v>
      </c>
      <c r="E1297" s="62">
        <v>1.74</v>
      </c>
      <c r="F1297" s="110">
        <v>25.34</v>
      </c>
      <c r="G1297" s="111"/>
      <c r="H1297" s="110"/>
      <c r="I1297" s="65"/>
      <c r="J1297" s="112"/>
      <c r="K1297" s="67"/>
    </row>
    <row r="1298" spans="1:11" s="6" customFormat="1" ht="15" outlineLevel="1">
      <c r="A1298" s="59" t="s">
        <v>43</v>
      </c>
      <c r="B1298" s="108"/>
      <c r="C1298" s="108" t="s">
        <v>44</v>
      </c>
      <c r="D1298" s="109"/>
      <c r="E1298" s="62" t="s">
        <v>43</v>
      </c>
      <c r="F1298" s="110">
        <v>22.89</v>
      </c>
      <c r="G1298" s="111" t="s">
        <v>76</v>
      </c>
      <c r="H1298" s="110"/>
      <c r="I1298" s="65">
        <v>52.57</v>
      </c>
      <c r="J1298" s="112">
        <v>26.39</v>
      </c>
      <c r="K1298" s="67">
        <v>1387.42</v>
      </c>
    </row>
    <row r="1299" spans="1:11" s="6" customFormat="1" ht="15" outlineLevel="1">
      <c r="A1299" s="59" t="s">
        <v>43</v>
      </c>
      <c r="B1299" s="108"/>
      <c r="C1299" s="108" t="s">
        <v>46</v>
      </c>
      <c r="D1299" s="109"/>
      <c r="E1299" s="62" t="s">
        <v>43</v>
      </c>
      <c r="F1299" s="110">
        <v>2.42</v>
      </c>
      <c r="G1299" s="111">
        <v>1.2</v>
      </c>
      <c r="H1299" s="110"/>
      <c r="I1299" s="65">
        <v>5.05</v>
      </c>
      <c r="J1299" s="112">
        <v>7.67</v>
      </c>
      <c r="K1299" s="67">
        <v>38.76</v>
      </c>
    </row>
    <row r="1300" spans="1:11" s="6" customFormat="1" ht="15" outlineLevel="1">
      <c r="A1300" s="59" t="s">
        <v>43</v>
      </c>
      <c r="B1300" s="108"/>
      <c r="C1300" s="108" t="s">
        <v>48</v>
      </c>
      <c r="D1300" s="109"/>
      <c r="E1300" s="62" t="s">
        <v>43</v>
      </c>
      <c r="F1300" s="110" t="s">
        <v>1583</v>
      </c>
      <c r="G1300" s="111"/>
      <c r="H1300" s="110"/>
      <c r="I1300" s="68" t="s">
        <v>2034</v>
      </c>
      <c r="J1300" s="112">
        <v>26.39</v>
      </c>
      <c r="K1300" s="69" t="s">
        <v>2035</v>
      </c>
    </row>
    <row r="1301" spans="1:11" s="6" customFormat="1" ht="15" outlineLevel="1">
      <c r="A1301" s="59" t="s">
        <v>43</v>
      </c>
      <c r="B1301" s="108"/>
      <c r="C1301" s="108" t="s">
        <v>52</v>
      </c>
      <c r="D1301" s="109"/>
      <c r="E1301" s="62" t="s">
        <v>43</v>
      </c>
      <c r="F1301" s="110">
        <v>0.03</v>
      </c>
      <c r="G1301" s="111"/>
      <c r="H1301" s="110"/>
      <c r="I1301" s="65">
        <v>0.05</v>
      </c>
      <c r="J1301" s="112">
        <v>5.33</v>
      </c>
      <c r="K1301" s="67">
        <v>0.28000000000000003</v>
      </c>
    </row>
    <row r="1302" spans="1:11" s="6" customFormat="1" ht="15" outlineLevel="1">
      <c r="A1302" s="59" t="s">
        <v>43</v>
      </c>
      <c r="B1302" s="108"/>
      <c r="C1302" s="108" t="s">
        <v>53</v>
      </c>
      <c r="D1302" s="109" t="s">
        <v>54</v>
      </c>
      <c r="E1302" s="62">
        <v>91</v>
      </c>
      <c r="F1302" s="110"/>
      <c r="G1302" s="111"/>
      <c r="H1302" s="110"/>
      <c r="I1302" s="65">
        <v>47.84</v>
      </c>
      <c r="J1302" s="112">
        <v>75</v>
      </c>
      <c r="K1302" s="67">
        <v>1040.57</v>
      </c>
    </row>
    <row r="1303" spans="1:11" s="6" customFormat="1" ht="15" outlineLevel="1">
      <c r="A1303" s="59" t="s">
        <v>43</v>
      </c>
      <c r="B1303" s="108"/>
      <c r="C1303" s="108" t="s">
        <v>55</v>
      </c>
      <c r="D1303" s="109" t="s">
        <v>54</v>
      </c>
      <c r="E1303" s="62">
        <v>70</v>
      </c>
      <c r="F1303" s="110"/>
      <c r="G1303" s="111"/>
      <c r="H1303" s="110"/>
      <c r="I1303" s="65">
        <v>36.799999999999997</v>
      </c>
      <c r="J1303" s="112">
        <v>41</v>
      </c>
      <c r="K1303" s="67">
        <v>568.84</v>
      </c>
    </row>
    <row r="1304" spans="1:11" s="6" customFormat="1" ht="15" outlineLevel="1">
      <c r="A1304" s="59" t="s">
        <v>43</v>
      </c>
      <c r="B1304" s="108"/>
      <c r="C1304" s="108" t="s">
        <v>56</v>
      </c>
      <c r="D1304" s="109" t="s">
        <v>54</v>
      </c>
      <c r="E1304" s="62">
        <v>98</v>
      </c>
      <c r="F1304" s="110"/>
      <c r="G1304" s="111"/>
      <c r="H1304" s="110"/>
      <c r="I1304" s="65">
        <v>0.41</v>
      </c>
      <c r="J1304" s="112">
        <v>95</v>
      </c>
      <c r="K1304" s="67">
        <v>10.47</v>
      </c>
    </row>
    <row r="1305" spans="1:11" s="6" customFormat="1" ht="15" outlineLevel="1">
      <c r="A1305" s="59" t="s">
        <v>43</v>
      </c>
      <c r="B1305" s="108"/>
      <c r="C1305" s="108" t="s">
        <v>57</v>
      </c>
      <c r="D1305" s="109" t="s">
        <v>54</v>
      </c>
      <c r="E1305" s="62">
        <v>77</v>
      </c>
      <c r="F1305" s="110"/>
      <c r="G1305" s="111"/>
      <c r="H1305" s="110"/>
      <c r="I1305" s="65">
        <v>0.32</v>
      </c>
      <c r="J1305" s="112">
        <v>65</v>
      </c>
      <c r="K1305" s="67">
        <v>7.16</v>
      </c>
    </row>
    <row r="1306" spans="1:11" s="6" customFormat="1" ht="30" outlineLevel="1">
      <c r="A1306" s="59" t="s">
        <v>43</v>
      </c>
      <c r="B1306" s="108"/>
      <c r="C1306" s="108" t="s">
        <v>58</v>
      </c>
      <c r="D1306" s="109" t="s">
        <v>59</v>
      </c>
      <c r="E1306" s="62">
        <v>2.06</v>
      </c>
      <c r="F1306" s="110"/>
      <c r="G1306" s="111" t="s">
        <v>76</v>
      </c>
      <c r="H1306" s="110"/>
      <c r="I1306" s="65">
        <v>4.7300000000000004</v>
      </c>
      <c r="J1306" s="112"/>
      <c r="K1306" s="67"/>
    </row>
    <row r="1307" spans="1:11" s="6" customFormat="1" ht="15.75">
      <c r="A1307" s="70" t="s">
        <v>43</v>
      </c>
      <c r="B1307" s="113"/>
      <c r="C1307" s="113" t="s">
        <v>60</v>
      </c>
      <c r="D1307" s="114"/>
      <c r="E1307" s="73" t="s">
        <v>43</v>
      </c>
      <c r="F1307" s="115"/>
      <c r="G1307" s="116"/>
      <c r="H1307" s="115"/>
      <c r="I1307" s="76">
        <v>143.04</v>
      </c>
      <c r="J1307" s="117"/>
      <c r="K1307" s="78">
        <v>3053.5</v>
      </c>
    </row>
    <row r="1308" spans="1:11" s="6" customFormat="1" ht="15" outlineLevel="1">
      <c r="A1308" s="59" t="s">
        <v>43</v>
      </c>
      <c r="B1308" s="108"/>
      <c r="C1308" s="108" t="s">
        <v>61</v>
      </c>
      <c r="D1308" s="109"/>
      <c r="E1308" s="62" t="s">
        <v>43</v>
      </c>
      <c r="F1308" s="110"/>
      <c r="G1308" s="111"/>
      <c r="H1308" s="110"/>
      <c r="I1308" s="65"/>
      <c r="J1308" s="112"/>
      <c r="K1308" s="67"/>
    </row>
    <row r="1309" spans="1:11" s="6" customFormat="1" ht="15" outlineLevel="1">
      <c r="A1309" s="59" t="s">
        <v>43</v>
      </c>
      <c r="B1309" s="108"/>
      <c r="C1309" s="108" t="s">
        <v>46</v>
      </c>
      <c r="D1309" s="109"/>
      <c r="E1309" s="62" t="s">
        <v>43</v>
      </c>
      <c r="F1309" s="110">
        <v>0.2</v>
      </c>
      <c r="G1309" s="111" t="s">
        <v>80</v>
      </c>
      <c r="H1309" s="110"/>
      <c r="I1309" s="65">
        <v>0.04</v>
      </c>
      <c r="J1309" s="112">
        <v>26.39</v>
      </c>
      <c r="K1309" s="67">
        <v>1.1000000000000001</v>
      </c>
    </row>
    <row r="1310" spans="1:11" s="6" customFormat="1" ht="15" outlineLevel="1">
      <c r="A1310" s="59" t="s">
        <v>43</v>
      </c>
      <c r="B1310" s="108"/>
      <c r="C1310" s="108" t="s">
        <v>48</v>
      </c>
      <c r="D1310" s="109"/>
      <c r="E1310" s="62" t="s">
        <v>43</v>
      </c>
      <c r="F1310" s="110">
        <v>0.2</v>
      </c>
      <c r="G1310" s="111" t="s">
        <v>80</v>
      </c>
      <c r="H1310" s="110"/>
      <c r="I1310" s="65">
        <v>0.04</v>
      </c>
      <c r="J1310" s="112">
        <v>26.39</v>
      </c>
      <c r="K1310" s="67">
        <v>1.1000000000000001</v>
      </c>
    </row>
    <row r="1311" spans="1:11" s="6" customFormat="1" ht="15" outlineLevel="1">
      <c r="A1311" s="59" t="s">
        <v>43</v>
      </c>
      <c r="B1311" s="108"/>
      <c r="C1311" s="108" t="s">
        <v>63</v>
      </c>
      <c r="D1311" s="109" t="s">
        <v>54</v>
      </c>
      <c r="E1311" s="62">
        <v>175</v>
      </c>
      <c r="F1311" s="110"/>
      <c r="G1311" s="111"/>
      <c r="H1311" s="110"/>
      <c r="I1311" s="65">
        <v>7.0000000000000007E-2</v>
      </c>
      <c r="J1311" s="112">
        <v>160</v>
      </c>
      <c r="K1311" s="67">
        <v>1.77</v>
      </c>
    </row>
    <row r="1312" spans="1:11" s="6" customFormat="1" ht="15" outlineLevel="1">
      <c r="A1312" s="59" t="s">
        <v>43</v>
      </c>
      <c r="B1312" s="108"/>
      <c r="C1312" s="108" t="s">
        <v>64</v>
      </c>
      <c r="D1312" s="109"/>
      <c r="E1312" s="62" t="s">
        <v>43</v>
      </c>
      <c r="F1312" s="110"/>
      <c r="G1312" s="111"/>
      <c r="H1312" s="110"/>
      <c r="I1312" s="65">
        <v>0.11</v>
      </c>
      <c r="J1312" s="112"/>
      <c r="K1312" s="67">
        <v>2.87</v>
      </c>
    </row>
    <row r="1313" spans="1:11" s="6" customFormat="1" ht="15.75">
      <c r="A1313" s="70" t="s">
        <v>43</v>
      </c>
      <c r="B1313" s="113"/>
      <c r="C1313" s="113" t="s">
        <v>65</v>
      </c>
      <c r="D1313" s="114"/>
      <c r="E1313" s="73" t="s">
        <v>43</v>
      </c>
      <c r="F1313" s="115"/>
      <c r="G1313" s="116"/>
      <c r="H1313" s="115"/>
      <c r="I1313" s="76">
        <v>143.15</v>
      </c>
      <c r="J1313" s="117"/>
      <c r="K1313" s="78">
        <v>3056.37</v>
      </c>
    </row>
    <row r="1314" spans="1:11" s="6" customFormat="1" ht="135">
      <c r="A1314" s="59">
        <v>145</v>
      </c>
      <c r="B1314" s="108" t="s">
        <v>1585</v>
      </c>
      <c r="C1314" s="108" t="s">
        <v>1586</v>
      </c>
      <c r="D1314" s="109" t="s">
        <v>93</v>
      </c>
      <c r="E1314" s="62">
        <v>1.74</v>
      </c>
      <c r="F1314" s="110">
        <v>7.92</v>
      </c>
      <c r="G1314" s="111">
        <v>4</v>
      </c>
      <c r="H1314" s="110"/>
      <c r="I1314" s="65"/>
      <c r="J1314" s="112"/>
      <c r="K1314" s="67"/>
    </row>
    <row r="1315" spans="1:11" s="6" customFormat="1" ht="15" outlineLevel="1">
      <c r="A1315" s="59" t="s">
        <v>43</v>
      </c>
      <c r="B1315" s="108"/>
      <c r="C1315" s="108" t="s">
        <v>44</v>
      </c>
      <c r="D1315" s="109"/>
      <c r="E1315" s="62" t="s">
        <v>43</v>
      </c>
      <c r="F1315" s="110">
        <v>7.48</v>
      </c>
      <c r="G1315" s="111" t="s">
        <v>1587</v>
      </c>
      <c r="H1315" s="110"/>
      <c r="I1315" s="65">
        <v>68.72</v>
      </c>
      <c r="J1315" s="112">
        <v>26.39</v>
      </c>
      <c r="K1315" s="67">
        <v>1813.53</v>
      </c>
    </row>
    <row r="1316" spans="1:11" s="6" customFormat="1" ht="15" outlineLevel="1">
      <c r="A1316" s="59" t="s">
        <v>43</v>
      </c>
      <c r="B1316" s="108"/>
      <c r="C1316" s="108" t="s">
        <v>46</v>
      </c>
      <c r="D1316" s="109"/>
      <c r="E1316" s="62" t="s">
        <v>43</v>
      </c>
      <c r="F1316" s="110">
        <v>0.43</v>
      </c>
      <c r="G1316" s="111" t="s">
        <v>1588</v>
      </c>
      <c r="H1316" s="110"/>
      <c r="I1316" s="65">
        <v>3.59</v>
      </c>
      <c r="J1316" s="112">
        <v>6.05</v>
      </c>
      <c r="K1316" s="67">
        <v>21.73</v>
      </c>
    </row>
    <row r="1317" spans="1:11" s="6" customFormat="1" ht="15" outlineLevel="1">
      <c r="A1317" s="59" t="s">
        <v>43</v>
      </c>
      <c r="B1317" s="108"/>
      <c r="C1317" s="108" t="s">
        <v>48</v>
      </c>
      <c r="D1317" s="109"/>
      <c r="E1317" s="62" t="s">
        <v>43</v>
      </c>
      <c r="F1317" s="110"/>
      <c r="G1317" s="111"/>
      <c r="H1317" s="110"/>
      <c r="I1317" s="65"/>
      <c r="J1317" s="112">
        <v>26.39</v>
      </c>
      <c r="K1317" s="67"/>
    </row>
    <row r="1318" spans="1:11" s="6" customFormat="1" ht="15" outlineLevel="1">
      <c r="A1318" s="59" t="s">
        <v>43</v>
      </c>
      <c r="B1318" s="108"/>
      <c r="C1318" s="108" t="s">
        <v>52</v>
      </c>
      <c r="D1318" s="109"/>
      <c r="E1318" s="62" t="s">
        <v>43</v>
      </c>
      <c r="F1318" s="110">
        <v>0.01</v>
      </c>
      <c r="G1318" s="111">
        <v>4</v>
      </c>
      <c r="H1318" s="110"/>
      <c r="I1318" s="65">
        <v>7.0000000000000007E-2</v>
      </c>
      <c r="J1318" s="112">
        <v>7</v>
      </c>
      <c r="K1318" s="67">
        <v>0.49</v>
      </c>
    </row>
    <row r="1319" spans="1:11" s="6" customFormat="1" ht="15" outlineLevel="1">
      <c r="A1319" s="59" t="s">
        <v>43</v>
      </c>
      <c r="B1319" s="108"/>
      <c r="C1319" s="108" t="s">
        <v>53</v>
      </c>
      <c r="D1319" s="109" t="s">
        <v>54</v>
      </c>
      <c r="E1319" s="62">
        <v>91</v>
      </c>
      <c r="F1319" s="110"/>
      <c r="G1319" s="111"/>
      <c r="H1319" s="110"/>
      <c r="I1319" s="65">
        <v>62.54</v>
      </c>
      <c r="J1319" s="112">
        <v>75</v>
      </c>
      <c r="K1319" s="67">
        <v>1360.15</v>
      </c>
    </row>
    <row r="1320" spans="1:11" s="6" customFormat="1" ht="15" outlineLevel="1">
      <c r="A1320" s="59" t="s">
        <v>43</v>
      </c>
      <c r="B1320" s="108"/>
      <c r="C1320" s="108" t="s">
        <v>55</v>
      </c>
      <c r="D1320" s="109" t="s">
        <v>54</v>
      </c>
      <c r="E1320" s="62">
        <v>70</v>
      </c>
      <c r="F1320" s="110"/>
      <c r="G1320" s="111"/>
      <c r="H1320" s="110"/>
      <c r="I1320" s="65">
        <v>48.1</v>
      </c>
      <c r="J1320" s="112">
        <v>41</v>
      </c>
      <c r="K1320" s="67">
        <v>743.55</v>
      </c>
    </row>
    <row r="1321" spans="1:11" s="6" customFormat="1" ht="15" outlineLevel="1">
      <c r="A1321" s="59" t="s">
        <v>43</v>
      </c>
      <c r="B1321" s="108"/>
      <c r="C1321" s="108" t="s">
        <v>56</v>
      </c>
      <c r="D1321" s="109" t="s">
        <v>54</v>
      </c>
      <c r="E1321" s="62">
        <v>98</v>
      </c>
      <c r="F1321" s="110"/>
      <c r="G1321" s="111"/>
      <c r="H1321" s="110"/>
      <c r="I1321" s="65">
        <v>0</v>
      </c>
      <c r="J1321" s="112">
        <v>95</v>
      </c>
      <c r="K1321" s="67">
        <v>0</v>
      </c>
    </row>
    <row r="1322" spans="1:11" s="6" customFormat="1" ht="15" outlineLevel="1">
      <c r="A1322" s="59" t="s">
        <v>43</v>
      </c>
      <c r="B1322" s="108"/>
      <c r="C1322" s="108" t="s">
        <v>57</v>
      </c>
      <c r="D1322" s="109" t="s">
        <v>54</v>
      </c>
      <c r="E1322" s="62">
        <v>77</v>
      </c>
      <c r="F1322" s="110"/>
      <c r="G1322" s="111"/>
      <c r="H1322" s="110"/>
      <c r="I1322" s="65">
        <v>0</v>
      </c>
      <c r="J1322" s="112">
        <v>65</v>
      </c>
      <c r="K1322" s="67">
        <v>0</v>
      </c>
    </row>
    <row r="1323" spans="1:11" s="6" customFormat="1" ht="30" outlineLevel="1">
      <c r="A1323" s="59" t="s">
        <v>43</v>
      </c>
      <c r="B1323" s="108"/>
      <c r="C1323" s="108" t="s">
        <v>58</v>
      </c>
      <c r="D1323" s="109" t="s">
        <v>59</v>
      </c>
      <c r="E1323" s="62">
        <v>0.71</v>
      </c>
      <c r="F1323" s="110"/>
      <c r="G1323" s="111" t="s">
        <v>1587</v>
      </c>
      <c r="H1323" s="110"/>
      <c r="I1323" s="65">
        <v>6.52</v>
      </c>
      <c r="J1323" s="112"/>
      <c r="K1323" s="67"/>
    </row>
    <row r="1324" spans="1:11" s="6" customFormat="1" ht="15.75">
      <c r="A1324" s="70" t="s">
        <v>43</v>
      </c>
      <c r="B1324" s="113"/>
      <c r="C1324" s="113" t="s">
        <v>60</v>
      </c>
      <c r="D1324" s="114"/>
      <c r="E1324" s="73" t="s">
        <v>43</v>
      </c>
      <c r="F1324" s="115"/>
      <c r="G1324" s="116"/>
      <c r="H1324" s="115"/>
      <c r="I1324" s="76">
        <v>183.02</v>
      </c>
      <c r="J1324" s="117"/>
      <c r="K1324" s="78">
        <v>3939.45</v>
      </c>
    </row>
    <row r="1325" spans="1:11" s="6" customFormat="1" ht="150">
      <c r="A1325" s="59">
        <v>146</v>
      </c>
      <c r="B1325" s="108" t="s">
        <v>403</v>
      </c>
      <c r="C1325" s="108" t="s">
        <v>404</v>
      </c>
      <c r="D1325" s="109" t="s">
        <v>109</v>
      </c>
      <c r="E1325" s="62" t="s">
        <v>2036</v>
      </c>
      <c r="F1325" s="110">
        <v>51.54</v>
      </c>
      <c r="G1325" s="111"/>
      <c r="H1325" s="110"/>
      <c r="I1325" s="65">
        <v>6222.87</v>
      </c>
      <c r="J1325" s="112">
        <v>3.81</v>
      </c>
      <c r="K1325" s="78">
        <v>23709.119999999999</v>
      </c>
    </row>
    <row r="1326" spans="1:11" s="6" customFormat="1" ht="75">
      <c r="A1326" s="59">
        <v>147</v>
      </c>
      <c r="B1326" s="108" t="s">
        <v>1121</v>
      </c>
      <c r="C1326" s="108" t="s">
        <v>1122</v>
      </c>
      <c r="D1326" s="109" t="s">
        <v>106</v>
      </c>
      <c r="E1326" s="62" t="s">
        <v>2037</v>
      </c>
      <c r="F1326" s="110">
        <v>5496.19</v>
      </c>
      <c r="G1326" s="111"/>
      <c r="H1326" s="110"/>
      <c r="I1326" s="65">
        <v>396.98</v>
      </c>
      <c r="J1326" s="112">
        <v>19.239999999999998</v>
      </c>
      <c r="K1326" s="78">
        <v>7637.87</v>
      </c>
    </row>
    <row r="1327" spans="1:11" s="6" customFormat="1" ht="135">
      <c r="A1327" s="59">
        <v>148</v>
      </c>
      <c r="B1327" s="108" t="s">
        <v>1096</v>
      </c>
      <c r="C1327" s="118" t="s">
        <v>1591</v>
      </c>
      <c r="D1327" s="119" t="s">
        <v>106</v>
      </c>
      <c r="E1327" s="81">
        <v>0.11700000000000001</v>
      </c>
      <c r="F1327" s="120">
        <v>20268.29</v>
      </c>
      <c r="G1327" s="121"/>
      <c r="H1327" s="120"/>
      <c r="I1327" s="84">
        <v>2371.39</v>
      </c>
      <c r="J1327" s="122">
        <v>8.56</v>
      </c>
      <c r="K1327" s="86">
        <v>20299.099999999999</v>
      </c>
    </row>
    <row r="1328" spans="1:11" s="6" customFormat="1" ht="15">
      <c r="A1328" s="123"/>
      <c r="B1328" s="124"/>
      <c r="C1328" s="168" t="s">
        <v>127</v>
      </c>
      <c r="D1328" s="169"/>
      <c r="E1328" s="169"/>
      <c r="F1328" s="169"/>
      <c r="G1328" s="169"/>
      <c r="H1328" s="169"/>
      <c r="I1328" s="65">
        <v>2851601.05</v>
      </c>
      <c r="J1328" s="112"/>
      <c r="K1328" s="67">
        <v>22334829.68</v>
      </c>
    </row>
    <row r="1329" spans="1:11" s="6" customFormat="1" ht="15">
      <c r="A1329" s="123"/>
      <c r="B1329" s="124"/>
      <c r="C1329" s="168" t="s">
        <v>128</v>
      </c>
      <c r="D1329" s="169"/>
      <c r="E1329" s="169"/>
      <c r="F1329" s="169"/>
      <c r="G1329" s="169"/>
      <c r="H1329" s="169"/>
      <c r="I1329" s="65"/>
      <c r="J1329" s="112"/>
      <c r="K1329" s="67"/>
    </row>
    <row r="1330" spans="1:11" s="6" customFormat="1" ht="15">
      <c r="A1330" s="123"/>
      <c r="B1330" s="124"/>
      <c r="C1330" s="168" t="s">
        <v>129</v>
      </c>
      <c r="D1330" s="169"/>
      <c r="E1330" s="169"/>
      <c r="F1330" s="169"/>
      <c r="G1330" s="169"/>
      <c r="H1330" s="169"/>
      <c r="I1330" s="65">
        <v>44293.68</v>
      </c>
      <c r="J1330" s="112"/>
      <c r="K1330" s="67">
        <v>1168910.3700000001</v>
      </c>
    </row>
    <row r="1331" spans="1:11" s="6" customFormat="1" ht="15">
      <c r="A1331" s="123"/>
      <c r="B1331" s="124"/>
      <c r="C1331" s="168" t="s">
        <v>130</v>
      </c>
      <c r="D1331" s="169"/>
      <c r="E1331" s="169"/>
      <c r="F1331" s="169"/>
      <c r="G1331" s="169"/>
      <c r="H1331" s="169"/>
      <c r="I1331" s="65">
        <v>2805367.06</v>
      </c>
      <c r="J1331" s="112"/>
      <c r="K1331" s="67">
        <v>21153126.469999999</v>
      </c>
    </row>
    <row r="1332" spans="1:11" s="6" customFormat="1" ht="15">
      <c r="A1332" s="123"/>
      <c r="B1332" s="124"/>
      <c r="C1332" s="168" t="s">
        <v>131</v>
      </c>
      <c r="D1332" s="169"/>
      <c r="E1332" s="169"/>
      <c r="F1332" s="169"/>
      <c r="G1332" s="169"/>
      <c r="H1332" s="169"/>
      <c r="I1332" s="65">
        <v>2260.77</v>
      </c>
      <c r="J1332" s="112"/>
      <c r="K1332" s="67">
        <v>21249.78</v>
      </c>
    </row>
    <row r="1333" spans="1:11" s="6" customFormat="1" ht="15.75">
      <c r="A1333" s="123"/>
      <c r="B1333" s="124"/>
      <c r="C1333" s="173" t="s">
        <v>132</v>
      </c>
      <c r="D1333" s="174"/>
      <c r="E1333" s="174"/>
      <c r="F1333" s="174"/>
      <c r="G1333" s="174"/>
      <c r="H1333" s="174"/>
      <c r="I1333" s="76">
        <v>37762.129999999997</v>
      </c>
      <c r="J1333" s="117"/>
      <c r="K1333" s="78">
        <v>821909.32</v>
      </c>
    </row>
    <row r="1334" spans="1:11" s="6" customFormat="1" ht="15.75">
      <c r="A1334" s="123"/>
      <c r="B1334" s="124"/>
      <c r="C1334" s="173" t="s">
        <v>133</v>
      </c>
      <c r="D1334" s="174"/>
      <c r="E1334" s="174"/>
      <c r="F1334" s="174"/>
      <c r="G1334" s="174"/>
      <c r="H1334" s="174"/>
      <c r="I1334" s="76">
        <v>31028</v>
      </c>
      <c r="J1334" s="117"/>
      <c r="K1334" s="78">
        <v>481282.91</v>
      </c>
    </row>
    <row r="1335" spans="1:11" s="6" customFormat="1" ht="32.1" customHeight="1">
      <c r="A1335" s="123"/>
      <c r="B1335" s="124"/>
      <c r="C1335" s="173" t="s">
        <v>1592</v>
      </c>
      <c r="D1335" s="174"/>
      <c r="E1335" s="174"/>
      <c r="F1335" s="174"/>
      <c r="G1335" s="174"/>
      <c r="H1335" s="174"/>
      <c r="I1335" s="76"/>
      <c r="J1335" s="117"/>
      <c r="K1335" s="78"/>
    </row>
    <row r="1336" spans="1:11" s="6" customFormat="1" ht="15">
      <c r="A1336" s="123"/>
      <c r="B1336" s="124"/>
      <c r="C1336" s="168" t="s">
        <v>2038</v>
      </c>
      <c r="D1336" s="169"/>
      <c r="E1336" s="169"/>
      <c r="F1336" s="169"/>
      <c r="G1336" s="169"/>
      <c r="H1336" s="169"/>
      <c r="I1336" s="65">
        <v>2920391.18</v>
      </c>
      <c r="J1336" s="112"/>
      <c r="K1336" s="67">
        <v>23638021.91</v>
      </c>
    </row>
    <row r="1337" spans="1:11" s="6" customFormat="1" ht="32.1" customHeight="1">
      <c r="A1337" s="123"/>
      <c r="B1337" s="124"/>
      <c r="C1337" s="175" t="s">
        <v>1594</v>
      </c>
      <c r="D1337" s="176"/>
      <c r="E1337" s="176"/>
      <c r="F1337" s="176"/>
      <c r="G1337" s="176"/>
      <c r="H1337" s="176"/>
      <c r="I1337" s="87">
        <v>2920391.18</v>
      </c>
      <c r="J1337" s="125"/>
      <c r="K1337" s="86">
        <v>23638021.91</v>
      </c>
    </row>
    <row r="1338" spans="1:11" s="6" customFormat="1" ht="22.15" customHeight="1">
      <c r="A1338" s="166" t="s">
        <v>1595</v>
      </c>
      <c r="B1338" s="167"/>
      <c r="C1338" s="167"/>
      <c r="D1338" s="167"/>
      <c r="E1338" s="167"/>
      <c r="F1338" s="167"/>
      <c r="G1338" s="167"/>
      <c r="H1338" s="167"/>
      <c r="I1338" s="167"/>
      <c r="J1338" s="167"/>
      <c r="K1338" s="167"/>
    </row>
    <row r="1339" spans="1:11" s="6" customFormat="1" ht="180">
      <c r="A1339" s="59">
        <v>149</v>
      </c>
      <c r="B1339" s="108" t="s">
        <v>476</v>
      </c>
      <c r="C1339" s="108" t="s">
        <v>477</v>
      </c>
      <c r="D1339" s="109" t="s">
        <v>142</v>
      </c>
      <c r="E1339" s="62" t="s">
        <v>2039</v>
      </c>
      <c r="F1339" s="110">
        <v>540.74</v>
      </c>
      <c r="G1339" s="111"/>
      <c r="H1339" s="110"/>
      <c r="I1339" s="65"/>
      <c r="J1339" s="112"/>
      <c r="K1339" s="67"/>
    </row>
    <row r="1340" spans="1:11" s="6" customFormat="1" ht="25.5" outlineLevel="1">
      <c r="A1340" s="59" t="s">
        <v>43</v>
      </c>
      <c r="B1340" s="108"/>
      <c r="C1340" s="108" t="s">
        <v>44</v>
      </c>
      <c r="D1340" s="109"/>
      <c r="E1340" s="62" t="s">
        <v>43</v>
      </c>
      <c r="F1340" s="110">
        <v>519.59</v>
      </c>
      <c r="G1340" s="111" t="s">
        <v>94</v>
      </c>
      <c r="H1340" s="110"/>
      <c r="I1340" s="65">
        <v>2287.2600000000002</v>
      </c>
      <c r="J1340" s="112">
        <v>26.39</v>
      </c>
      <c r="K1340" s="67">
        <v>60360.800000000003</v>
      </c>
    </row>
    <row r="1341" spans="1:11" s="6" customFormat="1" ht="15" outlineLevel="1">
      <c r="A1341" s="59" t="s">
        <v>43</v>
      </c>
      <c r="B1341" s="108"/>
      <c r="C1341" s="108" t="s">
        <v>46</v>
      </c>
      <c r="D1341" s="109"/>
      <c r="E1341" s="62" t="s">
        <v>43</v>
      </c>
      <c r="F1341" s="110">
        <v>7.44</v>
      </c>
      <c r="G1341" s="111" t="s">
        <v>95</v>
      </c>
      <c r="H1341" s="110"/>
      <c r="I1341" s="65">
        <v>32.36</v>
      </c>
      <c r="J1341" s="112">
        <v>11.63</v>
      </c>
      <c r="K1341" s="67">
        <v>376.38</v>
      </c>
    </row>
    <row r="1342" spans="1:11" s="6" customFormat="1" ht="15" outlineLevel="1">
      <c r="A1342" s="59" t="s">
        <v>43</v>
      </c>
      <c r="B1342" s="108"/>
      <c r="C1342" s="108" t="s">
        <v>48</v>
      </c>
      <c r="D1342" s="109"/>
      <c r="E1342" s="62" t="s">
        <v>43</v>
      </c>
      <c r="F1342" s="110" t="s">
        <v>479</v>
      </c>
      <c r="G1342" s="111"/>
      <c r="H1342" s="110"/>
      <c r="I1342" s="68" t="s">
        <v>2040</v>
      </c>
      <c r="J1342" s="112">
        <v>26.39</v>
      </c>
      <c r="K1342" s="69" t="s">
        <v>2041</v>
      </c>
    </row>
    <row r="1343" spans="1:11" s="6" customFormat="1" ht="15" outlineLevel="1">
      <c r="A1343" s="59" t="s">
        <v>43</v>
      </c>
      <c r="B1343" s="108"/>
      <c r="C1343" s="108" t="s">
        <v>52</v>
      </c>
      <c r="D1343" s="109"/>
      <c r="E1343" s="62" t="s">
        <v>43</v>
      </c>
      <c r="F1343" s="110">
        <v>13.71</v>
      </c>
      <c r="G1343" s="111"/>
      <c r="H1343" s="110"/>
      <c r="I1343" s="65">
        <v>39.76</v>
      </c>
      <c r="J1343" s="112">
        <v>7.52</v>
      </c>
      <c r="K1343" s="67">
        <v>298.98</v>
      </c>
    </row>
    <row r="1344" spans="1:11" s="6" customFormat="1" ht="15" outlineLevel="1">
      <c r="A1344" s="59" t="s">
        <v>43</v>
      </c>
      <c r="B1344" s="108"/>
      <c r="C1344" s="108" t="s">
        <v>53</v>
      </c>
      <c r="D1344" s="109" t="s">
        <v>54</v>
      </c>
      <c r="E1344" s="62">
        <v>91</v>
      </c>
      <c r="F1344" s="110"/>
      <c r="G1344" s="111"/>
      <c r="H1344" s="110"/>
      <c r="I1344" s="65">
        <v>2081.41</v>
      </c>
      <c r="J1344" s="112">
        <v>75</v>
      </c>
      <c r="K1344" s="67">
        <v>45270.6</v>
      </c>
    </row>
    <row r="1345" spans="1:11" s="6" customFormat="1" ht="15" outlineLevel="1">
      <c r="A1345" s="59" t="s">
        <v>43</v>
      </c>
      <c r="B1345" s="108"/>
      <c r="C1345" s="108" t="s">
        <v>55</v>
      </c>
      <c r="D1345" s="109" t="s">
        <v>54</v>
      </c>
      <c r="E1345" s="62">
        <v>70</v>
      </c>
      <c r="F1345" s="110"/>
      <c r="G1345" s="111"/>
      <c r="H1345" s="110"/>
      <c r="I1345" s="65">
        <v>1601.08</v>
      </c>
      <c r="J1345" s="112">
        <v>41</v>
      </c>
      <c r="K1345" s="67">
        <v>24747.93</v>
      </c>
    </row>
    <row r="1346" spans="1:11" s="6" customFormat="1" ht="15" outlineLevel="1">
      <c r="A1346" s="59" t="s">
        <v>43</v>
      </c>
      <c r="B1346" s="108"/>
      <c r="C1346" s="108" t="s">
        <v>56</v>
      </c>
      <c r="D1346" s="109" t="s">
        <v>54</v>
      </c>
      <c r="E1346" s="62">
        <v>98</v>
      </c>
      <c r="F1346" s="110"/>
      <c r="G1346" s="111"/>
      <c r="H1346" s="110"/>
      <c r="I1346" s="65">
        <v>7.51</v>
      </c>
      <c r="J1346" s="112">
        <v>95</v>
      </c>
      <c r="K1346" s="67">
        <v>191.93</v>
      </c>
    </row>
    <row r="1347" spans="1:11" s="6" customFormat="1" ht="15" outlineLevel="1">
      <c r="A1347" s="59" t="s">
        <v>43</v>
      </c>
      <c r="B1347" s="108"/>
      <c r="C1347" s="108" t="s">
        <v>57</v>
      </c>
      <c r="D1347" s="109" t="s">
        <v>54</v>
      </c>
      <c r="E1347" s="62">
        <v>77</v>
      </c>
      <c r="F1347" s="110"/>
      <c r="G1347" s="111"/>
      <c r="H1347" s="110"/>
      <c r="I1347" s="65">
        <v>5.9</v>
      </c>
      <c r="J1347" s="112">
        <v>65</v>
      </c>
      <c r="K1347" s="67">
        <v>131.32</v>
      </c>
    </row>
    <row r="1348" spans="1:11" s="6" customFormat="1" ht="30" outlineLevel="1">
      <c r="A1348" s="59" t="s">
        <v>43</v>
      </c>
      <c r="B1348" s="108"/>
      <c r="C1348" s="108" t="s">
        <v>58</v>
      </c>
      <c r="D1348" s="109" t="s">
        <v>59</v>
      </c>
      <c r="E1348" s="62">
        <v>45.9</v>
      </c>
      <c r="F1348" s="110"/>
      <c r="G1348" s="111" t="s">
        <v>94</v>
      </c>
      <c r="H1348" s="110"/>
      <c r="I1348" s="65">
        <v>202.05</v>
      </c>
      <c r="J1348" s="112"/>
      <c r="K1348" s="67"/>
    </row>
    <row r="1349" spans="1:11" s="6" customFormat="1" ht="15.75">
      <c r="A1349" s="70" t="s">
        <v>43</v>
      </c>
      <c r="B1349" s="113"/>
      <c r="C1349" s="113" t="s">
        <v>60</v>
      </c>
      <c r="D1349" s="114"/>
      <c r="E1349" s="73" t="s">
        <v>43</v>
      </c>
      <c r="F1349" s="115"/>
      <c r="G1349" s="116"/>
      <c r="H1349" s="115"/>
      <c r="I1349" s="76">
        <v>6055.28</v>
      </c>
      <c r="J1349" s="117"/>
      <c r="K1349" s="78">
        <v>131377.94</v>
      </c>
    </row>
    <row r="1350" spans="1:11" s="6" customFormat="1" ht="15" outlineLevel="1">
      <c r="A1350" s="59" t="s">
        <v>43</v>
      </c>
      <c r="B1350" s="108"/>
      <c r="C1350" s="108" t="s">
        <v>61</v>
      </c>
      <c r="D1350" s="109"/>
      <c r="E1350" s="62" t="s">
        <v>43</v>
      </c>
      <c r="F1350" s="110"/>
      <c r="G1350" s="111"/>
      <c r="H1350" s="110"/>
      <c r="I1350" s="65"/>
      <c r="J1350" s="112"/>
      <c r="K1350" s="67"/>
    </row>
    <row r="1351" spans="1:11" s="6" customFormat="1" ht="25.5" outlineLevel="1">
      <c r="A1351" s="59" t="s">
        <v>43</v>
      </c>
      <c r="B1351" s="108"/>
      <c r="C1351" s="108" t="s">
        <v>46</v>
      </c>
      <c r="D1351" s="109"/>
      <c r="E1351" s="62" t="s">
        <v>43</v>
      </c>
      <c r="F1351" s="110">
        <v>1.76</v>
      </c>
      <c r="G1351" s="111" t="s">
        <v>100</v>
      </c>
      <c r="H1351" s="110"/>
      <c r="I1351" s="65">
        <v>0.77</v>
      </c>
      <c r="J1351" s="112">
        <v>26.39</v>
      </c>
      <c r="K1351" s="67">
        <v>20.2</v>
      </c>
    </row>
    <row r="1352" spans="1:11" s="6" customFormat="1" ht="25.5" outlineLevel="1">
      <c r="A1352" s="59" t="s">
        <v>43</v>
      </c>
      <c r="B1352" s="108"/>
      <c r="C1352" s="108" t="s">
        <v>48</v>
      </c>
      <c r="D1352" s="109"/>
      <c r="E1352" s="62" t="s">
        <v>43</v>
      </c>
      <c r="F1352" s="110">
        <v>1.76</v>
      </c>
      <c r="G1352" s="111" t="s">
        <v>100</v>
      </c>
      <c r="H1352" s="110"/>
      <c r="I1352" s="65">
        <v>0.77</v>
      </c>
      <c r="J1352" s="112">
        <v>26.39</v>
      </c>
      <c r="K1352" s="67">
        <v>20.2</v>
      </c>
    </row>
    <row r="1353" spans="1:11" s="6" customFormat="1" ht="15" outlineLevel="1">
      <c r="A1353" s="59" t="s">
        <v>43</v>
      </c>
      <c r="B1353" s="108"/>
      <c r="C1353" s="108" t="s">
        <v>63</v>
      </c>
      <c r="D1353" s="109" t="s">
        <v>54</v>
      </c>
      <c r="E1353" s="62">
        <v>175</v>
      </c>
      <c r="F1353" s="110"/>
      <c r="G1353" s="111"/>
      <c r="H1353" s="110"/>
      <c r="I1353" s="65">
        <v>1.34</v>
      </c>
      <c r="J1353" s="112">
        <v>160</v>
      </c>
      <c r="K1353" s="67">
        <v>32.32</v>
      </c>
    </row>
    <row r="1354" spans="1:11" s="6" customFormat="1" ht="15" outlineLevel="1">
      <c r="A1354" s="59" t="s">
        <v>43</v>
      </c>
      <c r="B1354" s="108"/>
      <c r="C1354" s="108" t="s">
        <v>64</v>
      </c>
      <c r="D1354" s="109"/>
      <c r="E1354" s="62" t="s">
        <v>43</v>
      </c>
      <c r="F1354" s="110"/>
      <c r="G1354" s="111"/>
      <c r="H1354" s="110"/>
      <c r="I1354" s="65">
        <v>2.11</v>
      </c>
      <c r="J1354" s="112"/>
      <c r="K1354" s="67">
        <v>52.52</v>
      </c>
    </row>
    <row r="1355" spans="1:11" s="6" customFormat="1" ht="15.75">
      <c r="A1355" s="70" t="s">
        <v>43</v>
      </c>
      <c r="B1355" s="113"/>
      <c r="C1355" s="113" t="s">
        <v>65</v>
      </c>
      <c r="D1355" s="114"/>
      <c r="E1355" s="73" t="s">
        <v>43</v>
      </c>
      <c r="F1355" s="115"/>
      <c r="G1355" s="116"/>
      <c r="H1355" s="115"/>
      <c r="I1355" s="76">
        <v>6057.39</v>
      </c>
      <c r="J1355" s="117"/>
      <c r="K1355" s="78">
        <v>131430.46</v>
      </c>
    </row>
    <row r="1356" spans="1:11" s="6" customFormat="1" ht="180">
      <c r="A1356" s="59">
        <v>150</v>
      </c>
      <c r="B1356" s="108" t="s">
        <v>147</v>
      </c>
      <c r="C1356" s="108" t="s">
        <v>148</v>
      </c>
      <c r="D1356" s="109" t="s">
        <v>149</v>
      </c>
      <c r="E1356" s="62" t="s">
        <v>2042</v>
      </c>
      <c r="F1356" s="110">
        <v>0.59</v>
      </c>
      <c r="G1356" s="111"/>
      <c r="H1356" s="110"/>
      <c r="I1356" s="65"/>
      <c r="J1356" s="112"/>
      <c r="K1356" s="67"/>
    </row>
    <row r="1357" spans="1:11" s="6" customFormat="1" ht="25.5" outlineLevel="1">
      <c r="A1357" s="59" t="s">
        <v>43</v>
      </c>
      <c r="B1357" s="108"/>
      <c r="C1357" s="108" t="s">
        <v>44</v>
      </c>
      <c r="D1357" s="109"/>
      <c r="E1357" s="62" t="s">
        <v>43</v>
      </c>
      <c r="F1357" s="110"/>
      <c r="G1357" s="111" t="s">
        <v>94</v>
      </c>
      <c r="H1357" s="110"/>
      <c r="I1357" s="65"/>
      <c r="J1357" s="112"/>
      <c r="K1357" s="67"/>
    </row>
    <row r="1358" spans="1:11" s="6" customFormat="1" ht="15" outlineLevel="1">
      <c r="A1358" s="59" t="s">
        <v>43</v>
      </c>
      <c r="B1358" s="108"/>
      <c r="C1358" s="108" t="s">
        <v>46</v>
      </c>
      <c r="D1358" s="109"/>
      <c r="E1358" s="62" t="s">
        <v>43</v>
      </c>
      <c r="F1358" s="110">
        <v>0.59</v>
      </c>
      <c r="G1358" s="111" t="s">
        <v>95</v>
      </c>
      <c r="H1358" s="110"/>
      <c r="I1358" s="65">
        <v>192.48</v>
      </c>
      <c r="J1358" s="112">
        <v>7.07</v>
      </c>
      <c r="K1358" s="67">
        <v>1360.84</v>
      </c>
    </row>
    <row r="1359" spans="1:11" s="6" customFormat="1" ht="15" outlineLevel="1">
      <c r="A1359" s="59" t="s">
        <v>43</v>
      </c>
      <c r="B1359" s="108"/>
      <c r="C1359" s="108" t="s">
        <v>48</v>
      </c>
      <c r="D1359" s="109"/>
      <c r="E1359" s="62" t="s">
        <v>43</v>
      </c>
      <c r="F1359" s="110" t="s">
        <v>151</v>
      </c>
      <c r="G1359" s="111"/>
      <c r="H1359" s="110"/>
      <c r="I1359" s="68" t="s">
        <v>2043</v>
      </c>
      <c r="J1359" s="112">
        <v>26.39</v>
      </c>
      <c r="K1359" s="69" t="s">
        <v>2044</v>
      </c>
    </row>
    <row r="1360" spans="1:11" s="6" customFormat="1" ht="15" outlineLevel="1">
      <c r="A1360" s="59" t="s">
        <v>43</v>
      </c>
      <c r="B1360" s="108"/>
      <c r="C1360" s="108" t="s">
        <v>52</v>
      </c>
      <c r="D1360" s="109"/>
      <c r="E1360" s="62" t="s">
        <v>43</v>
      </c>
      <c r="F1360" s="110"/>
      <c r="G1360" s="111"/>
      <c r="H1360" s="110"/>
      <c r="I1360" s="65"/>
      <c r="J1360" s="112"/>
      <c r="K1360" s="67"/>
    </row>
    <row r="1361" spans="1:11" s="6" customFormat="1" ht="15" outlineLevel="1">
      <c r="A1361" s="59" t="s">
        <v>43</v>
      </c>
      <c r="B1361" s="108"/>
      <c r="C1361" s="108" t="s">
        <v>53</v>
      </c>
      <c r="D1361" s="109" t="s">
        <v>54</v>
      </c>
      <c r="E1361" s="62">
        <v>91</v>
      </c>
      <c r="F1361" s="110"/>
      <c r="G1361" s="111"/>
      <c r="H1361" s="110"/>
      <c r="I1361" s="65"/>
      <c r="J1361" s="112">
        <v>95</v>
      </c>
      <c r="K1361" s="67"/>
    </row>
    <row r="1362" spans="1:11" s="6" customFormat="1" ht="15" outlineLevel="1">
      <c r="A1362" s="59" t="s">
        <v>43</v>
      </c>
      <c r="B1362" s="108"/>
      <c r="C1362" s="108" t="s">
        <v>55</v>
      </c>
      <c r="D1362" s="109" t="s">
        <v>54</v>
      </c>
      <c r="E1362" s="62">
        <v>70</v>
      </c>
      <c r="F1362" s="110"/>
      <c r="G1362" s="111"/>
      <c r="H1362" s="110"/>
      <c r="I1362" s="65"/>
      <c r="J1362" s="112">
        <v>65</v>
      </c>
      <c r="K1362" s="67"/>
    </row>
    <row r="1363" spans="1:11" s="6" customFormat="1" ht="15" outlineLevel="1">
      <c r="A1363" s="59" t="s">
        <v>43</v>
      </c>
      <c r="B1363" s="108"/>
      <c r="C1363" s="108" t="s">
        <v>56</v>
      </c>
      <c r="D1363" s="109" t="s">
        <v>54</v>
      </c>
      <c r="E1363" s="62">
        <v>98</v>
      </c>
      <c r="F1363" s="110"/>
      <c r="G1363" s="111"/>
      <c r="H1363" s="110"/>
      <c r="I1363" s="65">
        <v>3.19</v>
      </c>
      <c r="J1363" s="112">
        <v>95</v>
      </c>
      <c r="K1363" s="67">
        <v>81.790000000000006</v>
      </c>
    </row>
    <row r="1364" spans="1:11" s="6" customFormat="1" ht="15" outlineLevel="1">
      <c r="A1364" s="59" t="s">
        <v>43</v>
      </c>
      <c r="B1364" s="108"/>
      <c r="C1364" s="108" t="s">
        <v>57</v>
      </c>
      <c r="D1364" s="109" t="s">
        <v>54</v>
      </c>
      <c r="E1364" s="62">
        <v>77</v>
      </c>
      <c r="F1364" s="110"/>
      <c r="G1364" s="111"/>
      <c r="H1364" s="110"/>
      <c r="I1364" s="65">
        <v>2.5099999999999998</v>
      </c>
      <c r="J1364" s="112">
        <v>65</v>
      </c>
      <c r="K1364" s="67">
        <v>55.96</v>
      </c>
    </row>
    <row r="1365" spans="1:11" s="6" customFormat="1" ht="15.75">
      <c r="A1365" s="70" t="s">
        <v>43</v>
      </c>
      <c r="B1365" s="113"/>
      <c r="C1365" s="113" t="s">
        <v>60</v>
      </c>
      <c r="D1365" s="114"/>
      <c r="E1365" s="73" t="s">
        <v>43</v>
      </c>
      <c r="F1365" s="115"/>
      <c r="G1365" s="116"/>
      <c r="H1365" s="115"/>
      <c r="I1365" s="76">
        <v>198.18</v>
      </c>
      <c r="J1365" s="117"/>
      <c r="K1365" s="78">
        <v>1498.59</v>
      </c>
    </row>
    <row r="1366" spans="1:11" s="6" customFormat="1" ht="15" outlineLevel="1">
      <c r="A1366" s="59" t="s">
        <v>43</v>
      </c>
      <c r="B1366" s="108"/>
      <c r="C1366" s="108" t="s">
        <v>61</v>
      </c>
      <c r="D1366" s="109"/>
      <c r="E1366" s="62" t="s">
        <v>43</v>
      </c>
      <c r="F1366" s="110"/>
      <c r="G1366" s="111"/>
      <c r="H1366" s="110"/>
      <c r="I1366" s="65"/>
      <c r="J1366" s="112"/>
      <c r="K1366" s="67"/>
    </row>
    <row r="1367" spans="1:11" s="6" customFormat="1" ht="25.5" outlineLevel="1">
      <c r="A1367" s="59" t="s">
        <v>43</v>
      </c>
      <c r="B1367" s="108"/>
      <c r="C1367" s="108" t="s">
        <v>46</v>
      </c>
      <c r="D1367" s="109"/>
      <c r="E1367" s="62" t="s">
        <v>43</v>
      </c>
      <c r="F1367" s="110">
        <v>0.01</v>
      </c>
      <c r="G1367" s="111" t="s">
        <v>100</v>
      </c>
      <c r="H1367" s="110"/>
      <c r="I1367" s="65">
        <v>0.33</v>
      </c>
      <c r="J1367" s="112">
        <v>26.39</v>
      </c>
      <c r="K1367" s="67">
        <v>8.61</v>
      </c>
    </row>
    <row r="1368" spans="1:11" s="6" customFormat="1" ht="25.5" outlineLevel="1">
      <c r="A1368" s="59" t="s">
        <v>43</v>
      </c>
      <c r="B1368" s="108"/>
      <c r="C1368" s="108" t="s">
        <v>48</v>
      </c>
      <c r="D1368" s="109"/>
      <c r="E1368" s="62" t="s">
        <v>43</v>
      </c>
      <c r="F1368" s="110">
        <v>0.01</v>
      </c>
      <c r="G1368" s="111" t="s">
        <v>100</v>
      </c>
      <c r="H1368" s="110"/>
      <c r="I1368" s="65">
        <v>0.33</v>
      </c>
      <c r="J1368" s="112">
        <v>26.39</v>
      </c>
      <c r="K1368" s="67">
        <v>8.61</v>
      </c>
    </row>
    <row r="1369" spans="1:11" s="6" customFormat="1" ht="15" outlineLevel="1">
      <c r="A1369" s="59" t="s">
        <v>43</v>
      </c>
      <c r="B1369" s="108"/>
      <c r="C1369" s="108" t="s">
        <v>63</v>
      </c>
      <c r="D1369" s="109" t="s">
        <v>54</v>
      </c>
      <c r="E1369" s="62">
        <v>175</v>
      </c>
      <c r="F1369" s="110"/>
      <c r="G1369" s="111"/>
      <c r="H1369" s="110"/>
      <c r="I1369" s="65">
        <v>0.56999999999999995</v>
      </c>
      <c r="J1369" s="112">
        <v>160</v>
      </c>
      <c r="K1369" s="67">
        <v>13.78</v>
      </c>
    </row>
    <row r="1370" spans="1:11" s="6" customFormat="1" ht="15" outlineLevel="1">
      <c r="A1370" s="59" t="s">
        <v>43</v>
      </c>
      <c r="B1370" s="108"/>
      <c r="C1370" s="108" t="s">
        <v>64</v>
      </c>
      <c r="D1370" s="109"/>
      <c r="E1370" s="62" t="s">
        <v>43</v>
      </c>
      <c r="F1370" s="110"/>
      <c r="G1370" s="111"/>
      <c r="H1370" s="110"/>
      <c r="I1370" s="65">
        <v>0.9</v>
      </c>
      <c r="J1370" s="112"/>
      <c r="K1370" s="67">
        <v>22.39</v>
      </c>
    </row>
    <row r="1371" spans="1:11" s="6" customFormat="1" ht="15.75">
      <c r="A1371" s="70" t="s">
        <v>43</v>
      </c>
      <c r="B1371" s="113"/>
      <c r="C1371" s="113" t="s">
        <v>65</v>
      </c>
      <c r="D1371" s="114"/>
      <c r="E1371" s="73" t="s">
        <v>43</v>
      </c>
      <c r="F1371" s="115"/>
      <c r="G1371" s="116"/>
      <c r="H1371" s="115"/>
      <c r="I1371" s="76">
        <v>199.08</v>
      </c>
      <c r="J1371" s="117"/>
      <c r="K1371" s="78">
        <v>1520.98</v>
      </c>
    </row>
    <row r="1372" spans="1:11" s="6" customFormat="1" ht="180">
      <c r="A1372" s="59">
        <v>151</v>
      </c>
      <c r="B1372" s="108" t="s">
        <v>91</v>
      </c>
      <c r="C1372" s="108" t="s">
        <v>92</v>
      </c>
      <c r="D1372" s="109" t="s">
        <v>93</v>
      </c>
      <c r="E1372" s="62">
        <v>350.06</v>
      </c>
      <c r="F1372" s="110">
        <v>10.06</v>
      </c>
      <c r="G1372" s="111"/>
      <c r="H1372" s="110"/>
      <c r="I1372" s="65"/>
      <c r="J1372" s="112"/>
      <c r="K1372" s="67"/>
    </row>
    <row r="1373" spans="1:11" s="6" customFormat="1" ht="25.5" outlineLevel="1">
      <c r="A1373" s="59" t="s">
        <v>43</v>
      </c>
      <c r="B1373" s="108"/>
      <c r="C1373" s="108" t="s">
        <v>44</v>
      </c>
      <c r="D1373" s="109"/>
      <c r="E1373" s="62" t="s">
        <v>43</v>
      </c>
      <c r="F1373" s="110">
        <v>10.06</v>
      </c>
      <c r="G1373" s="111" t="s">
        <v>94</v>
      </c>
      <c r="H1373" s="110"/>
      <c r="I1373" s="65">
        <v>5345.79</v>
      </c>
      <c r="J1373" s="112">
        <v>26.39</v>
      </c>
      <c r="K1373" s="67">
        <v>141075.51</v>
      </c>
    </row>
    <row r="1374" spans="1:11" s="6" customFormat="1" ht="15" outlineLevel="1">
      <c r="A1374" s="59" t="s">
        <v>43</v>
      </c>
      <c r="B1374" s="108"/>
      <c r="C1374" s="108" t="s">
        <v>46</v>
      </c>
      <c r="D1374" s="109"/>
      <c r="E1374" s="62" t="s">
        <v>43</v>
      </c>
      <c r="F1374" s="110"/>
      <c r="G1374" s="111" t="s">
        <v>95</v>
      </c>
      <c r="H1374" s="110"/>
      <c r="I1374" s="65"/>
      <c r="J1374" s="112"/>
      <c r="K1374" s="67"/>
    </row>
    <row r="1375" spans="1:11" s="6" customFormat="1" ht="15" outlineLevel="1">
      <c r="A1375" s="59" t="s">
        <v>43</v>
      </c>
      <c r="B1375" s="108"/>
      <c r="C1375" s="108" t="s">
        <v>48</v>
      </c>
      <c r="D1375" s="109"/>
      <c r="E1375" s="62" t="s">
        <v>43</v>
      </c>
      <c r="F1375" s="110"/>
      <c r="G1375" s="111"/>
      <c r="H1375" s="110"/>
      <c r="I1375" s="65"/>
      <c r="J1375" s="112">
        <v>26.39</v>
      </c>
      <c r="K1375" s="67"/>
    </row>
    <row r="1376" spans="1:11" s="6" customFormat="1" ht="15" outlineLevel="1">
      <c r="A1376" s="59" t="s">
        <v>43</v>
      </c>
      <c r="B1376" s="108"/>
      <c r="C1376" s="108" t="s">
        <v>52</v>
      </c>
      <c r="D1376" s="109"/>
      <c r="E1376" s="62" t="s">
        <v>43</v>
      </c>
      <c r="F1376" s="110"/>
      <c r="G1376" s="111"/>
      <c r="H1376" s="110"/>
      <c r="I1376" s="65"/>
      <c r="J1376" s="112"/>
      <c r="K1376" s="67"/>
    </row>
    <row r="1377" spans="1:11" s="6" customFormat="1" ht="15" outlineLevel="1">
      <c r="A1377" s="59" t="s">
        <v>43</v>
      </c>
      <c r="B1377" s="108"/>
      <c r="C1377" s="108" t="s">
        <v>53</v>
      </c>
      <c r="D1377" s="109" t="s">
        <v>54</v>
      </c>
      <c r="E1377" s="62">
        <v>100</v>
      </c>
      <c r="F1377" s="110"/>
      <c r="G1377" s="111"/>
      <c r="H1377" s="110"/>
      <c r="I1377" s="65">
        <v>5345.79</v>
      </c>
      <c r="J1377" s="112">
        <v>83</v>
      </c>
      <c r="K1377" s="67">
        <v>117092.67</v>
      </c>
    </row>
    <row r="1378" spans="1:11" s="6" customFormat="1" ht="15" outlineLevel="1">
      <c r="A1378" s="59" t="s">
        <v>43</v>
      </c>
      <c r="B1378" s="108"/>
      <c r="C1378" s="108" t="s">
        <v>55</v>
      </c>
      <c r="D1378" s="109" t="s">
        <v>54</v>
      </c>
      <c r="E1378" s="62">
        <v>64</v>
      </c>
      <c r="F1378" s="110"/>
      <c r="G1378" s="111"/>
      <c r="H1378" s="110"/>
      <c r="I1378" s="65">
        <v>3421.31</v>
      </c>
      <c r="J1378" s="112">
        <v>41</v>
      </c>
      <c r="K1378" s="67">
        <v>57840.959999999999</v>
      </c>
    </row>
    <row r="1379" spans="1:11" s="6" customFormat="1" ht="15" outlineLevel="1">
      <c r="A1379" s="59" t="s">
        <v>43</v>
      </c>
      <c r="B1379" s="108"/>
      <c r="C1379" s="108" t="s">
        <v>56</v>
      </c>
      <c r="D1379" s="109" t="s">
        <v>54</v>
      </c>
      <c r="E1379" s="62">
        <v>98</v>
      </c>
      <c r="F1379" s="110"/>
      <c r="G1379" s="111"/>
      <c r="H1379" s="110"/>
      <c r="I1379" s="65">
        <v>0</v>
      </c>
      <c r="J1379" s="112">
        <v>95</v>
      </c>
      <c r="K1379" s="67">
        <v>0</v>
      </c>
    </row>
    <row r="1380" spans="1:11" s="6" customFormat="1" ht="15" outlineLevel="1">
      <c r="A1380" s="59" t="s">
        <v>43</v>
      </c>
      <c r="B1380" s="108"/>
      <c r="C1380" s="108" t="s">
        <v>57</v>
      </c>
      <c r="D1380" s="109" t="s">
        <v>54</v>
      </c>
      <c r="E1380" s="62">
        <v>77</v>
      </c>
      <c r="F1380" s="110"/>
      <c r="G1380" s="111"/>
      <c r="H1380" s="110"/>
      <c r="I1380" s="65">
        <v>0</v>
      </c>
      <c r="J1380" s="112">
        <v>65</v>
      </c>
      <c r="K1380" s="67">
        <v>0</v>
      </c>
    </row>
    <row r="1381" spans="1:11" s="6" customFormat="1" ht="30" outlineLevel="1">
      <c r="A1381" s="59" t="s">
        <v>43</v>
      </c>
      <c r="B1381" s="108"/>
      <c r="C1381" s="108" t="s">
        <v>58</v>
      </c>
      <c r="D1381" s="109" t="s">
        <v>59</v>
      </c>
      <c r="E1381" s="62">
        <v>0.9</v>
      </c>
      <c r="F1381" s="110"/>
      <c r="G1381" s="111" t="s">
        <v>94</v>
      </c>
      <c r="H1381" s="110"/>
      <c r="I1381" s="65">
        <v>478.25</v>
      </c>
      <c r="J1381" s="112"/>
      <c r="K1381" s="67"/>
    </row>
    <row r="1382" spans="1:11" s="6" customFormat="1" ht="15.75">
      <c r="A1382" s="70" t="s">
        <v>43</v>
      </c>
      <c r="B1382" s="113"/>
      <c r="C1382" s="113" t="s">
        <v>60</v>
      </c>
      <c r="D1382" s="114"/>
      <c r="E1382" s="73" t="s">
        <v>43</v>
      </c>
      <c r="F1382" s="115"/>
      <c r="G1382" s="116"/>
      <c r="H1382" s="115"/>
      <c r="I1382" s="76">
        <v>14112.89</v>
      </c>
      <c r="J1382" s="117"/>
      <c r="K1382" s="78">
        <v>316009.14</v>
      </c>
    </row>
    <row r="1383" spans="1:11" s="6" customFormat="1" ht="180">
      <c r="A1383" s="59">
        <v>152</v>
      </c>
      <c r="B1383" s="108" t="s">
        <v>174</v>
      </c>
      <c r="C1383" s="108" t="s">
        <v>175</v>
      </c>
      <c r="D1383" s="109" t="s">
        <v>142</v>
      </c>
      <c r="E1383" s="62" t="s">
        <v>2045</v>
      </c>
      <c r="F1383" s="110">
        <v>96.73</v>
      </c>
      <c r="G1383" s="111"/>
      <c r="H1383" s="110"/>
      <c r="I1383" s="65"/>
      <c r="J1383" s="112"/>
      <c r="K1383" s="67"/>
    </row>
    <row r="1384" spans="1:11" s="6" customFormat="1" ht="25.5" outlineLevel="1">
      <c r="A1384" s="59" t="s">
        <v>43</v>
      </c>
      <c r="B1384" s="108"/>
      <c r="C1384" s="108" t="s">
        <v>44</v>
      </c>
      <c r="D1384" s="109"/>
      <c r="E1384" s="62" t="s">
        <v>43</v>
      </c>
      <c r="F1384" s="110">
        <v>74.13</v>
      </c>
      <c r="G1384" s="111" t="s">
        <v>94</v>
      </c>
      <c r="H1384" s="110"/>
      <c r="I1384" s="65">
        <v>393.92</v>
      </c>
      <c r="J1384" s="112">
        <v>26.39</v>
      </c>
      <c r="K1384" s="67">
        <v>10395.549999999999</v>
      </c>
    </row>
    <row r="1385" spans="1:11" s="6" customFormat="1" ht="15" outlineLevel="1">
      <c r="A1385" s="59" t="s">
        <v>43</v>
      </c>
      <c r="B1385" s="108"/>
      <c r="C1385" s="108" t="s">
        <v>46</v>
      </c>
      <c r="D1385" s="109"/>
      <c r="E1385" s="62" t="s">
        <v>43</v>
      </c>
      <c r="F1385" s="110">
        <v>13.14</v>
      </c>
      <c r="G1385" s="111" t="s">
        <v>95</v>
      </c>
      <c r="H1385" s="110"/>
      <c r="I1385" s="65">
        <v>69</v>
      </c>
      <c r="J1385" s="112">
        <v>8.01</v>
      </c>
      <c r="K1385" s="67">
        <v>552.66</v>
      </c>
    </row>
    <row r="1386" spans="1:11" s="6" customFormat="1" ht="15" outlineLevel="1">
      <c r="A1386" s="59" t="s">
        <v>43</v>
      </c>
      <c r="B1386" s="108"/>
      <c r="C1386" s="108" t="s">
        <v>48</v>
      </c>
      <c r="D1386" s="109"/>
      <c r="E1386" s="62" t="s">
        <v>43</v>
      </c>
      <c r="F1386" s="110" t="s">
        <v>177</v>
      </c>
      <c r="G1386" s="111"/>
      <c r="H1386" s="110"/>
      <c r="I1386" s="68" t="s">
        <v>2009</v>
      </c>
      <c r="J1386" s="112">
        <v>26.39</v>
      </c>
      <c r="K1386" s="69" t="s">
        <v>2046</v>
      </c>
    </row>
    <row r="1387" spans="1:11" s="6" customFormat="1" ht="15" outlineLevel="1">
      <c r="A1387" s="59" t="s">
        <v>43</v>
      </c>
      <c r="B1387" s="108"/>
      <c r="C1387" s="108" t="s">
        <v>52</v>
      </c>
      <c r="D1387" s="109"/>
      <c r="E1387" s="62" t="s">
        <v>43</v>
      </c>
      <c r="F1387" s="110">
        <v>9.4600000000000009</v>
      </c>
      <c r="G1387" s="111"/>
      <c r="H1387" s="110"/>
      <c r="I1387" s="65">
        <v>33.119999999999997</v>
      </c>
      <c r="J1387" s="112">
        <v>6.81</v>
      </c>
      <c r="K1387" s="67">
        <v>225.52</v>
      </c>
    </row>
    <row r="1388" spans="1:11" s="6" customFormat="1" ht="15" outlineLevel="1">
      <c r="A1388" s="59" t="s">
        <v>43</v>
      </c>
      <c r="B1388" s="108"/>
      <c r="C1388" s="108" t="s">
        <v>53</v>
      </c>
      <c r="D1388" s="109" t="s">
        <v>54</v>
      </c>
      <c r="E1388" s="62">
        <v>100</v>
      </c>
      <c r="F1388" s="110"/>
      <c r="G1388" s="111"/>
      <c r="H1388" s="110"/>
      <c r="I1388" s="65">
        <v>393.92</v>
      </c>
      <c r="J1388" s="112">
        <v>83</v>
      </c>
      <c r="K1388" s="67">
        <v>8628.31</v>
      </c>
    </row>
    <row r="1389" spans="1:11" s="6" customFormat="1" ht="15" outlineLevel="1">
      <c r="A1389" s="59" t="s">
        <v>43</v>
      </c>
      <c r="B1389" s="108"/>
      <c r="C1389" s="108" t="s">
        <v>55</v>
      </c>
      <c r="D1389" s="109" t="s">
        <v>54</v>
      </c>
      <c r="E1389" s="62">
        <v>64</v>
      </c>
      <c r="F1389" s="110"/>
      <c r="G1389" s="111"/>
      <c r="H1389" s="110"/>
      <c r="I1389" s="65">
        <v>252.11</v>
      </c>
      <c r="J1389" s="112">
        <v>41</v>
      </c>
      <c r="K1389" s="67">
        <v>4262.18</v>
      </c>
    </row>
    <row r="1390" spans="1:11" s="6" customFormat="1" ht="15" outlineLevel="1">
      <c r="A1390" s="59" t="s">
        <v>43</v>
      </c>
      <c r="B1390" s="108"/>
      <c r="C1390" s="108" t="s">
        <v>56</v>
      </c>
      <c r="D1390" s="109" t="s">
        <v>54</v>
      </c>
      <c r="E1390" s="62">
        <v>98</v>
      </c>
      <c r="F1390" s="110"/>
      <c r="G1390" s="111"/>
      <c r="H1390" s="110"/>
      <c r="I1390" s="65">
        <v>2.11</v>
      </c>
      <c r="J1390" s="112">
        <v>95</v>
      </c>
      <c r="K1390" s="67">
        <v>53.97</v>
      </c>
    </row>
    <row r="1391" spans="1:11" s="6" customFormat="1" ht="15" outlineLevel="1">
      <c r="A1391" s="59" t="s">
        <v>43</v>
      </c>
      <c r="B1391" s="108"/>
      <c r="C1391" s="108" t="s">
        <v>57</v>
      </c>
      <c r="D1391" s="109" t="s">
        <v>54</v>
      </c>
      <c r="E1391" s="62">
        <v>77</v>
      </c>
      <c r="F1391" s="110"/>
      <c r="G1391" s="111"/>
      <c r="H1391" s="110"/>
      <c r="I1391" s="65">
        <v>1.66</v>
      </c>
      <c r="J1391" s="112">
        <v>65</v>
      </c>
      <c r="K1391" s="67">
        <v>36.93</v>
      </c>
    </row>
    <row r="1392" spans="1:11" s="6" customFormat="1" ht="30" outlineLevel="1">
      <c r="A1392" s="59" t="s">
        <v>43</v>
      </c>
      <c r="B1392" s="108"/>
      <c r="C1392" s="108" t="s">
        <v>58</v>
      </c>
      <c r="D1392" s="109" t="s">
        <v>59</v>
      </c>
      <c r="E1392" s="62">
        <v>5.31</v>
      </c>
      <c r="F1392" s="110"/>
      <c r="G1392" s="111" t="s">
        <v>94</v>
      </c>
      <c r="H1392" s="110"/>
      <c r="I1392" s="65">
        <v>28.22</v>
      </c>
      <c r="J1392" s="112"/>
      <c r="K1392" s="67"/>
    </row>
    <row r="1393" spans="1:11" s="6" customFormat="1" ht="15.75">
      <c r="A1393" s="70" t="s">
        <v>43</v>
      </c>
      <c r="B1393" s="113"/>
      <c r="C1393" s="113" t="s">
        <v>60</v>
      </c>
      <c r="D1393" s="114"/>
      <c r="E1393" s="73" t="s">
        <v>43</v>
      </c>
      <c r="F1393" s="115"/>
      <c r="G1393" s="116"/>
      <c r="H1393" s="115"/>
      <c r="I1393" s="76">
        <v>1145.8399999999999</v>
      </c>
      <c r="J1393" s="117"/>
      <c r="K1393" s="78">
        <v>24155.119999999999</v>
      </c>
    </row>
    <row r="1394" spans="1:11" s="6" customFormat="1" ht="15" outlineLevel="1">
      <c r="A1394" s="59" t="s">
        <v>43</v>
      </c>
      <c r="B1394" s="108"/>
      <c r="C1394" s="108" t="s">
        <v>61</v>
      </c>
      <c r="D1394" s="109"/>
      <c r="E1394" s="62" t="s">
        <v>43</v>
      </c>
      <c r="F1394" s="110"/>
      <c r="G1394" s="111"/>
      <c r="H1394" s="110"/>
      <c r="I1394" s="65"/>
      <c r="J1394" s="112"/>
      <c r="K1394" s="67"/>
    </row>
    <row r="1395" spans="1:11" s="6" customFormat="1" ht="25.5" outlineLevel="1">
      <c r="A1395" s="59" t="s">
        <v>43</v>
      </c>
      <c r="B1395" s="108"/>
      <c r="C1395" s="108" t="s">
        <v>46</v>
      </c>
      <c r="D1395" s="109"/>
      <c r="E1395" s="62" t="s">
        <v>43</v>
      </c>
      <c r="F1395" s="110">
        <v>0.41</v>
      </c>
      <c r="G1395" s="111" t="s">
        <v>100</v>
      </c>
      <c r="H1395" s="110"/>
      <c r="I1395" s="65">
        <v>0.22</v>
      </c>
      <c r="J1395" s="112">
        <v>26.39</v>
      </c>
      <c r="K1395" s="67">
        <v>5.68</v>
      </c>
    </row>
    <row r="1396" spans="1:11" s="6" customFormat="1" ht="25.5" outlineLevel="1">
      <c r="A1396" s="59" t="s">
        <v>43</v>
      </c>
      <c r="B1396" s="108"/>
      <c r="C1396" s="108" t="s">
        <v>48</v>
      </c>
      <c r="D1396" s="109"/>
      <c r="E1396" s="62" t="s">
        <v>43</v>
      </c>
      <c r="F1396" s="110">
        <v>0.41</v>
      </c>
      <c r="G1396" s="111" t="s">
        <v>100</v>
      </c>
      <c r="H1396" s="110"/>
      <c r="I1396" s="65">
        <v>0.22</v>
      </c>
      <c r="J1396" s="112">
        <v>26.39</v>
      </c>
      <c r="K1396" s="67">
        <v>5.68</v>
      </c>
    </row>
    <row r="1397" spans="1:11" s="6" customFormat="1" ht="15" outlineLevel="1">
      <c r="A1397" s="59" t="s">
        <v>43</v>
      </c>
      <c r="B1397" s="108"/>
      <c r="C1397" s="108" t="s">
        <v>63</v>
      </c>
      <c r="D1397" s="109" t="s">
        <v>54</v>
      </c>
      <c r="E1397" s="62">
        <v>175</v>
      </c>
      <c r="F1397" s="110"/>
      <c r="G1397" s="111"/>
      <c r="H1397" s="110"/>
      <c r="I1397" s="65">
        <v>0.39</v>
      </c>
      <c r="J1397" s="112">
        <v>160</v>
      </c>
      <c r="K1397" s="67">
        <v>9.09</v>
      </c>
    </row>
    <row r="1398" spans="1:11" s="6" customFormat="1" ht="15" outlineLevel="1">
      <c r="A1398" s="59" t="s">
        <v>43</v>
      </c>
      <c r="B1398" s="108"/>
      <c r="C1398" s="108" t="s">
        <v>64</v>
      </c>
      <c r="D1398" s="109"/>
      <c r="E1398" s="62" t="s">
        <v>43</v>
      </c>
      <c r="F1398" s="110"/>
      <c r="G1398" s="111"/>
      <c r="H1398" s="110"/>
      <c r="I1398" s="65">
        <v>0.61</v>
      </c>
      <c r="J1398" s="112"/>
      <c r="K1398" s="67">
        <v>14.77</v>
      </c>
    </row>
    <row r="1399" spans="1:11" s="6" customFormat="1" ht="15.75">
      <c r="A1399" s="70" t="s">
        <v>43</v>
      </c>
      <c r="B1399" s="113"/>
      <c r="C1399" s="113" t="s">
        <v>65</v>
      </c>
      <c r="D1399" s="114"/>
      <c r="E1399" s="73" t="s">
        <v>43</v>
      </c>
      <c r="F1399" s="115"/>
      <c r="G1399" s="116"/>
      <c r="H1399" s="115"/>
      <c r="I1399" s="76">
        <v>1146.45</v>
      </c>
      <c r="J1399" s="117"/>
      <c r="K1399" s="78">
        <v>24169.89</v>
      </c>
    </row>
    <row r="1400" spans="1:11" s="6" customFormat="1" ht="45">
      <c r="A1400" s="59">
        <v>153</v>
      </c>
      <c r="B1400" s="108" t="s">
        <v>180</v>
      </c>
      <c r="C1400" s="108" t="s">
        <v>181</v>
      </c>
      <c r="D1400" s="109" t="s">
        <v>106</v>
      </c>
      <c r="E1400" s="62" t="s">
        <v>2047</v>
      </c>
      <c r="F1400" s="110">
        <v>18660.61</v>
      </c>
      <c r="G1400" s="111"/>
      <c r="H1400" s="110"/>
      <c r="I1400" s="65">
        <v>587.9</v>
      </c>
      <c r="J1400" s="112">
        <v>3.05</v>
      </c>
      <c r="K1400" s="78">
        <v>1793.1</v>
      </c>
    </row>
    <row r="1401" spans="1:11" s="6" customFormat="1" ht="180">
      <c r="A1401" s="59">
        <v>154</v>
      </c>
      <c r="B1401" s="108" t="s">
        <v>183</v>
      </c>
      <c r="C1401" s="108" t="s">
        <v>184</v>
      </c>
      <c r="D1401" s="109" t="s">
        <v>142</v>
      </c>
      <c r="E1401" s="62" t="s">
        <v>2045</v>
      </c>
      <c r="F1401" s="110">
        <v>314.81</v>
      </c>
      <c r="G1401" s="111">
        <v>2</v>
      </c>
      <c r="H1401" s="110"/>
      <c r="I1401" s="65"/>
      <c r="J1401" s="112"/>
      <c r="K1401" s="67"/>
    </row>
    <row r="1402" spans="1:11" s="6" customFormat="1" ht="25.5" outlineLevel="1">
      <c r="A1402" s="59" t="s">
        <v>43</v>
      </c>
      <c r="B1402" s="108"/>
      <c r="C1402" s="108" t="s">
        <v>44</v>
      </c>
      <c r="D1402" s="109"/>
      <c r="E1402" s="62" t="s">
        <v>43</v>
      </c>
      <c r="F1402" s="110">
        <v>25.35</v>
      </c>
      <c r="G1402" s="111" t="s">
        <v>185</v>
      </c>
      <c r="H1402" s="110"/>
      <c r="I1402" s="65">
        <v>269.42</v>
      </c>
      <c r="J1402" s="112">
        <v>26.39</v>
      </c>
      <c r="K1402" s="67">
        <v>7109.87</v>
      </c>
    </row>
    <row r="1403" spans="1:11" s="6" customFormat="1" ht="15" outlineLevel="1">
      <c r="A1403" s="59" t="s">
        <v>43</v>
      </c>
      <c r="B1403" s="108"/>
      <c r="C1403" s="108" t="s">
        <v>46</v>
      </c>
      <c r="D1403" s="109"/>
      <c r="E1403" s="62" t="s">
        <v>43</v>
      </c>
      <c r="F1403" s="110">
        <v>1.81</v>
      </c>
      <c r="G1403" s="111" t="s">
        <v>186</v>
      </c>
      <c r="H1403" s="110"/>
      <c r="I1403" s="65">
        <v>19.010000000000002</v>
      </c>
      <c r="J1403" s="112">
        <v>10.23</v>
      </c>
      <c r="K1403" s="67">
        <v>194.45</v>
      </c>
    </row>
    <row r="1404" spans="1:11" s="6" customFormat="1" ht="15" outlineLevel="1">
      <c r="A1404" s="59" t="s">
        <v>43</v>
      </c>
      <c r="B1404" s="108"/>
      <c r="C1404" s="108" t="s">
        <v>48</v>
      </c>
      <c r="D1404" s="109"/>
      <c r="E1404" s="62" t="s">
        <v>43</v>
      </c>
      <c r="F1404" s="110" t="s">
        <v>187</v>
      </c>
      <c r="G1404" s="111"/>
      <c r="H1404" s="110"/>
      <c r="I1404" s="68" t="s">
        <v>2048</v>
      </c>
      <c r="J1404" s="112">
        <v>26.39</v>
      </c>
      <c r="K1404" s="69" t="s">
        <v>2049</v>
      </c>
    </row>
    <row r="1405" spans="1:11" s="6" customFormat="1" ht="15" outlineLevel="1">
      <c r="A1405" s="59" t="s">
        <v>43</v>
      </c>
      <c r="B1405" s="108"/>
      <c r="C1405" s="108" t="s">
        <v>52</v>
      </c>
      <c r="D1405" s="109"/>
      <c r="E1405" s="62" t="s">
        <v>43</v>
      </c>
      <c r="F1405" s="110">
        <v>287.64999999999998</v>
      </c>
      <c r="G1405" s="111">
        <v>2</v>
      </c>
      <c r="H1405" s="110"/>
      <c r="I1405" s="65">
        <v>2013.9</v>
      </c>
      <c r="J1405" s="112">
        <v>2.76</v>
      </c>
      <c r="K1405" s="67">
        <v>5558.35</v>
      </c>
    </row>
    <row r="1406" spans="1:11" s="6" customFormat="1" ht="15" outlineLevel="1">
      <c r="A1406" s="59" t="s">
        <v>43</v>
      </c>
      <c r="B1406" s="108"/>
      <c r="C1406" s="108" t="s">
        <v>53</v>
      </c>
      <c r="D1406" s="109" t="s">
        <v>54</v>
      </c>
      <c r="E1406" s="62">
        <v>100</v>
      </c>
      <c r="F1406" s="110"/>
      <c r="G1406" s="111"/>
      <c r="H1406" s="110"/>
      <c r="I1406" s="65">
        <v>269.42</v>
      </c>
      <c r="J1406" s="112">
        <v>83</v>
      </c>
      <c r="K1406" s="67">
        <v>5901.19</v>
      </c>
    </row>
    <row r="1407" spans="1:11" s="6" customFormat="1" ht="15" outlineLevel="1">
      <c r="A1407" s="59" t="s">
        <v>43</v>
      </c>
      <c r="B1407" s="108"/>
      <c r="C1407" s="108" t="s">
        <v>55</v>
      </c>
      <c r="D1407" s="109" t="s">
        <v>54</v>
      </c>
      <c r="E1407" s="62">
        <v>64</v>
      </c>
      <c r="F1407" s="110"/>
      <c r="G1407" s="111"/>
      <c r="H1407" s="110"/>
      <c r="I1407" s="65">
        <v>172.43</v>
      </c>
      <c r="J1407" s="112">
        <v>41</v>
      </c>
      <c r="K1407" s="67">
        <v>2915.05</v>
      </c>
    </row>
    <row r="1408" spans="1:11" s="6" customFormat="1" ht="15" outlineLevel="1">
      <c r="A1408" s="59" t="s">
        <v>43</v>
      </c>
      <c r="B1408" s="108"/>
      <c r="C1408" s="108" t="s">
        <v>56</v>
      </c>
      <c r="D1408" s="109" t="s">
        <v>54</v>
      </c>
      <c r="E1408" s="62">
        <v>98</v>
      </c>
      <c r="F1408" s="110"/>
      <c r="G1408" s="111"/>
      <c r="H1408" s="110"/>
      <c r="I1408" s="65">
        <v>2.78</v>
      </c>
      <c r="J1408" s="112">
        <v>95</v>
      </c>
      <c r="K1408" s="67">
        <v>71.09</v>
      </c>
    </row>
    <row r="1409" spans="1:11" s="6" customFormat="1" ht="15" outlineLevel="1">
      <c r="A1409" s="59" t="s">
        <v>43</v>
      </c>
      <c r="B1409" s="108"/>
      <c r="C1409" s="108" t="s">
        <v>57</v>
      </c>
      <c r="D1409" s="109" t="s">
        <v>54</v>
      </c>
      <c r="E1409" s="62">
        <v>77</v>
      </c>
      <c r="F1409" s="110"/>
      <c r="G1409" s="111"/>
      <c r="H1409" s="110"/>
      <c r="I1409" s="65">
        <v>2.19</v>
      </c>
      <c r="J1409" s="112">
        <v>65</v>
      </c>
      <c r="K1409" s="67">
        <v>48.64</v>
      </c>
    </row>
    <row r="1410" spans="1:11" s="6" customFormat="1" ht="30" outlineLevel="1">
      <c r="A1410" s="59" t="s">
        <v>43</v>
      </c>
      <c r="B1410" s="108"/>
      <c r="C1410" s="108" t="s">
        <v>58</v>
      </c>
      <c r="D1410" s="109" t="s">
        <v>59</v>
      </c>
      <c r="E1410" s="62">
        <v>2.13</v>
      </c>
      <c r="F1410" s="110"/>
      <c r="G1410" s="111" t="s">
        <v>185</v>
      </c>
      <c r="H1410" s="110"/>
      <c r="I1410" s="65">
        <v>22.64</v>
      </c>
      <c r="J1410" s="112"/>
      <c r="K1410" s="67"/>
    </row>
    <row r="1411" spans="1:11" s="6" customFormat="1" ht="15.75">
      <c r="A1411" s="70" t="s">
        <v>43</v>
      </c>
      <c r="B1411" s="113"/>
      <c r="C1411" s="113" t="s">
        <v>60</v>
      </c>
      <c r="D1411" s="114"/>
      <c r="E1411" s="73" t="s">
        <v>43</v>
      </c>
      <c r="F1411" s="115"/>
      <c r="G1411" s="116"/>
      <c r="H1411" s="115"/>
      <c r="I1411" s="76">
        <v>2749.15</v>
      </c>
      <c r="J1411" s="117"/>
      <c r="K1411" s="78">
        <v>21798.639999999999</v>
      </c>
    </row>
    <row r="1412" spans="1:11" s="6" customFormat="1" ht="15" outlineLevel="1">
      <c r="A1412" s="59" t="s">
        <v>43</v>
      </c>
      <c r="B1412" s="108"/>
      <c r="C1412" s="108" t="s">
        <v>61</v>
      </c>
      <c r="D1412" s="109"/>
      <c r="E1412" s="62" t="s">
        <v>43</v>
      </c>
      <c r="F1412" s="110"/>
      <c r="G1412" s="111"/>
      <c r="H1412" s="110"/>
      <c r="I1412" s="65"/>
      <c r="J1412" s="112"/>
      <c r="K1412" s="67"/>
    </row>
    <row r="1413" spans="1:11" s="6" customFormat="1" ht="25.5" outlineLevel="1">
      <c r="A1413" s="59" t="s">
        <v>43</v>
      </c>
      <c r="B1413" s="108"/>
      <c r="C1413" s="108" t="s">
        <v>46</v>
      </c>
      <c r="D1413" s="109"/>
      <c r="E1413" s="62" t="s">
        <v>43</v>
      </c>
      <c r="F1413" s="110">
        <v>0.27</v>
      </c>
      <c r="G1413" s="111" t="s">
        <v>190</v>
      </c>
      <c r="H1413" s="110"/>
      <c r="I1413" s="65">
        <v>0.28000000000000003</v>
      </c>
      <c r="J1413" s="112">
        <v>26.39</v>
      </c>
      <c r="K1413" s="67">
        <v>7.48</v>
      </c>
    </row>
    <row r="1414" spans="1:11" s="6" customFormat="1" ht="25.5" outlineLevel="1">
      <c r="A1414" s="59" t="s">
        <v>43</v>
      </c>
      <c r="B1414" s="108"/>
      <c r="C1414" s="108" t="s">
        <v>48</v>
      </c>
      <c r="D1414" s="109"/>
      <c r="E1414" s="62" t="s">
        <v>43</v>
      </c>
      <c r="F1414" s="110">
        <v>0.27</v>
      </c>
      <c r="G1414" s="111" t="s">
        <v>190</v>
      </c>
      <c r="H1414" s="110"/>
      <c r="I1414" s="65">
        <v>0.28000000000000003</v>
      </c>
      <c r="J1414" s="112">
        <v>26.39</v>
      </c>
      <c r="K1414" s="67">
        <v>7.48</v>
      </c>
    </row>
    <row r="1415" spans="1:11" s="6" customFormat="1" ht="15" outlineLevel="1">
      <c r="A1415" s="59" t="s">
        <v>43</v>
      </c>
      <c r="B1415" s="108"/>
      <c r="C1415" s="108" t="s">
        <v>63</v>
      </c>
      <c r="D1415" s="109" t="s">
        <v>54</v>
      </c>
      <c r="E1415" s="62">
        <v>175</v>
      </c>
      <c r="F1415" s="110"/>
      <c r="G1415" s="111"/>
      <c r="H1415" s="110"/>
      <c r="I1415" s="65">
        <v>0.49</v>
      </c>
      <c r="J1415" s="112">
        <v>160</v>
      </c>
      <c r="K1415" s="67">
        <v>11.97</v>
      </c>
    </row>
    <row r="1416" spans="1:11" s="6" customFormat="1" ht="15" outlineLevel="1">
      <c r="A1416" s="59" t="s">
        <v>43</v>
      </c>
      <c r="B1416" s="108"/>
      <c r="C1416" s="108" t="s">
        <v>64</v>
      </c>
      <c r="D1416" s="109"/>
      <c r="E1416" s="62" t="s">
        <v>43</v>
      </c>
      <c r="F1416" s="110"/>
      <c r="G1416" s="111"/>
      <c r="H1416" s="110"/>
      <c r="I1416" s="65">
        <v>0.77</v>
      </c>
      <c r="J1416" s="112"/>
      <c r="K1416" s="67">
        <v>19.45</v>
      </c>
    </row>
    <row r="1417" spans="1:11" s="6" customFormat="1" ht="15.75">
      <c r="A1417" s="70" t="s">
        <v>43</v>
      </c>
      <c r="B1417" s="113"/>
      <c r="C1417" s="126" t="s">
        <v>65</v>
      </c>
      <c r="D1417" s="127"/>
      <c r="E1417" s="91" t="s">
        <v>43</v>
      </c>
      <c r="F1417" s="128"/>
      <c r="G1417" s="129"/>
      <c r="H1417" s="128"/>
      <c r="I1417" s="87">
        <v>2749.92</v>
      </c>
      <c r="J1417" s="125"/>
      <c r="K1417" s="86">
        <v>21818.09</v>
      </c>
    </row>
    <row r="1418" spans="1:11" s="6" customFormat="1" ht="15">
      <c r="A1418" s="123"/>
      <c r="B1418" s="124"/>
      <c r="C1418" s="168" t="s">
        <v>127</v>
      </c>
      <c r="D1418" s="169"/>
      <c r="E1418" s="169"/>
      <c r="F1418" s="169"/>
      <c r="G1418" s="169"/>
      <c r="H1418" s="169"/>
      <c r="I1418" s="65">
        <v>11285.52</v>
      </c>
      <c r="J1418" s="112"/>
      <c r="K1418" s="67">
        <v>229343.98</v>
      </c>
    </row>
    <row r="1419" spans="1:11" s="6" customFormat="1" ht="15">
      <c r="A1419" s="123"/>
      <c r="B1419" s="124"/>
      <c r="C1419" s="168" t="s">
        <v>128</v>
      </c>
      <c r="D1419" s="169"/>
      <c r="E1419" s="169"/>
      <c r="F1419" s="169"/>
      <c r="G1419" s="169"/>
      <c r="H1419" s="169"/>
      <c r="I1419" s="65"/>
      <c r="J1419" s="112"/>
      <c r="K1419" s="67"/>
    </row>
    <row r="1420" spans="1:11" s="6" customFormat="1" ht="15">
      <c r="A1420" s="123"/>
      <c r="B1420" s="124"/>
      <c r="C1420" s="168" t="s">
        <v>129</v>
      </c>
      <c r="D1420" s="169"/>
      <c r="E1420" s="169"/>
      <c r="F1420" s="169"/>
      <c r="G1420" s="169"/>
      <c r="H1420" s="169"/>
      <c r="I1420" s="65">
        <v>8313.9</v>
      </c>
      <c r="J1420" s="112"/>
      <c r="K1420" s="67">
        <v>219403.46</v>
      </c>
    </row>
    <row r="1421" spans="1:11" s="6" customFormat="1" ht="15">
      <c r="A1421" s="123"/>
      <c r="B1421" s="124"/>
      <c r="C1421" s="168" t="s">
        <v>130</v>
      </c>
      <c r="D1421" s="169"/>
      <c r="E1421" s="169"/>
      <c r="F1421" s="169"/>
      <c r="G1421" s="169"/>
      <c r="H1421" s="169"/>
      <c r="I1421" s="65">
        <v>2674.68</v>
      </c>
      <c r="J1421" s="112"/>
      <c r="K1421" s="67">
        <v>7875.95</v>
      </c>
    </row>
    <row r="1422" spans="1:11" s="6" customFormat="1" ht="15">
      <c r="A1422" s="123"/>
      <c r="B1422" s="124"/>
      <c r="C1422" s="168" t="s">
        <v>131</v>
      </c>
      <c r="D1422" s="169"/>
      <c r="E1422" s="169"/>
      <c r="F1422" s="169"/>
      <c r="G1422" s="169"/>
      <c r="H1422" s="169"/>
      <c r="I1422" s="65">
        <v>314.45</v>
      </c>
      <c r="J1422" s="112"/>
      <c r="K1422" s="67">
        <v>2526.3000000000002</v>
      </c>
    </row>
    <row r="1423" spans="1:11" s="6" customFormat="1" ht="15.75">
      <c r="A1423" s="123"/>
      <c r="B1423" s="124"/>
      <c r="C1423" s="173" t="s">
        <v>132</v>
      </c>
      <c r="D1423" s="174"/>
      <c r="E1423" s="174"/>
      <c r="F1423" s="174"/>
      <c r="G1423" s="174"/>
      <c r="H1423" s="174"/>
      <c r="I1423" s="76">
        <v>8107.69</v>
      </c>
      <c r="J1423" s="117"/>
      <c r="K1423" s="78">
        <v>177331.43</v>
      </c>
    </row>
    <row r="1424" spans="1:11" s="6" customFormat="1" ht="15.75">
      <c r="A1424" s="123"/>
      <c r="B1424" s="124"/>
      <c r="C1424" s="173" t="s">
        <v>133</v>
      </c>
      <c r="D1424" s="174"/>
      <c r="E1424" s="174"/>
      <c r="F1424" s="174"/>
      <c r="G1424" s="174"/>
      <c r="H1424" s="174"/>
      <c r="I1424" s="76">
        <v>5460.42</v>
      </c>
      <c r="J1424" s="117"/>
      <c r="K1424" s="78">
        <v>90066.25</v>
      </c>
    </row>
    <row r="1425" spans="1:11" s="6" customFormat="1" ht="15.75">
      <c r="A1425" s="123"/>
      <c r="B1425" s="124"/>
      <c r="C1425" s="173" t="s">
        <v>1608</v>
      </c>
      <c r="D1425" s="174"/>
      <c r="E1425" s="174"/>
      <c r="F1425" s="174"/>
      <c r="G1425" s="174"/>
      <c r="H1425" s="174"/>
      <c r="I1425" s="76"/>
      <c r="J1425" s="117"/>
      <c r="K1425" s="78"/>
    </row>
    <row r="1426" spans="1:11" s="6" customFormat="1" ht="15">
      <c r="A1426" s="123"/>
      <c r="B1426" s="124"/>
      <c r="C1426" s="168" t="s">
        <v>2050</v>
      </c>
      <c r="D1426" s="169"/>
      <c r="E1426" s="169"/>
      <c r="F1426" s="169"/>
      <c r="G1426" s="169"/>
      <c r="H1426" s="169"/>
      <c r="I1426" s="65">
        <v>24853.63</v>
      </c>
      <c r="J1426" s="112"/>
      <c r="K1426" s="67">
        <v>496741.66</v>
      </c>
    </row>
    <row r="1427" spans="1:11" s="6" customFormat="1" ht="32.1" customHeight="1">
      <c r="A1427" s="123"/>
      <c r="B1427" s="124"/>
      <c r="C1427" s="175" t="s">
        <v>1610</v>
      </c>
      <c r="D1427" s="176"/>
      <c r="E1427" s="176"/>
      <c r="F1427" s="176"/>
      <c r="G1427" s="176"/>
      <c r="H1427" s="176"/>
      <c r="I1427" s="87">
        <v>24853.63</v>
      </c>
      <c r="J1427" s="125"/>
      <c r="K1427" s="86">
        <v>496741.66</v>
      </c>
    </row>
    <row r="1428" spans="1:11" s="6" customFormat="1" ht="22.15" customHeight="1">
      <c r="A1428" s="166" t="s">
        <v>2051</v>
      </c>
      <c r="B1428" s="167"/>
      <c r="C1428" s="167"/>
      <c r="D1428" s="167"/>
      <c r="E1428" s="167"/>
      <c r="F1428" s="167"/>
      <c r="G1428" s="167"/>
      <c r="H1428" s="167"/>
      <c r="I1428" s="167"/>
      <c r="J1428" s="167"/>
      <c r="K1428" s="167"/>
    </row>
    <row r="1429" spans="1:11" s="6" customFormat="1" ht="135">
      <c r="A1429" s="59">
        <v>155</v>
      </c>
      <c r="B1429" s="108" t="s">
        <v>1034</v>
      </c>
      <c r="C1429" s="108" t="s">
        <v>1035</v>
      </c>
      <c r="D1429" s="109" t="s">
        <v>1036</v>
      </c>
      <c r="E1429" s="62" t="s">
        <v>1173</v>
      </c>
      <c r="F1429" s="110">
        <v>105.04</v>
      </c>
      <c r="G1429" s="111"/>
      <c r="H1429" s="110"/>
      <c r="I1429" s="65"/>
      <c r="J1429" s="112"/>
      <c r="K1429" s="67"/>
    </row>
    <row r="1430" spans="1:11" s="6" customFormat="1" ht="15" outlineLevel="1">
      <c r="A1430" s="59" t="s">
        <v>43</v>
      </c>
      <c r="B1430" s="108"/>
      <c r="C1430" s="108" t="s">
        <v>44</v>
      </c>
      <c r="D1430" s="109"/>
      <c r="E1430" s="62" t="s">
        <v>43</v>
      </c>
      <c r="F1430" s="110">
        <v>95.48</v>
      </c>
      <c r="G1430" s="111" t="s">
        <v>76</v>
      </c>
      <c r="H1430" s="110"/>
      <c r="I1430" s="65">
        <v>60.5</v>
      </c>
      <c r="J1430" s="112">
        <v>26.39</v>
      </c>
      <c r="K1430" s="67">
        <v>1596.49</v>
      </c>
    </row>
    <row r="1431" spans="1:11" s="6" customFormat="1" ht="15" outlineLevel="1">
      <c r="A1431" s="59" t="s">
        <v>43</v>
      </c>
      <c r="B1431" s="108"/>
      <c r="C1431" s="108" t="s">
        <v>46</v>
      </c>
      <c r="D1431" s="109"/>
      <c r="E1431" s="62" t="s">
        <v>43</v>
      </c>
      <c r="F1431" s="110">
        <v>9.56</v>
      </c>
      <c r="G1431" s="111">
        <v>1.2</v>
      </c>
      <c r="H1431" s="110"/>
      <c r="I1431" s="65">
        <v>5.51</v>
      </c>
      <c r="J1431" s="112">
        <v>6.01</v>
      </c>
      <c r="K1431" s="67">
        <v>33.090000000000003</v>
      </c>
    </row>
    <row r="1432" spans="1:11" s="6" customFormat="1" ht="15" outlineLevel="1">
      <c r="A1432" s="59" t="s">
        <v>43</v>
      </c>
      <c r="B1432" s="108"/>
      <c r="C1432" s="108" t="s">
        <v>48</v>
      </c>
      <c r="D1432" s="109"/>
      <c r="E1432" s="62" t="s">
        <v>43</v>
      </c>
      <c r="F1432" s="110"/>
      <c r="G1432" s="111"/>
      <c r="H1432" s="110"/>
      <c r="I1432" s="65"/>
      <c r="J1432" s="112">
        <v>26.39</v>
      </c>
      <c r="K1432" s="67"/>
    </row>
    <row r="1433" spans="1:11" s="6" customFormat="1" ht="15" outlineLevel="1">
      <c r="A1433" s="59" t="s">
        <v>43</v>
      </c>
      <c r="B1433" s="108"/>
      <c r="C1433" s="108" t="s">
        <v>52</v>
      </c>
      <c r="D1433" s="109"/>
      <c r="E1433" s="62" t="s">
        <v>43</v>
      </c>
      <c r="F1433" s="110"/>
      <c r="G1433" s="111"/>
      <c r="H1433" s="110"/>
      <c r="I1433" s="65"/>
      <c r="J1433" s="112"/>
      <c r="K1433" s="67"/>
    </row>
    <row r="1434" spans="1:11" s="6" customFormat="1" ht="15" outlineLevel="1">
      <c r="A1434" s="59" t="s">
        <v>43</v>
      </c>
      <c r="B1434" s="108"/>
      <c r="C1434" s="108" t="s">
        <v>53</v>
      </c>
      <c r="D1434" s="109" t="s">
        <v>54</v>
      </c>
      <c r="E1434" s="62">
        <v>91</v>
      </c>
      <c r="F1434" s="110"/>
      <c r="G1434" s="111"/>
      <c r="H1434" s="110"/>
      <c r="I1434" s="65">
        <v>55.06</v>
      </c>
      <c r="J1434" s="112">
        <v>75</v>
      </c>
      <c r="K1434" s="67">
        <v>1197.3699999999999</v>
      </c>
    </row>
    <row r="1435" spans="1:11" s="6" customFormat="1" ht="15" outlineLevel="1">
      <c r="A1435" s="59" t="s">
        <v>43</v>
      </c>
      <c r="B1435" s="108"/>
      <c r="C1435" s="108" t="s">
        <v>55</v>
      </c>
      <c r="D1435" s="109" t="s">
        <v>54</v>
      </c>
      <c r="E1435" s="62">
        <v>70</v>
      </c>
      <c r="F1435" s="110"/>
      <c r="G1435" s="111"/>
      <c r="H1435" s="110"/>
      <c r="I1435" s="65">
        <v>42.35</v>
      </c>
      <c r="J1435" s="112">
        <v>41</v>
      </c>
      <c r="K1435" s="67">
        <v>654.55999999999995</v>
      </c>
    </row>
    <row r="1436" spans="1:11" s="6" customFormat="1" ht="15" outlineLevel="1">
      <c r="A1436" s="59" t="s">
        <v>43</v>
      </c>
      <c r="B1436" s="108"/>
      <c r="C1436" s="108" t="s">
        <v>56</v>
      </c>
      <c r="D1436" s="109" t="s">
        <v>54</v>
      </c>
      <c r="E1436" s="62">
        <v>98</v>
      </c>
      <c r="F1436" s="110"/>
      <c r="G1436" s="111"/>
      <c r="H1436" s="110"/>
      <c r="I1436" s="65">
        <v>0</v>
      </c>
      <c r="J1436" s="112">
        <v>95</v>
      </c>
      <c r="K1436" s="67">
        <v>0</v>
      </c>
    </row>
    <row r="1437" spans="1:11" s="6" customFormat="1" ht="15" outlineLevel="1">
      <c r="A1437" s="59" t="s">
        <v>43</v>
      </c>
      <c r="B1437" s="108"/>
      <c r="C1437" s="108" t="s">
        <v>57</v>
      </c>
      <c r="D1437" s="109" t="s">
        <v>54</v>
      </c>
      <c r="E1437" s="62">
        <v>77</v>
      </c>
      <c r="F1437" s="110"/>
      <c r="G1437" s="111"/>
      <c r="H1437" s="110"/>
      <c r="I1437" s="65">
        <v>0</v>
      </c>
      <c r="J1437" s="112">
        <v>65</v>
      </c>
      <c r="K1437" s="67">
        <v>0</v>
      </c>
    </row>
    <row r="1438" spans="1:11" s="6" customFormat="1" ht="30" outlineLevel="1">
      <c r="A1438" s="59" t="s">
        <v>43</v>
      </c>
      <c r="B1438" s="108"/>
      <c r="C1438" s="108" t="s">
        <v>58</v>
      </c>
      <c r="D1438" s="109" t="s">
        <v>59</v>
      </c>
      <c r="E1438" s="62">
        <v>8.5399999999999991</v>
      </c>
      <c r="F1438" s="110"/>
      <c r="G1438" s="111" t="s">
        <v>76</v>
      </c>
      <c r="H1438" s="110"/>
      <c r="I1438" s="65">
        <v>5.41</v>
      </c>
      <c r="J1438" s="112"/>
      <c r="K1438" s="67"/>
    </row>
    <row r="1439" spans="1:11" s="6" customFormat="1" ht="15.75">
      <c r="A1439" s="70" t="s">
        <v>43</v>
      </c>
      <c r="B1439" s="113"/>
      <c r="C1439" s="113" t="s">
        <v>60</v>
      </c>
      <c r="D1439" s="114"/>
      <c r="E1439" s="73" t="s">
        <v>43</v>
      </c>
      <c r="F1439" s="115"/>
      <c r="G1439" s="116"/>
      <c r="H1439" s="115"/>
      <c r="I1439" s="76">
        <v>163.41999999999999</v>
      </c>
      <c r="J1439" s="117"/>
      <c r="K1439" s="78">
        <v>3481.51</v>
      </c>
    </row>
    <row r="1440" spans="1:11" s="6" customFormat="1" ht="30">
      <c r="A1440" s="59">
        <v>156</v>
      </c>
      <c r="B1440" s="108" t="s">
        <v>1039</v>
      </c>
      <c r="C1440" s="108" t="s">
        <v>1040</v>
      </c>
      <c r="D1440" s="109" t="s">
        <v>418</v>
      </c>
      <c r="E1440" s="62">
        <v>4.8</v>
      </c>
      <c r="F1440" s="110">
        <v>378.22</v>
      </c>
      <c r="G1440" s="111"/>
      <c r="H1440" s="110"/>
      <c r="I1440" s="65">
        <v>1815.46</v>
      </c>
      <c r="J1440" s="112">
        <v>1.85</v>
      </c>
      <c r="K1440" s="78">
        <v>3358.59</v>
      </c>
    </row>
    <row r="1441" spans="1:11" s="6" customFormat="1" ht="135">
      <c r="A1441" s="59">
        <v>157</v>
      </c>
      <c r="B1441" s="108" t="s">
        <v>1041</v>
      </c>
      <c r="C1441" s="108" t="s">
        <v>1653</v>
      </c>
      <c r="D1441" s="109" t="s">
        <v>1036</v>
      </c>
      <c r="E1441" s="62">
        <v>0.48</v>
      </c>
      <c r="F1441" s="110">
        <v>31.98</v>
      </c>
      <c r="G1441" s="111">
        <v>4.5999999999999996</v>
      </c>
      <c r="H1441" s="110"/>
      <c r="I1441" s="65"/>
      <c r="J1441" s="112"/>
      <c r="K1441" s="67"/>
    </row>
    <row r="1442" spans="1:11" s="6" customFormat="1" ht="15" outlineLevel="1">
      <c r="A1442" s="59" t="s">
        <v>43</v>
      </c>
      <c r="B1442" s="108"/>
      <c r="C1442" s="108" t="s">
        <v>44</v>
      </c>
      <c r="D1442" s="109"/>
      <c r="E1442" s="62" t="s">
        <v>43</v>
      </c>
      <c r="F1442" s="110">
        <v>29.07</v>
      </c>
      <c r="G1442" s="111" t="s">
        <v>1654</v>
      </c>
      <c r="H1442" s="110"/>
      <c r="I1442" s="65">
        <v>84.73</v>
      </c>
      <c r="J1442" s="112">
        <v>26.39</v>
      </c>
      <c r="K1442" s="67">
        <v>2235.9299999999998</v>
      </c>
    </row>
    <row r="1443" spans="1:11" s="6" customFormat="1" ht="15" outlineLevel="1">
      <c r="A1443" s="59" t="s">
        <v>43</v>
      </c>
      <c r="B1443" s="108"/>
      <c r="C1443" s="108" t="s">
        <v>46</v>
      </c>
      <c r="D1443" s="109"/>
      <c r="E1443" s="62" t="s">
        <v>43</v>
      </c>
      <c r="F1443" s="110">
        <v>2.91</v>
      </c>
      <c r="G1443" s="111" t="s">
        <v>1655</v>
      </c>
      <c r="H1443" s="110"/>
      <c r="I1443" s="65">
        <v>7.71</v>
      </c>
      <c r="J1443" s="112">
        <v>6.01</v>
      </c>
      <c r="K1443" s="67">
        <v>46.34</v>
      </c>
    </row>
    <row r="1444" spans="1:11" s="6" customFormat="1" ht="15" outlineLevel="1">
      <c r="A1444" s="59" t="s">
        <v>43</v>
      </c>
      <c r="B1444" s="108"/>
      <c r="C1444" s="108" t="s">
        <v>48</v>
      </c>
      <c r="D1444" s="109"/>
      <c r="E1444" s="62" t="s">
        <v>43</v>
      </c>
      <c r="F1444" s="110"/>
      <c r="G1444" s="111"/>
      <c r="H1444" s="110"/>
      <c r="I1444" s="65"/>
      <c r="J1444" s="112">
        <v>26.39</v>
      </c>
      <c r="K1444" s="67"/>
    </row>
    <row r="1445" spans="1:11" s="6" customFormat="1" ht="15" outlineLevel="1">
      <c r="A1445" s="59" t="s">
        <v>43</v>
      </c>
      <c r="B1445" s="108"/>
      <c r="C1445" s="108" t="s">
        <v>52</v>
      </c>
      <c r="D1445" s="109"/>
      <c r="E1445" s="62" t="s">
        <v>43</v>
      </c>
      <c r="F1445" s="110"/>
      <c r="G1445" s="111">
        <v>4.5999999999999996</v>
      </c>
      <c r="H1445" s="110"/>
      <c r="I1445" s="65"/>
      <c r="J1445" s="112"/>
      <c r="K1445" s="67"/>
    </row>
    <row r="1446" spans="1:11" s="6" customFormat="1" ht="15" outlineLevel="1">
      <c r="A1446" s="59" t="s">
        <v>43</v>
      </c>
      <c r="B1446" s="108"/>
      <c r="C1446" s="108" t="s">
        <v>53</v>
      </c>
      <c r="D1446" s="109" t="s">
        <v>54</v>
      </c>
      <c r="E1446" s="62">
        <v>91</v>
      </c>
      <c r="F1446" s="110"/>
      <c r="G1446" s="111"/>
      <c r="H1446" s="110"/>
      <c r="I1446" s="65">
        <v>77.099999999999994</v>
      </c>
      <c r="J1446" s="112">
        <v>75</v>
      </c>
      <c r="K1446" s="67">
        <v>1676.95</v>
      </c>
    </row>
    <row r="1447" spans="1:11" s="6" customFormat="1" ht="15" outlineLevel="1">
      <c r="A1447" s="59" t="s">
        <v>43</v>
      </c>
      <c r="B1447" s="108"/>
      <c r="C1447" s="108" t="s">
        <v>55</v>
      </c>
      <c r="D1447" s="109" t="s">
        <v>54</v>
      </c>
      <c r="E1447" s="62">
        <v>70</v>
      </c>
      <c r="F1447" s="110"/>
      <c r="G1447" s="111"/>
      <c r="H1447" s="110"/>
      <c r="I1447" s="65">
        <v>59.31</v>
      </c>
      <c r="J1447" s="112">
        <v>41</v>
      </c>
      <c r="K1447" s="67">
        <v>916.73</v>
      </c>
    </row>
    <row r="1448" spans="1:11" s="6" customFormat="1" ht="15" outlineLevel="1">
      <c r="A1448" s="59" t="s">
        <v>43</v>
      </c>
      <c r="B1448" s="108"/>
      <c r="C1448" s="108" t="s">
        <v>56</v>
      </c>
      <c r="D1448" s="109" t="s">
        <v>54</v>
      </c>
      <c r="E1448" s="62">
        <v>98</v>
      </c>
      <c r="F1448" s="110"/>
      <c r="G1448" s="111"/>
      <c r="H1448" s="110"/>
      <c r="I1448" s="65">
        <v>0</v>
      </c>
      <c r="J1448" s="112">
        <v>95</v>
      </c>
      <c r="K1448" s="67">
        <v>0</v>
      </c>
    </row>
    <row r="1449" spans="1:11" s="6" customFormat="1" ht="15" outlineLevel="1">
      <c r="A1449" s="59" t="s">
        <v>43</v>
      </c>
      <c r="B1449" s="108"/>
      <c r="C1449" s="108" t="s">
        <v>57</v>
      </c>
      <c r="D1449" s="109" t="s">
        <v>54</v>
      </c>
      <c r="E1449" s="62">
        <v>77</v>
      </c>
      <c r="F1449" s="110"/>
      <c r="G1449" s="111"/>
      <c r="H1449" s="110"/>
      <c r="I1449" s="65">
        <v>0</v>
      </c>
      <c r="J1449" s="112">
        <v>65</v>
      </c>
      <c r="K1449" s="67">
        <v>0</v>
      </c>
    </row>
    <row r="1450" spans="1:11" s="6" customFormat="1" ht="30" outlineLevel="1">
      <c r="A1450" s="59" t="s">
        <v>43</v>
      </c>
      <c r="B1450" s="108"/>
      <c r="C1450" s="108" t="s">
        <v>58</v>
      </c>
      <c r="D1450" s="109" t="s">
        <v>59</v>
      </c>
      <c r="E1450" s="62">
        <v>2.6</v>
      </c>
      <c r="F1450" s="110"/>
      <c r="G1450" s="111" t="s">
        <v>1654</v>
      </c>
      <c r="H1450" s="110"/>
      <c r="I1450" s="65">
        <v>7.58</v>
      </c>
      <c r="J1450" s="112"/>
      <c r="K1450" s="67"/>
    </row>
    <row r="1451" spans="1:11" s="6" customFormat="1" ht="15.75">
      <c r="A1451" s="70" t="s">
        <v>43</v>
      </c>
      <c r="B1451" s="113"/>
      <c r="C1451" s="113" t="s">
        <v>60</v>
      </c>
      <c r="D1451" s="114"/>
      <c r="E1451" s="73" t="s">
        <v>43</v>
      </c>
      <c r="F1451" s="115"/>
      <c r="G1451" s="116"/>
      <c r="H1451" s="115"/>
      <c r="I1451" s="76">
        <v>228.85</v>
      </c>
      <c r="J1451" s="117"/>
      <c r="K1451" s="78">
        <v>4875.95</v>
      </c>
    </row>
    <row r="1452" spans="1:11" s="6" customFormat="1" ht="180">
      <c r="A1452" s="59">
        <v>158</v>
      </c>
      <c r="B1452" s="108" t="s">
        <v>1089</v>
      </c>
      <c r="C1452" s="108" t="s">
        <v>1130</v>
      </c>
      <c r="D1452" s="109" t="s">
        <v>1091</v>
      </c>
      <c r="E1452" s="62" t="s">
        <v>1173</v>
      </c>
      <c r="F1452" s="110">
        <v>482.65</v>
      </c>
      <c r="G1452" s="111"/>
      <c r="H1452" s="110"/>
      <c r="I1452" s="65"/>
      <c r="J1452" s="112"/>
      <c r="K1452" s="67"/>
    </row>
    <row r="1453" spans="1:11" s="6" customFormat="1" ht="25.5" outlineLevel="1">
      <c r="A1453" s="59" t="s">
        <v>43</v>
      </c>
      <c r="B1453" s="108"/>
      <c r="C1453" s="108" t="s">
        <v>44</v>
      </c>
      <c r="D1453" s="109"/>
      <c r="E1453" s="62" t="s">
        <v>43</v>
      </c>
      <c r="F1453" s="110">
        <v>212.52</v>
      </c>
      <c r="G1453" s="111" t="s">
        <v>94</v>
      </c>
      <c r="H1453" s="110"/>
      <c r="I1453" s="65">
        <v>154.85</v>
      </c>
      <c r="J1453" s="112">
        <v>26.39</v>
      </c>
      <c r="K1453" s="67">
        <v>4086.51</v>
      </c>
    </row>
    <row r="1454" spans="1:11" s="6" customFormat="1" ht="15" outlineLevel="1">
      <c r="A1454" s="59" t="s">
        <v>43</v>
      </c>
      <c r="B1454" s="108"/>
      <c r="C1454" s="108" t="s">
        <v>46</v>
      </c>
      <c r="D1454" s="109"/>
      <c r="E1454" s="62" t="s">
        <v>43</v>
      </c>
      <c r="F1454" s="110">
        <v>10.07</v>
      </c>
      <c r="G1454" s="111" t="s">
        <v>95</v>
      </c>
      <c r="H1454" s="110"/>
      <c r="I1454" s="65">
        <v>7.25</v>
      </c>
      <c r="J1454" s="112">
        <v>7.78</v>
      </c>
      <c r="K1454" s="67">
        <v>56.41</v>
      </c>
    </row>
    <row r="1455" spans="1:11" s="6" customFormat="1" ht="15" outlineLevel="1">
      <c r="A1455" s="59" t="s">
        <v>43</v>
      </c>
      <c r="B1455" s="108"/>
      <c r="C1455" s="108" t="s">
        <v>48</v>
      </c>
      <c r="D1455" s="109"/>
      <c r="E1455" s="62" t="s">
        <v>43</v>
      </c>
      <c r="F1455" s="110" t="s">
        <v>1092</v>
      </c>
      <c r="G1455" s="111"/>
      <c r="H1455" s="110"/>
      <c r="I1455" s="68" t="s">
        <v>517</v>
      </c>
      <c r="J1455" s="112">
        <v>26.39</v>
      </c>
      <c r="K1455" s="69" t="s">
        <v>2052</v>
      </c>
    </row>
    <row r="1456" spans="1:11" s="6" customFormat="1" ht="15" outlineLevel="1">
      <c r="A1456" s="59" t="s">
        <v>43</v>
      </c>
      <c r="B1456" s="108"/>
      <c r="C1456" s="108" t="s">
        <v>52</v>
      </c>
      <c r="D1456" s="109"/>
      <c r="E1456" s="62" t="s">
        <v>43</v>
      </c>
      <c r="F1456" s="110">
        <v>260.06</v>
      </c>
      <c r="G1456" s="111"/>
      <c r="H1456" s="110"/>
      <c r="I1456" s="65">
        <v>124.83</v>
      </c>
      <c r="J1456" s="112">
        <v>8.52</v>
      </c>
      <c r="K1456" s="67">
        <v>1063.54</v>
      </c>
    </row>
    <row r="1457" spans="1:11" s="6" customFormat="1" ht="15" outlineLevel="1">
      <c r="A1457" s="59" t="s">
        <v>43</v>
      </c>
      <c r="B1457" s="108"/>
      <c r="C1457" s="108" t="s">
        <v>53</v>
      </c>
      <c r="D1457" s="109" t="s">
        <v>54</v>
      </c>
      <c r="E1457" s="62">
        <v>85</v>
      </c>
      <c r="F1457" s="110"/>
      <c r="G1457" s="111"/>
      <c r="H1457" s="110"/>
      <c r="I1457" s="65">
        <v>131.62</v>
      </c>
      <c r="J1457" s="112">
        <v>70</v>
      </c>
      <c r="K1457" s="67">
        <v>2860.56</v>
      </c>
    </row>
    <row r="1458" spans="1:11" s="6" customFormat="1" ht="15" outlineLevel="1">
      <c r="A1458" s="59" t="s">
        <v>43</v>
      </c>
      <c r="B1458" s="108"/>
      <c r="C1458" s="108" t="s">
        <v>55</v>
      </c>
      <c r="D1458" s="109" t="s">
        <v>54</v>
      </c>
      <c r="E1458" s="62">
        <v>70</v>
      </c>
      <c r="F1458" s="110"/>
      <c r="G1458" s="111"/>
      <c r="H1458" s="110"/>
      <c r="I1458" s="65">
        <v>108.4</v>
      </c>
      <c r="J1458" s="112">
        <v>41</v>
      </c>
      <c r="K1458" s="67">
        <v>1675.47</v>
      </c>
    </row>
    <row r="1459" spans="1:11" s="6" customFormat="1" ht="15" outlineLevel="1">
      <c r="A1459" s="59" t="s">
        <v>43</v>
      </c>
      <c r="B1459" s="108"/>
      <c r="C1459" s="108" t="s">
        <v>56</v>
      </c>
      <c r="D1459" s="109" t="s">
        <v>54</v>
      </c>
      <c r="E1459" s="62">
        <v>98</v>
      </c>
      <c r="F1459" s="110"/>
      <c r="G1459" s="111"/>
      <c r="H1459" s="110"/>
      <c r="I1459" s="65">
        <v>0.84</v>
      </c>
      <c r="J1459" s="112">
        <v>95</v>
      </c>
      <c r="K1459" s="67">
        <v>21.66</v>
      </c>
    </row>
    <row r="1460" spans="1:11" s="6" customFormat="1" ht="15" outlineLevel="1">
      <c r="A1460" s="59" t="s">
        <v>43</v>
      </c>
      <c r="B1460" s="108"/>
      <c r="C1460" s="108" t="s">
        <v>57</v>
      </c>
      <c r="D1460" s="109" t="s">
        <v>54</v>
      </c>
      <c r="E1460" s="62">
        <v>77</v>
      </c>
      <c r="F1460" s="110"/>
      <c r="G1460" s="111"/>
      <c r="H1460" s="110"/>
      <c r="I1460" s="65">
        <v>0.66</v>
      </c>
      <c r="J1460" s="112">
        <v>65</v>
      </c>
      <c r="K1460" s="67">
        <v>14.82</v>
      </c>
    </row>
    <row r="1461" spans="1:11" s="6" customFormat="1" ht="30" outlineLevel="1">
      <c r="A1461" s="59" t="s">
        <v>43</v>
      </c>
      <c r="B1461" s="108"/>
      <c r="C1461" s="108" t="s">
        <v>58</v>
      </c>
      <c r="D1461" s="109" t="s">
        <v>59</v>
      </c>
      <c r="E1461" s="62">
        <v>16.100000000000001</v>
      </c>
      <c r="F1461" s="110"/>
      <c r="G1461" s="111" t="s">
        <v>94</v>
      </c>
      <c r="H1461" s="110"/>
      <c r="I1461" s="65">
        <v>11.73</v>
      </c>
      <c r="J1461" s="112"/>
      <c r="K1461" s="67"/>
    </row>
    <row r="1462" spans="1:11" s="6" customFormat="1" ht="15.75">
      <c r="A1462" s="70" t="s">
        <v>43</v>
      </c>
      <c r="B1462" s="113"/>
      <c r="C1462" s="113" t="s">
        <v>60</v>
      </c>
      <c r="D1462" s="114"/>
      <c r="E1462" s="73" t="s">
        <v>43</v>
      </c>
      <c r="F1462" s="115"/>
      <c r="G1462" s="116"/>
      <c r="H1462" s="115"/>
      <c r="I1462" s="76">
        <v>528.45000000000005</v>
      </c>
      <c r="J1462" s="117"/>
      <c r="K1462" s="78">
        <v>9778.9699999999993</v>
      </c>
    </row>
    <row r="1463" spans="1:11" s="6" customFormat="1" ht="15" outlineLevel="1">
      <c r="A1463" s="59" t="s">
        <v>43</v>
      </c>
      <c r="B1463" s="108"/>
      <c r="C1463" s="108" t="s">
        <v>61</v>
      </c>
      <c r="D1463" s="109"/>
      <c r="E1463" s="62" t="s">
        <v>43</v>
      </c>
      <c r="F1463" s="110"/>
      <c r="G1463" s="111"/>
      <c r="H1463" s="110"/>
      <c r="I1463" s="65"/>
      <c r="J1463" s="112"/>
      <c r="K1463" s="67"/>
    </row>
    <row r="1464" spans="1:11" s="6" customFormat="1" ht="25.5" outlineLevel="1">
      <c r="A1464" s="59" t="s">
        <v>43</v>
      </c>
      <c r="B1464" s="108"/>
      <c r="C1464" s="108" t="s">
        <v>46</v>
      </c>
      <c r="D1464" s="109"/>
      <c r="E1464" s="62" t="s">
        <v>43</v>
      </c>
      <c r="F1464" s="110">
        <v>1.2</v>
      </c>
      <c r="G1464" s="111" t="s">
        <v>100</v>
      </c>
      <c r="H1464" s="110"/>
      <c r="I1464" s="65">
        <v>0.09</v>
      </c>
      <c r="J1464" s="112">
        <v>26.39</v>
      </c>
      <c r="K1464" s="67">
        <v>2.2799999999999998</v>
      </c>
    </row>
    <row r="1465" spans="1:11" s="6" customFormat="1" ht="25.5" outlineLevel="1">
      <c r="A1465" s="59" t="s">
        <v>43</v>
      </c>
      <c r="B1465" s="108"/>
      <c r="C1465" s="108" t="s">
        <v>48</v>
      </c>
      <c r="D1465" s="109"/>
      <c r="E1465" s="62" t="s">
        <v>43</v>
      </c>
      <c r="F1465" s="110">
        <v>1.2</v>
      </c>
      <c r="G1465" s="111" t="s">
        <v>100</v>
      </c>
      <c r="H1465" s="110"/>
      <c r="I1465" s="65">
        <v>0.09</v>
      </c>
      <c r="J1465" s="112">
        <v>26.39</v>
      </c>
      <c r="K1465" s="67">
        <v>2.2799999999999998</v>
      </c>
    </row>
    <row r="1466" spans="1:11" s="6" customFormat="1" ht="15" outlineLevel="1">
      <c r="A1466" s="59" t="s">
        <v>43</v>
      </c>
      <c r="B1466" s="108"/>
      <c r="C1466" s="108" t="s">
        <v>63</v>
      </c>
      <c r="D1466" s="109" t="s">
        <v>54</v>
      </c>
      <c r="E1466" s="62">
        <v>175</v>
      </c>
      <c r="F1466" s="110"/>
      <c r="G1466" s="111"/>
      <c r="H1466" s="110"/>
      <c r="I1466" s="65">
        <v>0.16</v>
      </c>
      <c r="J1466" s="112">
        <v>160</v>
      </c>
      <c r="K1466" s="67">
        <v>3.65</v>
      </c>
    </row>
    <row r="1467" spans="1:11" s="6" customFormat="1" ht="15" outlineLevel="1">
      <c r="A1467" s="59" t="s">
        <v>43</v>
      </c>
      <c r="B1467" s="108"/>
      <c r="C1467" s="108" t="s">
        <v>64</v>
      </c>
      <c r="D1467" s="109"/>
      <c r="E1467" s="62" t="s">
        <v>43</v>
      </c>
      <c r="F1467" s="110"/>
      <c r="G1467" s="111"/>
      <c r="H1467" s="110"/>
      <c r="I1467" s="65">
        <v>0.25</v>
      </c>
      <c r="J1467" s="112"/>
      <c r="K1467" s="67">
        <v>5.93</v>
      </c>
    </row>
    <row r="1468" spans="1:11" s="6" customFormat="1" ht="15.75">
      <c r="A1468" s="70" t="s">
        <v>43</v>
      </c>
      <c r="B1468" s="113"/>
      <c r="C1468" s="113" t="s">
        <v>65</v>
      </c>
      <c r="D1468" s="114"/>
      <c r="E1468" s="73" t="s">
        <v>43</v>
      </c>
      <c r="F1468" s="115"/>
      <c r="G1468" s="116"/>
      <c r="H1468" s="115"/>
      <c r="I1468" s="76">
        <v>528.70000000000005</v>
      </c>
      <c r="J1468" s="117"/>
      <c r="K1468" s="78">
        <v>9784.9</v>
      </c>
    </row>
    <row r="1469" spans="1:11" s="6" customFormat="1" ht="45">
      <c r="A1469" s="59">
        <v>159</v>
      </c>
      <c r="B1469" s="108" t="s">
        <v>1658</v>
      </c>
      <c r="C1469" s="108" t="s">
        <v>1659</v>
      </c>
      <c r="D1469" s="109" t="s">
        <v>109</v>
      </c>
      <c r="E1469" s="62" t="s">
        <v>2053</v>
      </c>
      <c r="F1469" s="110">
        <v>38.74</v>
      </c>
      <c r="G1469" s="111"/>
      <c r="H1469" s="110"/>
      <c r="I1469" s="65">
        <v>339.18</v>
      </c>
      <c r="J1469" s="112">
        <v>2.67</v>
      </c>
      <c r="K1469" s="78">
        <v>905.6</v>
      </c>
    </row>
    <row r="1470" spans="1:11" s="6" customFormat="1" ht="45">
      <c r="A1470" s="59">
        <v>160</v>
      </c>
      <c r="B1470" s="108" t="s">
        <v>1661</v>
      </c>
      <c r="C1470" s="108" t="s">
        <v>1662</v>
      </c>
      <c r="D1470" s="109" t="s">
        <v>156</v>
      </c>
      <c r="E1470" s="62" t="s">
        <v>2054</v>
      </c>
      <c r="F1470" s="110">
        <v>135.06</v>
      </c>
      <c r="G1470" s="111"/>
      <c r="H1470" s="110"/>
      <c r="I1470" s="65">
        <v>129.66</v>
      </c>
      <c r="J1470" s="112">
        <v>7.51</v>
      </c>
      <c r="K1470" s="78">
        <v>973.73</v>
      </c>
    </row>
    <row r="1471" spans="1:11" s="6" customFormat="1" ht="45">
      <c r="A1471" s="59">
        <v>161</v>
      </c>
      <c r="B1471" s="108" t="s">
        <v>1664</v>
      </c>
      <c r="C1471" s="108" t="s">
        <v>1665</v>
      </c>
      <c r="D1471" s="109" t="s">
        <v>106</v>
      </c>
      <c r="E1471" s="62" t="s">
        <v>2055</v>
      </c>
      <c r="F1471" s="110">
        <v>25448.75</v>
      </c>
      <c r="G1471" s="111"/>
      <c r="H1471" s="110"/>
      <c r="I1471" s="65">
        <v>10.26</v>
      </c>
      <c r="J1471" s="112">
        <v>5.9</v>
      </c>
      <c r="K1471" s="78">
        <v>60.51</v>
      </c>
    </row>
    <row r="1472" spans="1:11" s="6" customFormat="1" ht="120">
      <c r="A1472" s="59">
        <v>162</v>
      </c>
      <c r="B1472" s="108" t="s">
        <v>1096</v>
      </c>
      <c r="C1472" s="108" t="s">
        <v>1667</v>
      </c>
      <c r="D1472" s="109" t="s">
        <v>106</v>
      </c>
      <c r="E1472" s="62" t="s">
        <v>2056</v>
      </c>
      <c r="F1472" s="110">
        <v>20268.29</v>
      </c>
      <c r="G1472" s="111"/>
      <c r="H1472" s="110"/>
      <c r="I1472" s="65">
        <v>57.28</v>
      </c>
      <c r="J1472" s="112">
        <v>8.56</v>
      </c>
      <c r="K1472" s="78">
        <v>490.3</v>
      </c>
    </row>
    <row r="1473" spans="1:11" s="6" customFormat="1" ht="75">
      <c r="A1473" s="59">
        <v>163</v>
      </c>
      <c r="B1473" s="108" t="s">
        <v>123</v>
      </c>
      <c r="C1473" s="108" t="s">
        <v>1131</v>
      </c>
      <c r="D1473" s="109" t="s">
        <v>125</v>
      </c>
      <c r="E1473" s="62">
        <v>12</v>
      </c>
      <c r="F1473" s="110">
        <v>5349.6</v>
      </c>
      <c r="G1473" s="111"/>
      <c r="H1473" s="110"/>
      <c r="I1473" s="65">
        <v>64195.199999999997</v>
      </c>
      <c r="J1473" s="112">
        <v>7.4</v>
      </c>
      <c r="K1473" s="78">
        <v>475044.48</v>
      </c>
    </row>
    <row r="1474" spans="1:11" s="6" customFormat="1" ht="45">
      <c r="A1474" s="59">
        <v>164</v>
      </c>
      <c r="B1474" s="108" t="s">
        <v>1112</v>
      </c>
      <c r="C1474" s="118" t="s">
        <v>1113</v>
      </c>
      <c r="D1474" s="119" t="s">
        <v>106</v>
      </c>
      <c r="E1474" s="81" t="s">
        <v>2057</v>
      </c>
      <c r="F1474" s="120">
        <v>42.16</v>
      </c>
      <c r="G1474" s="121"/>
      <c r="H1474" s="120"/>
      <c r="I1474" s="84">
        <v>20.56</v>
      </c>
      <c r="J1474" s="122">
        <v>11.94</v>
      </c>
      <c r="K1474" s="86">
        <v>245.43</v>
      </c>
    </row>
    <row r="1475" spans="1:11" s="6" customFormat="1" ht="15">
      <c r="A1475" s="123"/>
      <c r="B1475" s="124"/>
      <c r="C1475" s="168" t="s">
        <v>127</v>
      </c>
      <c r="D1475" s="169"/>
      <c r="E1475" s="169"/>
      <c r="F1475" s="169"/>
      <c r="G1475" s="169"/>
      <c r="H1475" s="169"/>
      <c r="I1475" s="65">
        <v>67013.070000000007</v>
      </c>
      <c r="J1475" s="112"/>
      <c r="K1475" s="67">
        <v>490199.23</v>
      </c>
    </row>
    <row r="1476" spans="1:11" s="6" customFormat="1" ht="15">
      <c r="A1476" s="123"/>
      <c r="B1476" s="124"/>
      <c r="C1476" s="168" t="s">
        <v>128</v>
      </c>
      <c r="D1476" s="169"/>
      <c r="E1476" s="169"/>
      <c r="F1476" s="169"/>
      <c r="G1476" s="169"/>
      <c r="H1476" s="169"/>
      <c r="I1476" s="65"/>
      <c r="J1476" s="112"/>
      <c r="K1476" s="67"/>
    </row>
    <row r="1477" spans="1:11" s="6" customFormat="1" ht="15">
      <c r="A1477" s="123"/>
      <c r="B1477" s="124"/>
      <c r="C1477" s="168" t="s">
        <v>129</v>
      </c>
      <c r="D1477" s="169"/>
      <c r="E1477" s="169"/>
      <c r="F1477" s="169"/>
      <c r="G1477" s="169"/>
      <c r="H1477" s="169"/>
      <c r="I1477" s="65">
        <v>301.02999999999997</v>
      </c>
      <c r="J1477" s="112"/>
      <c r="K1477" s="67">
        <v>7944.01</v>
      </c>
    </row>
    <row r="1478" spans="1:11" s="6" customFormat="1" ht="15">
      <c r="A1478" s="123"/>
      <c r="B1478" s="124"/>
      <c r="C1478" s="168" t="s">
        <v>130</v>
      </c>
      <c r="D1478" s="169"/>
      <c r="E1478" s="169"/>
      <c r="F1478" s="169"/>
      <c r="G1478" s="169"/>
      <c r="H1478" s="169"/>
      <c r="I1478" s="65">
        <v>66692.429999999993</v>
      </c>
      <c r="J1478" s="112"/>
      <c r="K1478" s="67">
        <v>482142.18</v>
      </c>
    </row>
    <row r="1479" spans="1:11" s="6" customFormat="1" ht="15">
      <c r="A1479" s="123"/>
      <c r="B1479" s="124"/>
      <c r="C1479" s="168" t="s">
        <v>131</v>
      </c>
      <c r="D1479" s="169"/>
      <c r="E1479" s="169"/>
      <c r="F1479" s="169"/>
      <c r="G1479" s="169"/>
      <c r="H1479" s="169"/>
      <c r="I1479" s="65">
        <v>20.56</v>
      </c>
      <c r="J1479" s="112"/>
      <c r="K1479" s="67">
        <v>138.12</v>
      </c>
    </row>
    <row r="1480" spans="1:11" s="6" customFormat="1" ht="15.75">
      <c r="A1480" s="123"/>
      <c r="B1480" s="124"/>
      <c r="C1480" s="173" t="s">
        <v>132</v>
      </c>
      <c r="D1480" s="174"/>
      <c r="E1480" s="174"/>
      <c r="F1480" s="174"/>
      <c r="G1480" s="174"/>
      <c r="H1480" s="174"/>
      <c r="I1480" s="76">
        <v>264.70999999999998</v>
      </c>
      <c r="J1480" s="117"/>
      <c r="K1480" s="78">
        <v>5758.71</v>
      </c>
    </row>
    <row r="1481" spans="1:11" s="6" customFormat="1" ht="15.75">
      <c r="A1481" s="123"/>
      <c r="B1481" s="124"/>
      <c r="C1481" s="173" t="s">
        <v>133</v>
      </c>
      <c r="D1481" s="174"/>
      <c r="E1481" s="174"/>
      <c r="F1481" s="174"/>
      <c r="G1481" s="174"/>
      <c r="H1481" s="174"/>
      <c r="I1481" s="76">
        <v>210.79</v>
      </c>
      <c r="J1481" s="117"/>
      <c r="K1481" s="78">
        <v>3263.06</v>
      </c>
    </row>
    <row r="1482" spans="1:11" s="6" customFormat="1" ht="15.75">
      <c r="A1482" s="123"/>
      <c r="B1482" s="124"/>
      <c r="C1482" s="173" t="s">
        <v>2058</v>
      </c>
      <c r="D1482" s="174"/>
      <c r="E1482" s="174"/>
      <c r="F1482" s="174"/>
      <c r="G1482" s="174"/>
      <c r="H1482" s="174"/>
      <c r="I1482" s="76"/>
      <c r="J1482" s="117"/>
      <c r="K1482" s="78"/>
    </row>
    <row r="1483" spans="1:11" s="6" customFormat="1" ht="15">
      <c r="A1483" s="123"/>
      <c r="B1483" s="124"/>
      <c r="C1483" s="168" t="s">
        <v>2059</v>
      </c>
      <c r="D1483" s="169"/>
      <c r="E1483" s="169"/>
      <c r="F1483" s="169"/>
      <c r="G1483" s="169"/>
      <c r="H1483" s="169"/>
      <c r="I1483" s="65">
        <v>67488.570000000007</v>
      </c>
      <c r="J1483" s="112"/>
      <c r="K1483" s="67">
        <v>499221</v>
      </c>
    </row>
    <row r="1484" spans="1:11" s="6" customFormat="1" ht="15.75">
      <c r="A1484" s="123"/>
      <c r="B1484" s="124"/>
      <c r="C1484" s="175" t="s">
        <v>2060</v>
      </c>
      <c r="D1484" s="176"/>
      <c r="E1484" s="176"/>
      <c r="F1484" s="176"/>
      <c r="G1484" s="176"/>
      <c r="H1484" s="176"/>
      <c r="I1484" s="87">
        <v>67488.570000000007</v>
      </c>
      <c r="J1484" s="125"/>
      <c r="K1484" s="86">
        <v>499221</v>
      </c>
    </row>
    <row r="1485" spans="1:11" s="6" customFormat="1" ht="22.15" customHeight="1">
      <c r="A1485" s="166" t="s">
        <v>2061</v>
      </c>
      <c r="B1485" s="167"/>
      <c r="C1485" s="167"/>
      <c r="D1485" s="167"/>
      <c r="E1485" s="167"/>
      <c r="F1485" s="167"/>
      <c r="G1485" s="167"/>
      <c r="H1485" s="167"/>
      <c r="I1485" s="167"/>
      <c r="J1485" s="167"/>
      <c r="K1485" s="167"/>
    </row>
    <row r="1486" spans="1:11" s="6" customFormat="1" ht="135">
      <c r="A1486" s="59">
        <v>165</v>
      </c>
      <c r="B1486" s="108" t="s">
        <v>1034</v>
      </c>
      <c r="C1486" s="108" t="s">
        <v>1035</v>
      </c>
      <c r="D1486" s="109" t="s">
        <v>1036</v>
      </c>
      <c r="E1486" s="62" t="s">
        <v>1674</v>
      </c>
      <c r="F1486" s="110">
        <v>105.04</v>
      </c>
      <c r="G1486" s="111"/>
      <c r="H1486" s="110"/>
      <c r="I1486" s="65"/>
      <c r="J1486" s="112"/>
      <c r="K1486" s="67"/>
    </row>
    <row r="1487" spans="1:11" s="6" customFormat="1" ht="15" outlineLevel="1">
      <c r="A1487" s="59" t="s">
        <v>43</v>
      </c>
      <c r="B1487" s="108"/>
      <c r="C1487" s="108" t="s">
        <v>44</v>
      </c>
      <c r="D1487" s="109"/>
      <c r="E1487" s="62" t="s">
        <v>43</v>
      </c>
      <c r="F1487" s="110">
        <v>95.48</v>
      </c>
      <c r="G1487" s="111" t="s">
        <v>76</v>
      </c>
      <c r="H1487" s="110"/>
      <c r="I1487" s="65">
        <v>50.41</v>
      </c>
      <c r="J1487" s="112">
        <v>26.39</v>
      </c>
      <c r="K1487" s="67">
        <v>1330.41</v>
      </c>
    </row>
    <row r="1488" spans="1:11" s="6" customFormat="1" ht="15" outlineLevel="1">
      <c r="A1488" s="59" t="s">
        <v>43</v>
      </c>
      <c r="B1488" s="108"/>
      <c r="C1488" s="108" t="s">
        <v>46</v>
      </c>
      <c r="D1488" s="109"/>
      <c r="E1488" s="62" t="s">
        <v>43</v>
      </c>
      <c r="F1488" s="110">
        <v>9.56</v>
      </c>
      <c r="G1488" s="111">
        <v>1.2</v>
      </c>
      <c r="H1488" s="110"/>
      <c r="I1488" s="65">
        <v>4.59</v>
      </c>
      <c r="J1488" s="112">
        <v>6.01</v>
      </c>
      <c r="K1488" s="67">
        <v>27.58</v>
      </c>
    </row>
    <row r="1489" spans="1:11" s="6" customFormat="1" ht="15" outlineLevel="1">
      <c r="A1489" s="59" t="s">
        <v>43</v>
      </c>
      <c r="B1489" s="108"/>
      <c r="C1489" s="108" t="s">
        <v>48</v>
      </c>
      <c r="D1489" s="109"/>
      <c r="E1489" s="62" t="s">
        <v>43</v>
      </c>
      <c r="F1489" s="110"/>
      <c r="G1489" s="111"/>
      <c r="H1489" s="110"/>
      <c r="I1489" s="65"/>
      <c r="J1489" s="112">
        <v>26.39</v>
      </c>
      <c r="K1489" s="67"/>
    </row>
    <row r="1490" spans="1:11" s="6" customFormat="1" ht="15" outlineLevel="1">
      <c r="A1490" s="59" t="s">
        <v>43</v>
      </c>
      <c r="B1490" s="108"/>
      <c r="C1490" s="108" t="s">
        <v>52</v>
      </c>
      <c r="D1490" s="109"/>
      <c r="E1490" s="62" t="s">
        <v>43</v>
      </c>
      <c r="F1490" s="110"/>
      <c r="G1490" s="111"/>
      <c r="H1490" s="110"/>
      <c r="I1490" s="65"/>
      <c r="J1490" s="112"/>
      <c r="K1490" s="67"/>
    </row>
    <row r="1491" spans="1:11" s="6" customFormat="1" ht="15" outlineLevel="1">
      <c r="A1491" s="59" t="s">
        <v>43</v>
      </c>
      <c r="B1491" s="108"/>
      <c r="C1491" s="108" t="s">
        <v>53</v>
      </c>
      <c r="D1491" s="109" t="s">
        <v>54</v>
      </c>
      <c r="E1491" s="62">
        <v>91</v>
      </c>
      <c r="F1491" s="110"/>
      <c r="G1491" s="111"/>
      <c r="H1491" s="110"/>
      <c r="I1491" s="65">
        <v>45.87</v>
      </c>
      <c r="J1491" s="112">
        <v>75</v>
      </c>
      <c r="K1491" s="67">
        <v>997.81</v>
      </c>
    </row>
    <row r="1492" spans="1:11" s="6" customFormat="1" ht="15" outlineLevel="1">
      <c r="A1492" s="59" t="s">
        <v>43</v>
      </c>
      <c r="B1492" s="108"/>
      <c r="C1492" s="108" t="s">
        <v>55</v>
      </c>
      <c r="D1492" s="109" t="s">
        <v>54</v>
      </c>
      <c r="E1492" s="62">
        <v>70</v>
      </c>
      <c r="F1492" s="110"/>
      <c r="G1492" s="111"/>
      <c r="H1492" s="110"/>
      <c r="I1492" s="65">
        <v>35.29</v>
      </c>
      <c r="J1492" s="112">
        <v>41</v>
      </c>
      <c r="K1492" s="67">
        <v>545.47</v>
      </c>
    </row>
    <row r="1493" spans="1:11" s="6" customFormat="1" ht="15" outlineLevel="1">
      <c r="A1493" s="59" t="s">
        <v>43</v>
      </c>
      <c r="B1493" s="108"/>
      <c r="C1493" s="108" t="s">
        <v>56</v>
      </c>
      <c r="D1493" s="109" t="s">
        <v>54</v>
      </c>
      <c r="E1493" s="62">
        <v>98</v>
      </c>
      <c r="F1493" s="110"/>
      <c r="G1493" s="111"/>
      <c r="H1493" s="110"/>
      <c r="I1493" s="65">
        <v>0</v>
      </c>
      <c r="J1493" s="112">
        <v>95</v>
      </c>
      <c r="K1493" s="67">
        <v>0</v>
      </c>
    </row>
    <row r="1494" spans="1:11" s="6" customFormat="1" ht="15" outlineLevel="1">
      <c r="A1494" s="59" t="s">
        <v>43</v>
      </c>
      <c r="B1494" s="108"/>
      <c r="C1494" s="108" t="s">
        <v>57</v>
      </c>
      <c r="D1494" s="109" t="s">
        <v>54</v>
      </c>
      <c r="E1494" s="62">
        <v>77</v>
      </c>
      <c r="F1494" s="110"/>
      <c r="G1494" s="111"/>
      <c r="H1494" s="110"/>
      <c r="I1494" s="65">
        <v>0</v>
      </c>
      <c r="J1494" s="112">
        <v>65</v>
      </c>
      <c r="K1494" s="67">
        <v>0</v>
      </c>
    </row>
    <row r="1495" spans="1:11" s="6" customFormat="1" ht="30" outlineLevel="1">
      <c r="A1495" s="59" t="s">
        <v>43</v>
      </c>
      <c r="B1495" s="108"/>
      <c r="C1495" s="108" t="s">
        <v>58</v>
      </c>
      <c r="D1495" s="109" t="s">
        <v>59</v>
      </c>
      <c r="E1495" s="62">
        <v>8.5399999999999991</v>
      </c>
      <c r="F1495" s="110"/>
      <c r="G1495" s="111" t="s">
        <v>76</v>
      </c>
      <c r="H1495" s="110"/>
      <c r="I1495" s="65">
        <v>4.51</v>
      </c>
      <c r="J1495" s="112"/>
      <c r="K1495" s="67"/>
    </row>
    <row r="1496" spans="1:11" s="6" customFormat="1" ht="15.75">
      <c r="A1496" s="70" t="s">
        <v>43</v>
      </c>
      <c r="B1496" s="113"/>
      <c r="C1496" s="113" t="s">
        <v>60</v>
      </c>
      <c r="D1496" s="114"/>
      <c r="E1496" s="73" t="s">
        <v>43</v>
      </c>
      <c r="F1496" s="115"/>
      <c r="G1496" s="116"/>
      <c r="H1496" s="115"/>
      <c r="I1496" s="76">
        <v>136.16</v>
      </c>
      <c r="J1496" s="117"/>
      <c r="K1496" s="78">
        <v>2901.27</v>
      </c>
    </row>
    <row r="1497" spans="1:11" s="6" customFormat="1" ht="30">
      <c r="A1497" s="59">
        <v>166</v>
      </c>
      <c r="B1497" s="108" t="s">
        <v>1039</v>
      </c>
      <c r="C1497" s="108" t="s">
        <v>1040</v>
      </c>
      <c r="D1497" s="109" t="s">
        <v>418</v>
      </c>
      <c r="E1497" s="62">
        <v>4</v>
      </c>
      <c r="F1497" s="110">
        <v>378.22</v>
      </c>
      <c r="G1497" s="111"/>
      <c r="H1497" s="110"/>
      <c r="I1497" s="65">
        <v>1512.88</v>
      </c>
      <c r="J1497" s="112">
        <v>1.85</v>
      </c>
      <c r="K1497" s="78">
        <v>2798.83</v>
      </c>
    </row>
    <row r="1498" spans="1:11" s="6" customFormat="1" ht="135">
      <c r="A1498" s="59">
        <v>167</v>
      </c>
      <c r="B1498" s="108" t="s">
        <v>1041</v>
      </c>
      <c r="C1498" s="108" t="s">
        <v>1653</v>
      </c>
      <c r="D1498" s="109" t="s">
        <v>1036</v>
      </c>
      <c r="E1498" s="62">
        <v>0.4</v>
      </c>
      <c r="F1498" s="110">
        <v>31.98</v>
      </c>
      <c r="G1498" s="111">
        <v>4.5999999999999996</v>
      </c>
      <c r="H1498" s="110"/>
      <c r="I1498" s="65"/>
      <c r="J1498" s="112"/>
      <c r="K1498" s="67"/>
    </row>
    <row r="1499" spans="1:11" s="6" customFormat="1" ht="15" outlineLevel="1">
      <c r="A1499" s="59" t="s">
        <v>43</v>
      </c>
      <c r="B1499" s="108"/>
      <c r="C1499" s="108" t="s">
        <v>44</v>
      </c>
      <c r="D1499" s="109"/>
      <c r="E1499" s="62" t="s">
        <v>43</v>
      </c>
      <c r="F1499" s="110">
        <v>29.07</v>
      </c>
      <c r="G1499" s="111" t="s">
        <v>1654</v>
      </c>
      <c r="H1499" s="110"/>
      <c r="I1499" s="65">
        <v>70.61</v>
      </c>
      <c r="J1499" s="112">
        <v>26.39</v>
      </c>
      <c r="K1499" s="67">
        <v>1863.27</v>
      </c>
    </row>
    <row r="1500" spans="1:11" s="6" customFormat="1" ht="15" outlineLevel="1">
      <c r="A1500" s="59" t="s">
        <v>43</v>
      </c>
      <c r="B1500" s="108"/>
      <c r="C1500" s="108" t="s">
        <v>46</v>
      </c>
      <c r="D1500" s="109"/>
      <c r="E1500" s="62" t="s">
        <v>43</v>
      </c>
      <c r="F1500" s="110">
        <v>2.91</v>
      </c>
      <c r="G1500" s="111" t="s">
        <v>1655</v>
      </c>
      <c r="H1500" s="110"/>
      <c r="I1500" s="65">
        <v>6.43</v>
      </c>
      <c r="J1500" s="112">
        <v>6.01</v>
      </c>
      <c r="K1500" s="67">
        <v>38.619999999999997</v>
      </c>
    </row>
    <row r="1501" spans="1:11" s="6" customFormat="1" ht="15" outlineLevel="1">
      <c r="A1501" s="59" t="s">
        <v>43</v>
      </c>
      <c r="B1501" s="108"/>
      <c r="C1501" s="108" t="s">
        <v>48</v>
      </c>
      <c r="D1501" s="109"/>
      <c r="E1501" s="62" t="s">
        <v>43</v>
      </c>
      <c r="F1501" s="110"/>
      <c r="G1501" s="111"/>
      <c r="H1501" s="110"/>
      <c r="I1501" s="65"/>
      <c r="J1501" s="112">
        <v>26.39</v>
      </c>
      <c r="K1501" s="67"/>
    </row>
    <row r="1502" spans="1:11" s="6" customFormat="1" ht="15" outlineLevel="1">
      <c r="A1502" s="59" t="s">
        <v>43</v>
      </c>
      <c r="B1502" s="108"/>
      <c r="C1502" s="108" t="s">
        <v>52</v>
      </c>
      <c r="D1502" s="109"/>
      <c r="E1502" s="62" t="s">
        <v>43</v>
      </c>
      <c r="F1502" s="110"/>
      <c r="G1502" s="111">
        <v>4.5999999999999996</v>
      </c>
      <c r="H1502" s="110"/>
      <c r="I1502" s="65"/>
      <c r="J1502" s="112"/>
      <c r="K1502" s="67"/>
    </row>
    <row r="1503" spans="1:11" s="6" customFormat="1" ht="15" outlineLevel="1">
      <c r="A1503" s="59" t="s">
        <v>43</v>
      </c>
      <c r="B1503" s="108"/>
      <c r="C1503" s="108" t="s">
        <v>53</v>
      </c>
      <c r="D1503" s="109" t="s">
        <v>54</v>
      </c>
      <c r="E1503" s="62">
        <v>91</v>
      </c>
      <c r="F1503" s="110"/>
      <c r="G1503" s="111"/>
      <c r="H1503" s="110"/>
      <c r="I1503" s="65">
        <v>64.260000000000005</v>
      </c>
      <c r="J1503" s="112">
        <v>75</v>
      </c>
      <c r="K1503" s="67">
        <v>1397.45</v>
      </c>
    </row>
    <row r="1504" spans="1:11" s="6" customFormat="1" ht="15" outlineLevel="1">
      <c r="A1504" s="59" t="s">
        <v>43</v>
      </c>
      <c r="B1504" s="108"/>
      <c r="C1504" s="108" t="s">
        <v>55</v>
      </c>
      <c r="D1504" s="109" t="s">
        <v>54</v>
      </c>
      <c r="E1504" s="62">
        <v>70</v>
      </c>
      <c r="F1504" s="110"/>
      <c r="G1504" s="111"/>
      <c r="H1504" s="110"/>
      <c r="I1504" s="65">
        <v>49.43</v>
      </c>
      <c r="J1504" s="112">
        <v>41</v>
      </c>
      <c r="K1504" s="67">
        <v>763.94</v>
      </c>
    </row>
    <row r="1505" spans="1:11" s="6" customFormat="1" ht="15" outlineLevel="1">
      <c r="A1505" s="59" t="s">
        <v>43</v>
      </c>
      <c r="B1505" s="108"/>
      <c r="C1505" s="108" t="s">
        <v>56</v>
      </c>
      <c r="D1505" s="109" t="s">
        <v>54</v>
      </c>
      <c r="E1505" s="62">
        <v>98</v>
      </c>
      <c r="F1505" s="110"/>
      <c r="G1505" s="111"/>
      <c r="H1505" s="110"/>
      <c r="I1505" s="65">
        <v>0</v>
      </c>
      <c r="J1505" s="112">
        <v>95</v>
      </c>
      <c r="K1505" s="67">
        <v>0</v>
      </c>
    </row>
    <row r="1506" spans="1:11" s="6" customFormat="1" ht="15" outlineLevel="1">
      <c r="A1506" s="59" t="s">
        <v>43</v>
      </c>
      <c r="B1506" s="108"/>
      <c r="C1506" s="108" t="s">
        <v>57</v>
      </c>
      <c r="D1506" s="109" t="s">
        <v>54</v>
      </c>
      <c r="E1506" s="62">
        <v>77</v>
      </c>
      <c r="F1506" s="110"/>
      <c r="G1506" s="111"/>
      <c r="H1506" s="110"/>
      <c r="I1506" s="65">
        <v>0</v>
      </c>
      <c r="J1506" s="112">
        <v>65</v>
      </c>
      <c r="K1506" s="67">
        <v>0</v>
      </c>
    </row>
    <row r="1507" spans="1:11" s="6" customFormat="1" ht="30" outlineLevel="1">
      <c r="A1507" s="59" t="s">
        <v>43</v>
      </c>
      <c r="B1507" s="108"/>
      <c r="C1507" s="108" t="s">
        <v>58</v>
      </c>
      <c r="D1507" s="109" t="s">
        <v>59</v>
      </c>
      <c r="E1507" s="62">
        <v>2.6</v>
      </c>
      <c r="F1507" s="110"/>
      <c r="G1507" s="111" t="s">
        <v>1654</v>
      </c>
      <c r="H1507" s="110"/>
      <c r="I1507" s="65">
        <v>6.31</v>
      </c>
      <c r="J1507" s="112"/>
      <c r="K1507" s="67"/>
    </row>
    <row r="1508" spans="1:11" s="6" customFormat="1" ht="15.75">
      <c r="A1508" s="70" t="s">
        <v>43</v>
      </c>
      <c r="B1508" s="113"/>
      <c r="C1508" s="113" t="s">
        <v>60</v>
      </c>
      <c r="D1508" s="114"/>
      <c r="E1508" s="73" t="s">
        <v>43</v>
      </c>
      <c r="F1508" s="115"/>
      <c r="G1508" s="116"/>
      <c r="H1508" s="115"/>
      <c r="I1508" s="76">
        <v>190.73</v>
      </c>
      <c r="J1508" s="117"/>
      <c r="K1508" s="78">
        <v>4063.28</v>
      </c>
    </row>
    <row r="1509" spans="1:11" s="6" customFormat="1" ht="195">
      <c r="A1509" s="59">
        <v>168</v>
      </c>
      <c r="B1509" s="108" t="s">
        <v>1675</v>
      </c>
      <c r="C1509" s="108" t="s">
        <v>1676</v>
      </c>
      <c r="D1509" s="109" t="s">
        <v>41</v>
      </c>
      <c r="E1509" s="62">
        <v>10</v>
      </c>
      <c r="F1509" s="110">
        <v>72.989999999999995</v>
      </c>
      <c r="G1509" s="111"/>
      <c r="H1509" s="110"/>
      <c r="I1509" s="65"/>
      <c r="J1509" s="112"/>
      <c r="K1509" s="67"/>
    </row>
    <row r="1510" spans="1:11" s="6" customFormat="1" ht="25.5" outlineLevel="1">
      <c r="A1510" s="59" t="s">
        <v>43</v>
      </c>
      <c r="B1510" s="108"/>
      <c r="C1510" s="108" t="s">
        <v>44</v>
      </c>
      <c r="D1510" s="109"/>
      <c r="E1510" s="62" t="s">
        <v>43</v>
      </c>
      <c r="F1510" s="110">
        <v>36.79</v>
      </c>
      <c r="G1510" s="111" t="s">
        <v>94</v>
      </c>
      <c r="H1510" s="110"/>
      <c r="I1510" s="65">
        <v>558.47</v>
      </c>
      <c r="J1510" s="112">
        <v>26.39</v>
      </c>
      <c r="K1510" s="67">
        <v>14738.08</v>
      </c>
    </row>
    <row r="1511" spans="1:11" s="6" customFormat="1" ht="15" outlineLevel="1">
      <c r="A1511" s="59" t="s">
        <v>43</v>
      </c>
      <c r="B1511" s="108"/>
      <c r="C1511" s="108" t="s">
        <v>46</v>
      </c>
      <c r="D1511" s="109"/>
      <c r="E1511" s="62" t="s">
        <v>43</v>
      </c>
      <c r="F1511" s="110">
        <v>16.899999999999999</v>
      </c>
      <c r="G1511" s="111" t="s">
        <v>95</v>
      </c>
      <c r="H1511" s="110"/>
      <c r="I1511" s="65">
        <v>253.5</v>
      </c>
      <c r="J1511" s="112">
        <v>9.6300000000000008</v>
      </c>
      <c r="K1511" s="67">
        <v>2441.21</v>
      </c>
    </row>
    <row r="1512" spans="1:11" s="6" customFormat="1" ht="15" outlineLevel="1">
      <c r="A1512" s="59" t="s">
        <v>43</v>
      </c>
      <c r="B1512" s="108"/>
      <c r="C1512" s="108" t="s">
        <v>48</v>
      </c>
      <c r="D1512" s="109"/>
      <c r="E1512" s="62" t="s">
        <v>43</v>
      </c>
      <c r="F1512" s="110" t="s">
        <v>1677</v>
      </c>
      <c r="G1512" s="111"/>
      <c r="H1512" s="110"/>
      <c r="I1512" s="68" t="s">
        <v>1678</v>
      </c>
      <c r="J1512" s="112">
        <v>26.39</v>
      </c>
      <c r="K1512" s="69" t="s">
        <v>1679</v>
      </c>
    </row>
    <row r="1513" spans="1:11" s="6" customFormat="1" ht="15" outlineLevel="1">
      <c r="A1513" s="59" t="s">
        <v>43</v>
      </c>
      <c r="B1513" s="108"/>
      <c r="C1513" s="108" t="s">
        <v>52</v>
      </c>
      <c r="D1513" s="109"/>
      <c r="E1513" s="62" t="s">
        <v>43</v>
      </c>
      <c r="F1513" s="110">
        <v>19.3</v>
      </c>
      <c r="G1513" s="111"/>
      <c r="H1513" s="110"/>
      <c r="I1513" s="65">
        <v>193</v>
      </c>
      <c r="J1513" s="112">
        <v>8.23</v>
      </c>
      <c r="K1513" s="67">
        <v>1588.39</v>
      </c>
    </row>
    <row r="1514" spans="1:11" s="6" customFormat="1" ht="15" outlineLevel="1">
      <c r="A1514" s="59" t="s">
        <v>43</v>
      </c>
      <c r="B1514" s="108"/>
      <c r="C1514" s="108" t="s">
        <v>53</v>
      </c>
      <c r="D1514" s="109" t="s">
        <v>54</v>
      </c>
      <c r="E1514" s="62">
        <v>91</v>
      </c>
      <c r="F1514" s="110"/>
      <c r="G1514" s="111"/>
      <c r="H1514" s="110"/>
      <c r="I1514" s="65">
        <v>508.21</v>
      </c>
      <c r="J1514" s="112">
        <v>75</v>
      </c>
      <c r="K1514" s="67">
        <v>11053.56</v>
      </c>
    </row>
    <row r="1515" spans="1:11" s="6" customFormat="1" ht="15" outlineLevel="1">
      <c r="A1515" s="59" t="s">
        <v>43</v>
      </c>
      <c r="B1515" s="108"/>
      <c r="C1515" s="108" t="s">
        <v>55</v>
      </c>
      <c r="D1515" s="109" t="s">
        <v>54</v>
      </c>
      <c r="E1515" s="62">
        <v>70</v>
      </c>
      <c r="F1515" s="110"/>
      <c r="G1515" s="111"/>
      <c r="H1515" s="110"/>
      <c r="I1515" s="65">
        <v>390.93</v>
      </c>
      <c r="J1515" s="112">
        <v>41</v>
      </c>
      <c r="K1515" s="67">
        <v>6042.61</v>
      </c>
    </row>
    <row r="1516" spans="1:11" s="6" customFormat="1" ht="15" outlineLevel="1">
      <c r="A1516" s="59" t="s">
        <v>43</v>
      </c>
      <c r="B1516" s="108"/>
      <c r="C1516" s="108" t="s">
        <v>56</v>
      </c>
      <c r="D1516" s="109" t="s">
        <v>54</v>
      </c>
      <c r="E1516" s="62">
        <v>98</v>
      </c>
      <c r="F1516" s="110"/>
      <c r="G1516" s="111"/>
      <c r="H1516" s="110"/>
      <c r="I1516" s="65">
        <v>25.73</v>
      </c>
      <c r="J1516" s="112">
        <v>95</v>
      </c>
      <c r="K1516" s="67">
        <v>658.1</v>
      </c>
    </row>
    <row r="1517" spans="1:11" s="6" customFormat="1" ht="15" outlineLevel="1">
      <c r="A1517" s="59" t="s">
        <v>43</v>
      </c>
      <c r="B1517" s="108"/>
      <c r="C1517" s="108" t="s">
        <v>57</v>
      </c>
      <c r="D1517" s="109" t="s">
        <v>54</v>
      </c>
      <c r="E1517" s="62">
        <v>77</v>
      </c>
      <c r="F1517" s="110"/>
      <c r="G1517" s="111"/>
      <c r="H1517" s="110"/>
      <c r="I1517" s="65">
        <v>20.21</v>
      </c>
      <c r="J1517" s="112">
        <v>65</v>
      </c>
      <c r="K1517" s="67">
        <v>450.28</v>
      </c>
    </row>
    <row r="1518" spans="1:11" s="6" customFormat="1" ht="30" outlineLevel="1">
      <c r="A1518" s="59" t="s">
        <v>43</v>
      </c>
      <c r="B1518" s="108"/>
      <c r="C1518" s="108" t="s">
        <v>58</v>
      </c>
      <c r="D1518" s="109" t="s">
        <v>59</v>
      </c>
      <c r="E1518" s="62">
        <v>3.32</v>
      </c>
      <c r="F1518" s="110"/>
      <c r="G1518" s="111" t="s">
        <v>94</v>
      </c>
      <c r="H1518" s="110"/>
      <c r="I1518" s="65">
        <v>50.4</v>
      </c>
      <c r="J1518" s="112"/>
      <c r="K1518" s="67"/>
    </row>
    <row r="1519" spans="1:11" s="6" customFormat="1" ht="15.75">
      <c r="A1519" s="70" t="s">
        <v>43</v>
      </c>
      <c r="B1519" s="113"/>
      <c r="C1519" s="113" t="s">
        <v>60</v>
      </c>
      <c r="D1519" s="114"/>
      <c r="E1519" s="73" t="s">
        <v>43</v>
      </c>
      <c r="F1519" s="115"/>
      <c r="G1519" s="116"/>
      <c r="H1519" s="115"/>
      <c r="I1519" s="76">
        <v>1950.05</v>
      </c>
      <c r="J1519" s="117"/>
      <c r="K1519" s="78">
        <v>36972.230000000003</v>
      </c>
    </row>
    <row r="1520" spans="1:11" s="6" customFormat="1" ht="15" outlineLevel="1">
      <c r="A1520" s="59" t="s">
        <v>43</v>
      </c>
      <c r="B1520" s="108"/>
      <c r="C1520" s="108" t="s">
        <v>61</v>
      </c>
      <c r="D1520" s="109"/>
      <c r="E1520" s="62" t="s">
        <v>43</v>
      </c>
      <c r="F1520" s="110"/>
      <c r="G1520" s="111"/>
      <c r="H1520" s="110"/>
      <c r="I1520" s="65"/>
      <c r="J1520" s="112"/>
      <c r="K1520" s="67"/>
    </row>
    <row r="1521" spans="1:11" s="6" customFormat="1" ht="25.5" outlineLevel="1">
      <c r="A1521" s="59" t="s">
        <v>43</v>
      </c>
      <c r="B1521" s="108"/>
      <c r="C1521" s="108" t="s">
        <v>46</v>
      </c>
      <c r="D1521" s="109"/>
      <c r="E1521" s="62" t="s">
        <v>43</v>
      </c>
      <c r="F1521" s="110">
        <v>1.75</v>
      </c>
      <c r="G1521" s="111" t="s">
        <v>100</v>
      </c>
      <c r="H1521" s="110"/>
      <c r="I1521" s="65">
        <v>2.63</v>
      </c>
      <c r="J1521" s="112">
        <v>26.39</v>
      </c>
      <c r="K1521" s="67">
        <v>69.27</v>
      </c>
    </row>
    <row r="1522" spans="1:11" s="6" customFormat="1" ht="25.5" outlineLevel="1">
      <c r="A1522" s="59" t="s">
        <v>43</v>
      </c>
      <c r="B1522" s="108"/>
      <c r="C1522" s="108" t="s">
        <v>48</v>
      </c>
      <c r="D1522" s="109"/>
      <c r="E1522" s="62" t="s">
        <v>43</v>
      </c>
      <c r="F1522" s="110">
        <v>1.75</v>
      </c>
      <c r="G1522" s="111" t="s">
        <v>100</v>
      </c>
      <c r="H1522" s="110"/>
      <c r="I1522" s="65">
        <v>2.63</v>
      </c>
      <c r="J1522" s="112">
        <v>26.39</v>
      </c>
      <c r="K1522" s="67">
        <v>69.27</v>
      </c>
    </row>
    <row r="1523" spans="1:11" s="6" customFormat="1" ht="15" outlineLevel="1">
      <c r="A1523" s="59" t="s">
        <v>43</v>
      </c>
      <c r="B1523" s="108"/>
      <c r="C1523" s="108" t="s">
        <v>63</v>
      </c>
      <c r="D1523" s="109" t="s">
        <v>54</v>
      </c>
      <c r="E1523" s="62">
        <v>175</v>
      </c>
      <c r="F1523" s="110"/>
      <c r="G1523" s="111"/>
      <c r="H1523" s="110"/>
      <c r="I1523" s="65">
        <v>4.6100000000000003</v>
      </c>
      <c r="J1523" s="112">
        <v>160</v>
      </c>
      <c r="K1523" s="67">
        <v>110.84</v>
      </c>
    </row>
    <row r="1524" spans="1:11" s="6" customFormat="1" ht="15" outlineLevel="1">
      <c r="A1524" s="59" t="s">
        <v>43</v>
      </c>
      <c r="B1524" s="108"/>
      <c r="C1524" s="108" t="s">
        <v>64</v>
      </c>
      <c r="D1524" s="109"/>
      <c r="E1524" s="62" t="s">
        <v>43</v>
      </c>
      <c r="F1524" s="110"/>
      <c r="G1524" s="111"/>
      <c r="H1524" s="110"/>
      <c r="I1524" s="65">
        <v>7.24</v>
      </c>
      <c r="J1524" s="112"/>
      <c r="K1524" s="67">
        <v>180.11</v>
      </c>
    </row>
    <row r="1525" spans="1:11" s="6" customFormat="1" ht="15.75">
      <c r="A1525" s="70" t="s">
        <v>43</v>
      </c>
      <c r="B1525" s="113"/>
      <c r="C1525" s="113" t="s">
        <v>65</v>
      </c>
      <c r="D1525" s="114"/>
      <c r="E1525" s="73" t="s">
        <v>43</v>
      </c>
      <c r="F1525" s="115"/>
      <c r="G1525" s="116"/>
      <c r="H1525" s="115"/>
      <c r="I1525" s="76">
        <v>1957.29</v>
      </c>
      <c r="J1525" s="117"/>
      <c r="K1525" s="78">
        <v>37152.339999999997</v>
      </c>
    </row>
    <row r="1526" spans="1:11" s="6" customFormat="1" ht="45">
      <c r="A1526" s="59">
        <v>169</v>
      </c>
      <c r="B1526" s="108" t="s">
        <v>1664</v>
      </c>
      <c r="C1526" s="108" t="s">
        <v>1665</v>
      </c>
      <c r="D1526" s="109" t="s">
        <v>106</v>
      </c>
      <c r="E1526" s="62" t="s">
        <v>1680</v>
      </c>
      <c r="F1526" s="110">
        <v>25448.75</v>
      </c>
      <c r="G1526" s="111"/>
      <c r="H1526" s="110"/>
      <c r="I1526" s="65">
        <v>8.5500000000000007</v>
      </c>
      <c r="J1526" s="112">
        <v>5.9</v>
      </c>
      <c r="K1526" s="78">
        <v>50.45</v>
      </c>
    </row>
    <row r="1527" spans="1:11" s="6" customFormat="1" ht="45">
      <c r="A1527" s="59">
        <v>170</v>
      </c>
      <c r="B1527" s="108" t="s">
        <v>1661</v>
      </c>
      <c r="C1527" s="108" t="s">
        <v>1662</v>
      </c>
      <c r="D1527" s="109" t="s">
        <v>156</v>
      </c>
      <c r="E1527" s="62" t="s">
        <v>1681</v>
      </c>
      <c r="F1527" s="110">
        <v>135.06</v>
      </c>
      <c r="G1527" s="111"/>
      <c r="H1527" s="110"/>
      <c r="I1527" s="65">
        <v>108.05</v>
      </c>
      <c r="J1527" s="112">
        <v>7.51</v>
      </c>
      <c r="K1527" s="78">
        <v>811.44</v>
      </c>
    </row>
    <row r="1528" spans="1:11" s="6" customFormat="1" ht="45">
      <c r="A1528" s="59">
        <v>171</v>
      </c>
      <c r="B1528" s="108" t="s">
        <v>1658</v>
      </c>
      <c r="C1528" s="108" t="s">
        <v>1659</v>
      </c>
      <c r="D1528" s="109" t="s">
        <v>109</v>
      </c>
      <c r="E1528" s="62" t="s">
        <v>1682</v>
      </c>
      <c r="F1528" s="110">
        <v>38.74</v>
      </c>
      <c r="G1528" s="111"/>
      <c r="H1528" s="110"/>
      <c r="I1528" s="65">
        <v>282.64999999999998</v>
      </c>
      <c r="J1528" s="112">
        <v>2.67</v>
      </c>
      <c r="K1528" s="78">
        <v>754.67</v>
      </c>
    </row>
    <row r="1529" spans="1:11" s="6" customFormat="1" ht="120">
      <c r="A1529" s="59">
        <v>172</v>
      </c>
      <c r="B1529" s="108" t="s">
        <v>1096</v>
      </c>
      <c r="C1529" s="108" t="s">
        <v>1683</v>
      </c>
      <c r="D1529" s="109" t="s">
        <v>106</v>
      </c>
      <c r="E1529" s="62" t="s">
        <v>1684</v>
      </c>
      <c r="F1529" s="110">
        <v>20268.29</v>
      </c>
      <c r="G1529" s="111"/>
      <c r="H1529" s="110"/>
      <c r="I1529" s="65">
        <v>47.73</v>
      </c>
      <c r="J1529" s="112">
        <v>8.56</v>
      </c>
      <c r="K1529" s="78">
        <v>408.58</v>
      </c>
    </row>
    <row r="1530" spans="1:11" s="6" customFormat="1" ht="75">
      <c r="A1530" s="59">
        <v>173</v>
      </c>
      <c r="B1530" s="108" t="s">
        <v>123</v>
      </c>
      <c r="C1530" s="108" t="s">
        <v>1685</v>
      </c>
      <c r="D1530" s="109" t="s">
        <v>125</v>
      </c>
      <c r="E1530" s="62">
        <v>10</v>
      </c>
      <c r="F1530" s="110">
        <v>12060.81</v>
      </c>
      <c r="G1530" s="111"/>
      <c r="H1530" s="110"/>
      <c r="I1530" s="65">
        <v>120608.1</v>
      </c>
      <c r="J1530" s="112">
        <v>7.4</v>
      </c>
      <c r="K1530" s="78">
        <v>892499.94</v>
      </c>
    </row>
    <row r="1531" spans="1:11" s="6" customFormat="1" ht="45">
      <c r="A1531" s="59">
        <v>174</v>
      </c>
      <c r="B1531" s="108" t="s">
        <v>1112</v>
      </c>
      <c r="C1531" s="118" t="s">
        <v>1113</v>
      </c>
      <c r="D1531" s="119" t="s">
        <v>106</v>
      </c>
      <c r="E1531" s="81" t="s">
        <v>1686</v>
      </c>
      <c r="F1531" s="120">
        <v>42.16</v>
      </c>
      <c r="G1531" s="121"/>
      <c r="H1531" s="120"/>
      <c r="I1531" s="84">
        <v>39.26</v>
      </c>
      <c r="J1531" s="122">
        <v>11.94</v>
      </c>
      <c r="K1531" s="86">
        <v>468.81</v>
      </c>
    </row>
    <row r="1532" spans="1:11" s="6" customFormat="1" ht="15">
      <c r="A1532" s="123"/>
      <c r="B1532" s="124"/>
      <c r="C1532" s="168" t="s">
        <v>127</v>
      </c>
      <c r="D1532" s="169"/>
      <c r="E1532" s="169"/>
      <c r="F1532" s="169"/>
      <c r="G1532" s="169"/>
      <c r="H1532" s="169"/>
      <c r="I1532" s="65">
        <v>123746.86</v>
      </c>
      <c r="J1532" s="112"/>
      <c r="K1532" s="67">
        <v>919889.55</v>
      </c>
    </row>
    <row r="1533" spans="1:11" s="6" customFormat="1" ht="15">
      <c r="A1533" s="123"/>
      <c r="B1533" s="124"/>
      <c r="C1533" s="168" t="s">
        <v>128</v>
      </c>
      <c r="D1533" s="169"/>
      <c r="E1533" s="169"/>
      <c r="F1533" s="169"/>
      <c r="G1533" s="169"/>
      <c r="H1533" s="169"/>
      <c r="I1533" s="65"/>
      <c r="J1533" s="112"/>
      <c r="K1533" s="67"/>
    </row>
    <row r="1534" spans="1:11" s="6" customFormat="1" ht="15">
      <c r="A1534" s="123"/>
      <c r="B1534" s="124"/>
      <c r="C1534" s="168" t="s">
        <v>129</v>
      </c>
      <c r="D1534" s="169"/>
      <c r="E1534" s="169"/>
      <c r="F1534" s="169"/>
      <c r="G1534" s="169"/>
      <c r="H1534" s="169"/>
      <c r="I1534" s="65">
        <v>708.37</v>
      </c>
      <c r="J1534" s="112"/>
      <c r="K1534" s="67">
        <v>18693.77</v>
      </c>
    </row>
    <row r="1535" spans="1:11" s="6" customFormat="1" ht="15">
      <c r="A1535" s="123"/>
      <c r="B1535" s="124"/>
      <c r="C1535" s="168" t="s">
        <v>130</v>
      </c>
      <c r="D1535" s="169"/>
      <c r="E1535" s="169"/>
      <c r="F1535" s="169"/>
      <c r="G1535" s="169"/>
      <c r="H1535" s="169"/>
      <c r="I1535" s="65">
        <v>122800.22</v>
      </c>
      <c r="J1535" s="112"/>
      <c r="K1535" s="67">
        <v>899381.11</v>
      </c>
    </row>
    <row r="1536" spans="1:11" s="6" customFormat="1" ht="15">
      <c r="A1536" s="123"/>
      <c r="B1536" s="124"/>
      <c r="C1536" s="168" t="s">
        <v>131</v>
      </c>
      <c r="D1536" s="169"/>
      <c r="E1536" s="169"/>
      <c r="F1536" s="169"/>
      <c r="G1536" s="169"/>
      <c r="H1536" s="169"/>
      <c r="I1536" s="65">
        <v>267.14999999999998</v>
      </c>
      <c r="J1536" s="112"/>
      <c r="K1536" s="67">
        <v>2576.6799999999998</v>
      </c>
    </row>
    <row r="1537" spans="1:11" s="6" customFormat="1" ht="15.75">
      <c r="A1537" s="123"/>
      <c r="B1537" s="124"/>
      <c r="C1537" s="173" t="s">
        <v>132</v>
      </c>
      <c r="D1537" s="174"/>
      <c r="E1537" s="174"/>
      <c r="F1537" s="174"/>
      <c r="G1537" s="174"/>
      <c r="H1537" s="174"/>
      <c r="I1537" s="76">
        <v>646.65</v>
      </c>
      <c r="J1537" s="117"/>
      <c r="K1537" s="78">
        <v>14172.73</v>
      </c>
    </row>
    <row r="1538" spans="1:11" s="6" customFormat="1" ht="15.75">
      <c r="A1538" s="123"/>
      <c r="B1538" s="124"/>
      <c r="C1538" s="173" t="s">
        <v>133</v>
      </c>
      <c r="D1538" s="174"/>
      <c r="E1538" s="174"/>
      <c r="F1538" s="174"/>
      <c r="G1538" s="174"/>
      <c r="H1538" s="174"/>
      <c r="I1538" s="76">
        <v>497.89</v>
      </c>
      <c r="J1538" s="117"/>
      <c r="K1538" s="78">
        <v>7847.33</v>
      </c>
    </row>
    <row r="1539" spans="1:11" s="6" customFormat="1" ht="15.75">
      <c r="A1539" s="123"/>
      <c r="B1539" s="124"/>
      <c r="C1539" s="173" t="s">
        <v>2062</v>
      </c>
      <c r="D1539" s="174"/>
      <c r="E1539" s="174"/>
      <c r="F1539" s="174"/>
      <c r="G1539" s="174"/>
      <c r="H1539" s="174"/>
      <c r="I1539" s="76"/>
      <c r="J1539" s="117"/>
      <c r="K1539" s="78"/>
    </row>
    <row r="1540" spans="1:11" s="6" customFormat="1" ht="15">
      <c r="A1540" s="123"/>
      <c r="B1540" s="124"/>
      <c r="C1540" s="168" t="s">
        <v>2063</v>
      </c>
      <c r="D1540" s="169"/>
      <c r="E1540" s="169"/>
      <c r="F1540" s="169"/>
      <c r="G1540" s="169"/>
      <c r="H1540" s="169"/>
      <c r="I1540" s="65">
        <v>124891.4</v>
      </c>
      <c r="J1540" s="112"/>
      <c r="K1540" s="67">
        <v>941909.61</v>
      </c>
    </row>
    <row r="1541" spans="1:11" s="6" customFormat="1" ht="15.75">
      <c r="A1541" s="123"/>
      <c r="B1541" s="124"/>
      <c r="C1541" s="175" t="s">
        <v>2064</v>
      </c>
      <c r="D1541" s="176"/>
      <c r="E1541" s="176"/>
      <c r="F1541" s="176"/>
      <c r="G1541" s="176"/>
      <c r="H1541" s="176"/>
      <c r="I1541" s="87">
        <v>124891.4</v>
      </c>
      <c r="J1541" s="125"/>
      <c r="K1541" s="86">
        <v>941909.61</v>
      </c>
    </row>
    <row r="1542" spans="1:11" s="6" customFormat="1" ht="22.15" customHeight="1">
      <c r="A1542" s="166" t="s">
        <v>2065</v>
      </c>
      <c r="B1542" s="167"/>
      <c r="C1542" s="167"/>
      <c r="D1542" s="167"/>
      <c r="E1542" s="167"/>
      <c r="F1542" s="167"/>
      <c r="G1542" s="167"/>
      <c r="H1542" s="167"/>
      <c r="I1542" s="167"/>
      <c r="J1542" s="167"/>
      <c r="K1542" s="167"/>
    </row>
    <row r="1543" spans="1:11" s="6" customFormat="1" ht="135">
      <c r="A1543" s="59">
        <v>175</v>
      </c>
      <c r="B1543" s="108" t="s">
        <v>1034</v>
      </c>
      <c r="C1543" s="108" t="s">
        <v>1035</v>
      </c>
      <c r="D1543" s="109" t="s">
        <v>1036</v>
      </c>
      <c r="E1543" s="62" t="s">
        <v>1173</v>
      </c>
      <c r="F1543" s="110">
        <v>105.04</v>
      </c>
      <c r="G1543" s="111"/>
      <c r="H1543" s="110"/>
      <c r="I1543" s="65"/>
      <c r="J1543" s="112"/>
      <c r="K1543" s="67"/>
    </row>
    <row r="1544" spans="1:11" s="6" customFormat="1" ht="15" outlineLevel="1">
      <c r="A1544" s="59" t="s">
        <v>43</v>
      </c>
      <c r="B1544" s="108"/>
      <c r="C1544" s="108" t="s">
        <v>44</v>
      </c>
      <c r="D1544" s="109"/>
      <c r="E1544" s="62" t="s">
        <v>43</v>
      </c>
      <c r="F1544" s="110">
        <v>95.48</v>
      </c>
      <c r="G1544" s="111" t="s">
        <v>76</v>
      </c>
      <c r="H1544" s="110"/>
      <c r="I1544" s="65">
        <v>60.5</v>
      </c>
      <c r="J1544" s="112">
        <v>26.39</v>
      </c>
      <c r="K1544" s="67">
        <v>1596.49</v>
      </c>
    </row>
    <row r="1545" spans="1:11" s="6" customFormat="1" ht="15" outlineLevel="1">
      <c r="A1545" s="59" t="s">
        <v>43</v>
      </c>
      <c r="B1545" s="108"/>
      <c r="C1545" s="108" t="s">
        <v>46</v>
      </c>
      <c r="D1545" s="109"/>
      <c r="E1545" s="62" t="s">
        <v>43</v>
      </c>
      <c r="F1545" s="110">
        <v>9.56</v>
      </c>
      <c r="G1545" s="111">
        <v>1.2</v>
      </c>
      <c r="H1545" s="110"/>
      <c r="I1545" s="65">
        <v>5.51</v>
      </c>
      <c r="J1545" s="112">
        <v>6.01</v>
      </c>
      <c r="K1545" s="67">
        <v>33.090000000000003</v>
      </c>
    </row>
    <row r="1546" spans="1:11" s="6" customFormat="1" ht="15" outlineLevel="1">
      <c r="A1546" s="59" t="s">
        <v>43</v>
      </c>
      <c r="B1546" s="108"/>
      <c r="C1546" s="108" t="s">
        <v>48</v>
      </c>
      <c r="D1546" s="109"/>
      <c r="E1546" s="62" t="s">
        <v>43</v>
      </c>
      <c r="F1546" s="110"/>
      <c r="G1546" s="111"/>
      <c r="H1546" s="110"/>
      <c r="I1546" s="65"/>
      <c r="J1546" s="112">
        <v>26.39</v>
      </c>
      <c r="K1546" s="67"/>
    </row>
    <row r="1547" spans="1:11" s="6" customFormat="1" ht="15" outlineLevel="1">
      <c r="A1547" s="59" t="s">
        <v>43</v>
      </c>
      <c r="B1547" s="108"/>
      <c r="C1547" s="108" t="s">
        <v>52</v>
      </c>
      <c r="D1547" s="109"/>
      <c r="E1547" s="62" t="s">
        <v>43</v>
      </c>
      <c r="F1547" s="110"/>
      <c r="G1547" s="111"/>
      <c r="H1547" s="110"/>
      <c r="I1547" s="65"/>
      <c r="J1547" s="112"/>
      <c r="K1547" s="67"/>
    </row>
    <row r="1548" spans="1:11" s="6" customFormat="1" ht="15" outlineLevel="1">
      <c r="A1548" s="59" t="s">
        <v>43</v>
      </c>
      <c r="B1548" s="108"/>
      <c r="C1548" s="108" t="s">
        <v>53</v>
      </c>
      <c r="D1548" s="109" t="s">
        <v>54</v>
      </c>
      <c r="E1548" s="62">
        <v>91</v>
      </c>
      <c r="F1548" s="110"/>
      <c r="G1548" s="111"/>
      <c r="H1548" s="110"/>
      <c r="I1548" s="65">
        <v>55.06</v>
      </c>
      <c r="J1548" s="112">
        <v>75</v>
      </c>
      <c r="K1548" s="67">
        <v>1197.3699999999999</v>
      </c>
    </row>
    <row r="1549" spans="1:11" s="6" customFormat="1" ht="15" outlineLevel="1">
      <c r="A1549" s="59" t="s">
        <v>43</v>
      </c>
      <c r="B1549" s="108"/>
      <c r="C1549" s="108" t="s">
        <v>55</v>
      </c>
      <c r="D1549" s="109" t="s">
        <v>54</v>
      </c>
      <c r="E1549" s="62">
        <v>70</v>
      </c>
      <c r="F1549" s="110"/>
      <c r="G1549" s="111"/>
      <c r="H1549" s="110"/>
      <c r="I1549" s="65">
        <v>42.35</v>
      </c>
      <c r="J1549" s="112">
        <v>41</v>
      </c>
      <c r="K1549" s="67">
        <v>654.55999999999995</v>
      </c>
    </row>
    <row r="1550" spans="1:11" s="6" customFormat="1" ht="15" outlineLevel="1">
      <c r="A1550" s="59" t="s">
        <v>43</v>
      </c>
      <c r="B1550" s="108"/>
      <c r="C1550" s="108" t="s">
        <v>56</v>
      </c>
      <c r="D1550" s="109" t="s">
        <v>54</v>
      </c>
      <c r="E1550" s="62">
        <v>98</v>
      </c>
      <c r="F1550" s="110"/>
      <c r="G1550" s="111"/>
      <c r="H1550" s="110"/>
      <c r="I1550" s="65">
        <v>0</v>
      </c>
      <c r="J1550" s="112">
        <v>95</v>
      </c>
      <c r="K1550" s="67">
        <v>0</v>
      </c>
    </row>
    <row r="1551" spans="1:11" s="6" customFormat="1" ht="15" outlineLevel="1">
      <c r="A1551" s="59" t="s">
        <v>43</v>
      </c>
      <c r="B1551" s="108"/>
      <c r="C1551" s="108" t="s">
        <v>57</v>
      </c>
      <c r="D1551" s="109" t="s">
        <v>54</v>
      </c>
      <c r="E1551" s="62">
        <v>77</v>
      </c>
      <c r="F1551" s="110"/>
      <c r="G1551" s="111"/>
      <c r="H1551" s="110"/>
      <c r="I1551" s="65">
        <v>0</v>
      </c>
      <c r="J1551" s="112">
        <v>65</v>
      </c>
      <c r="K1551" s="67">
        <v>0</v>
      </c>
    </row>
    <row r="1552" spans="1:11" s="6" customFormat="1" ht="30" outlineLevel="1">
      <c r="A1552" s="59" t="s">
        <v>43</v>
      </c>
      <c r="B1552" s="108"/>
      <c r="C1552" s="108" t="s">
        <v>58</v>
      </c>
      <c r="D1552" s="109" t="s">
        <v>59</v>
      </c>
      <c r="E1552" s="62">
        <v>8.5399999999999991</v>
      </c>
      <c r="F1552" s="110"/>
      <c r="G1552" s="111" t="s">
        <v>76</v>
      </c>
      <c r="H1552" s="110"/>
      <c r="I1552" s="65">
        <v>5.41</v>
      </c>
      <c r="J1552" s="112"/>
      <c r="K1552" s="67"/>
    </row>
    <row r="1553" spans="1:11" s="6" customFormat="1" ht="15.75">
      <c r="A1553" s="70" t="s">
        <v>43</v>
      </c>
      <c r="B1553" s="113"/>
      <c r="C1553" s="113" t="s">
        <v>60</v>
      </c>
      <c r="D1553" s="114"/>
      <c r="E1553" s="73" t="s">
        <v>43</v>
      </c>
      <c r="F1553" s="115"/>
      <c r="G1553" s="116"/>
      <c r="H1553" s="115"/>
      <c r="I1553" s="76">
        <v>163.41999999999999</v>
      </c>
      <c r="J1553" s="117"/>
      <c r="K1553" s="78">
        <v>3481.51</v>
      </c>
    </row>
    <row r="1554" spans="1:11" s="6" customFormat="1" ht="30">
      <c r="A1554" s="59">
        <v>176</v>
      </c>
      <c r="B1554" s="108" t="s">
        <v>1039</v>
      </c>
      <c r="C1554" s="108" t="s">
        <v>1040</v>
      </c>
      <c r="D1554" s="109" t="s">
        <v>418</v>
      </c>
      <c r="E1554" s="62">
        <v>31.141999999999999</v>
      </c>
      <c r="F1554" s="110">
        <v>378.22</v>
      </c>
      <c r="G1554" s="111"/>
      <c r="H1554" s="110"/>
      <c r="I1554" s="65">
        <v>11778.53</v>
      </c>
      <c r="J1554" s="112">
        <v>1.85</v>
      </c>
      <c r="K1554" s="78">
        <v>21790.28</v>
      </c>
    </row>
    <row r="1555" spans="1:11" s="6" customFormat="1" ht="135">
      <c r="A1555" s="59">
        <v>177</v>
      </c>
      <c r="B1555" s="108" t="s">
        <v>1041</v>
      </c>
      <c r="C1555" s="108" t="s">
        <v>1087</v>
      </c>
      <c r="D1555" s="109" t="s">
        <v>1036</v>
      </c>
      <c r="E1555" s="62">
        <v>27.08</v>
      </c>
      <c r="F1555" s="110">
        <v>31.98</v>
      </c>
      <c r="G1555" s="111"/>
      <c r="H1555" s="110"/>
      <c r="I1555" s="65"/>
      <c r="J1555" s="112"/>
      <c r="K1555" s="67"/>
    </row>
    <row r="1556" spans="1:11" s="6" customFormat="1" ht="15" outlineLevel="1">
      <c r="A1556" s="59" t="s">
        <v>43</v>
      </c>
      <c r="B1556" s="108"/>
      <c r="C1556" s="108" t="s">
        <v>44</v>
      </c>
      <c r="D1556" s="109"/>
      <c r="E1556" s="62" t="s">
        <v>43</v>
      </c>
      <c r="F1556" s="110">
        <v>29.07</v>
      </c>
      <c r="G1556" s="111" t="s">
        <v>76</v>
      </c>
      <c r="H1556" s="110"/>
      <c r="I1556" s="65">
        <v>1039.1199999999999</v>
      </c>
      <c r="J1556" s="112">
        <v>26.39</v>
      </c>
      <c r="K1556" s="67">
        <v>27422.5</v>
      </c>
    </row>
    <row r="1557" spans="1:11" s="6" customFormat="1" ht="15" outlineLevel="1">
      <c r="A1557" s="59" t="s">
        <v>43</v>
      </c>
      <c r="B1557" s="108"/>
      <c r="C1557" s="108" t="s">
        <v>46</v>
      </c>
      <c r="D1557" s="109"/>
      <c r="E1557" s="62" t="s">
        <v>43</v>
      </c>
      <c r="F1557" s="110">
        <v>2.91</v>
      </c>
      <c r="G1557" s="111">
        <v>1.2</v>
      </c>
      <c r="H1557" s="110"/>
      <c r="I1557" s="65">
        <v>94.56</v>
      </c>
      <c r="J1557" s="112">
        <v>6.01</v>
      </c>
      <c r="K1557" s="67">
        <v>568.33000000000004</v>
      </c>
    </row>
    <row r="1558" spans="1:11" s="6" customFormat="1" ht="15" outlineLevel="1">
      <c r="A1558" s="59" t="s">
        <v>43</v>
      </c>
      <c r="B1558" s="108"/>
      <c r="C1558" s="108" t="s">
        <v>48</v>
      </c>
      <c r="D1558" s="109"/>
      <c r="E1558" s="62" t="s">
        <v>43</v>
      </c>
      <c r="F1558" s="110"/>
      <c r="G1558" s="111"/>
      <c r="H1558" s="110"/>
      <c r="I1558" s="65"/>
      <c r="J1558" s="112">
        <v>26.39</v>
      </c>
      <c r="K1558" s="67"/>
    </row>
    <row r="1559" spans="1:11" s="6" customFormat="1" ht="15" outlineLevel="1">
      <c r="A1559" s="59" t="s">
        <v>43</v>
      </c>
      <c r="B1559" s="108"/>
      <c r="C1559" s="108" t="s">
        <v>52</v>
      </c>
      <c r="D1559" s="109"/>
      <c r="E1559" s="62" t="s">
        <v>43</v>
      </c>
      <c r="F1559" s="110"/>
      <c r="G1559" s="111"/>
      <c r="H1559" s="110"/>
      <c r="I1559" s="65"/>
      <c r="J1559" s="112"/>
      <c r="K1559" s="67"/>
    </row>
    <row r="1560" spans="1:11" s="6" customFormat="1" ht="15" outlineLevel="1">
      <c r="A1560" s="59" t="s">
        <v>43</v>
      </c>
      <c r="B1560" s="108"/>
      <c r="C1560" s="108" t="s">
        <v>53</v>
      </c>
      <c r="D1560" s="109" t="s">
        <v>54</v>
      </c>
      <c r="E1560" s="62">
        <v>91</v>
      </c>
      <c r="F1560" s="110"/>
      <c r="G1560" s="111"/>
      <c r="H1560" s="110"/>
      <c r="I1560" s="65">
        <v>945.6</v>
      </c>
      <c r="J1560" s="112">
        <v>75</v>
      </c>
      <c r="K1560" s="67">
        <v>20566.88</v>
      </c>
    </row>
    <row r="1561" spans="1:11" s="6" customFormat="1" ht="15" outlineLevel="1">
      <c r="A1561" s="59" t="s">
        <v>43</v>
      </c>
      <c r="B1561" s="108"/>
      <c r="C1561" s="108" t="s">
        <v>55</v>
      </c>
      <c r="D1561" s="109" t="s">
        <v>54</v>
      </c>
      <c r="E1561" s="62">
        <v>70</v>
      </c>
      <c r="F1561" s="110"/>
      <c r="G1561" s="111"/>
      <c r="H1561" s="110"/>
      <c r="I1561" s="65">
        <v>727.38</v>
      </c>
      <c r="J1561" s="112">
        <v>41</v>
      </c>
      <c r="K1561" s="67">
        <v>11243.23</v>
      </c>
    </row>
    <row r="1562" spans="1:11" s="6" customFormat="1" ht="15" outlineLevel="1">
      <c r="A1562" s="59" t="s">
        <v>43</v>
      </c>
      <c r="B1562" s="108"/>
      <c r="C1562" s="108" t="s">
        <v>56</v>
      </c>
      <c r="D1562" s="109" t="s">
        <v>54</v>
      </c>
      <c r="E1562" s="62">
        <v>98</v>
      </c>
      <c r="F1562" s="110"/>
      <c r="G1562" s="111"/>
      <c r="H1562" s="110"/>
      <c r="I1562" s="65">
        <v>0</v>
      </c>
      <c r="J1562" s="112">
        <v>95</v>
      </c>
      <c r="K1562" s="67">
        <v>0</v>
      </c>
    </row>
    <row r="1563" spans="1:11" s="6" customFormat="1" ht="15" outlineLevel="1">
      <c r="A1563" s="59" t="s">
        <v>43</v>
      </c>
      <c r="B1563" s="108"/>
      <c r="C1563" s="108" t="s">
        <v>57</v>
      </c>
      <c r="D1563" s="109" t="s">
        <v>54</v>
      </c>
      <c r="E1563" s="62">
        <v>77</v>
      </c>
      <c r="F1563" s="110"/>
      <c r="G1563" s="111"/>
      <c r="H1563" s="110"/>
      <c r="I1563" s="65">
        <v>0</v>
      </c>
      <c r="J1563" s="112">
        <v>65</v>
      </c>
      <c r="K1563" s="67">
        <v>0</v>
      </c>
    </row>
    <row r="1564" spans="1:11" s="6" customFormat="1" ht="30" outlineLevel="1">
      <c r="A1564" s="59" t="s">
        <v>43</v>
      </c>
      <c r="B1564" s="108"/>
      <c r="C1564" s="108" t="s">
        <v>58</v>
      </c>
      <c r="D1564" s="109" t="s">
        <v>59</v>
      </c>
      <c r="E1564" s="62">
        <v>2.6</v>
      </c>
      <c r="F1564" s="110"/>
      <c r="G1564" s="111" t="s">
        <v>76</v>
      </c>
      <c r="H1564" s="110"/>
      <c r="I1564" s="65">
        <v>92.94</v>
      </c>
      <c r="J1564" s="112"/>
      <c r="K1564" s="67"/>
    </row>
    <row r="1565" spans="1:11" s="6" customFormat="1" ht="15.75">
      <c r="A1565" s="70" t="s">
        <v>43</v>
      </c>
      <c r="B1565" s="113"/>
      <c r="C1565" s="113" t="s">
        <v>60</v>
      </c>
      <c r="D1565" s="114"/>
      <c r="E1565" s="73" t="s">
        <v>43</v>
      </c>
      <c r="F1565" s="115"/>
      <c r="G1565" s="116"/>
      <c r="H1565" s="115"/>
      <c r="I1565" s="76">
        <v>2806.66</v>
      </c>
      <c r="J1565" s="117"/>
      <c r="K1565" s="78">
        <v>59800.94</v>
      </c>
    </row>
    <row r="1566" spans="1:11" s="6" customFormat="1" ht="180">
      <c r="A1566" s="59">
        <v>178</v>
      </c>
      <c r="B1566" s="108" t="s">
        <v>1691</v>
      </c>
      <c r="C1566" s="108" t="s">
        <v>1692</v>
      </c>
      <c r="D1566" s="109" t="s">
        <v>997</v>
      </c>
      <c r="E1566" s="62" t="s">
        <v>1693</v>
      </c>
      <c r="F1566" s="110">
        <v>1532.37</v>
      </c>
      <c r="G1566" s="111"/>
      <c r="H1566" s="110"/>
      <c r="I1566" s="65"/>
      <c r="J1566" s="112"/>
      <c r="K1566" s="67"/>
    </row>
    <row r="1567" spans="1:11" s="6" customFormat="1" ht="25.5" outlineLevel="1">
      <c r="A1567" s="59" t="s">
        <v>43</v>
      </c>
      <c r="B1567" s="108"/>
      <c r="C1567" s="108" t="s">
        <v>44</v>
      </c>
      <c r="D1567" s="109"/>
      <c r="E1567" s="62" t="s">
        <v>43</v>
      </c>
      <c r="F1567" s="110">
        <v>1141.8</v>
      </c>
      <c r="G1567" s="111" t="s">
        <v>94</v>
      </c>
      <c r="H1567" s="110"/>
      <c r="I1567" s="65">
        <v>2161.37</v>
      </c>
      <c r="J1567" s="112">
        <v>26.39</v>
      </c>
      <c r="K1567" s="67">
        <v>57038.44</v>
      </c>
    </row>
    <row r="1568" spans="1:11" s="6" customFormat="1" ht="15" outlineLevel="1">
      <c r="A1568" s="59" t="s">
        <v>43</v>
      </c>
      <c r="B1568" s="108"/>
      <c r="C1568" s="108" t="s">
        <v>46</v>
      </c>
      <c r="D1568" s="109"/>
      <c r="E1568" s="62" t="s">
        <v>43</v>
      </c>
      <c r="F1568" s="110">
        <v>65.06</v>
      </c>
      <c r="G1568" s="111" t="s">
        <v>95</v>
      </c>
      <c r="H1568" s="110"/>
      <c r="I1568" s="65">
        <v>121.69</v>
      </c>
      <c r="J1568" s="112">
        <v>9.33</v>
      </c>
      <c r="K1568" s="67">
        <v>1135.4100000000001</v>
      </c>
    </row>
    <row r="1569" spans="1:11" s="6" customFormat="1" ht="15" outlineLevel="1">
      <c r="A1569" s="59" t="s">
        <v>43</v>
      </c>
      <c r="B1569" s="108"/>
      <c r="C1569" s="108" t="s">
        <v>48</v>
      </c>
      <c r="D1569" s="109"/>
      <c r="E1569" s="62" t="s">
        <v>43</v>
      </c>
      <c r="F1569" s="110" t="s">
        <v>998</v>
      </c>
      <c r="G1569" s="111"/>
      <c r="H1569" s="110"/>
      <c r="I1569" s="68" t="s">
        <v>1694</v>
      </c>
      <c r="J1569" s="112">
        <v>26.39</v>
      </c>
      <c r="K1569" s="69" t="s">
        <v>1695</v>
      </c>
    </row>
    <row r="1570" spans="1:11" s="6" customFormat="1" ht="15" outlineLevel="1">
      <c r="A1570" s="59" t="s">
        <v>43</v>
      </c>
      <c r="B1570" s="108"/>
      <c r="C1570" s="108" t="s">
        <v>52</v>
      </c>
      <c r="D1570" s="109"/>
      <c r="E1570" s="62" t="s">
        <v>43</v>
      </c>
      <c r="F1570" s="110">
        <v>325.51</v>
      </c>
      <c r="G1570" s="111"/>
      <c r="H1570" s="110"/>
      <c r="I1570" s="65">
        <v>405.91</v>
      </c>
      <c r="J1570" s="112">
        <v>5.24</v>
      </c>
      <c r="K1570" s="67">
        <v>2126.9699999999998</v>
      </c>
    </row>
    <row r="1571" spans="1:11" s="6" customFormat="1" ht="15" outlineLevel="1">
      <c r="A1571" s="59" t="s">
        <v>43</v>
      </c>
      <c r="B1571" s="108"/>
      <c r="C1571" s="108" t="s">
        <v>53</v>
      </c>
      <c r="D1571" s="109" t="s">
        <v>54</v>
      </c>
      <c r="E1571" s="62">
        <v>85</v>
      </c>
      <c r="F1571" s="110"/>
      <c r="G1571" s="111"/>
      <c r="H1571" s="110"/>
      <c r="I1571" s="65">
        <v>1837.16</v>
      </c>
      <c r="J1571" s="112">
        <v>70</v>
      </c>
      <c r="K1571" s="67">
        <v>39926.910000000003</v>
      </c>
    </row>
    <row r="1572" spans="1:11" s="6" customFormat="1" ht="15" outlineLevel="1">
      <c r="A1572" s="59" t="s">
        <v>43</v>
      </c>
      <c r="B1572" s="108"/>
      <c r="C1572" s="108" t="s">
        <v>55</v>
      </c>
      <c r="D1572" s="109" t="s">
        <v>54</v>
      </c>
      <c r="E1572" s="62">
        <v>70</v>
      </c>
      <c r="F1572" s="110"/>
      <c r="G1572" s="111"/>
      <c r="H1572" s="110"/>
      <c r="I1572" s="65">
        <v>1512.96</v>
      </c>
      <c r="J1572" s="112">
        <v>41</v>
      </c>
      <c r="K1572" s="67">
        <v>23385.759999999998</v>
      </c>
    </row>
    <row r="1573" spans="1:11" s="6" customFormat="1" ht="15" outlineLevel="1">
      <c r="A1573" s="59" t="s">
        <v>43</v>
      </c>
      <c r="B1573" s="108"/>
      <c r="C1573" s="108" t="s">
        <v>56</v>
      </c>
      <c r="D1573" s="109" t="s">
        <v>54</v>
      </c>
      <c r="E1573" s="62">
        <v>98</v>
      </c>
      <c r="F1573" s="110"/>
      <c r="G1573" s="111"/>
      <c r="H1573" s="110"/>
      <c r="I1573" s="65">
        <v>16.32</v>
      </c>
      <c r="J1573" s="112">
        <v>95</v>
      </c>
      <c r="K1573" s="67">
        <v>417.36</v>
      </c>
    </row>
    <row r="1574" spans="1:11" s="6" customFormat="1" ht="15" outlineLevel="1">
      <c r="A1574" s="59" t="s">
        <v>43</v>
      </c>
      <c r="B1574" s="108"/>
      <c r="C1574" s="108" t="s">
        <v>57</v>
      </c>
      <c r="D1574" s="109" t="s">
        <v>54</v>
      </c>
      <c r="E1574" s="62">
        <v>77</v>
      </c>
      <c r="F1574" s="110"/>
      <c r="G1574" s="111"/>
      <c r="H1574" s="110"/>
      <c r="I1574" s="65">
        <v>12.82</v>
      </c>
      <c r="J1574" s="112">
        <v>65</v>
      </c>
      <c r="K1574" s="67">
        <v>285.56</v>
      </c>
    </row>
    <row r="1575" spans="1:11" s="6" customFormat="1" ht="30" outlineLevel="1">
      <c r="A1575" s="59" t="s">
        <v>43</v>
      </c>
      <c r="B1575" s="108"/>
      <c r="C1575" s="108" t="s">
        <v>58</v>
      </c>
      <c r="D1575" s="109" t="s">
        <v>59</v>
      </c>
      <c r="E1575" s="62">
        <v>86.5</v>
      </c>
      <c r="F1575" s="110"/>
      <c r="G1575" s="111" t="s">
        <v>94</v>
      </c>
      <c r="H1575" s="110"/>
      <c r="I1575" s="65">
        <v>163.74</v>
      </c>
      <c r="J1575" s="112"/>
      <c r="K1575" s="67"/>
    </row>
    <row r="1576" spans="1:11" s="6" customFormat="1" ht="15.75">
      <c r="A1576" s="70" t="s">
        <v>43</v>
      </c>
      <c r="B1576" s="113"/>
      <c r="C1576" s="113" t="s">
        <v>60</v>
      </c>
      <c r="D1576" s="114"/>
      <c r="E1576" s="73" t="s">
        <v>43</v>
      </c>
      <c r="F1576" s="115"/>
      <c r="G1576" s="116"/>
      <c r="H1576" s="115"/>
      <c r="I1576" s="76">
        <v>6068.23</v>
      </c>
      <c r="J1576" s="117"/>
      <c r="K1576" s="78">
        <v>124316.41</v>
      </c>
    </row>
    <row r="1577" spans="1:11" s="6" customFormat="1" ht="15" outlineLevel="1">
      <c r="A1577" s="59" t="s">
        <v>43</v>
      </c>
      <c r="B1577" s="108"/>
      <c r="C1577" s="108" t="s">
        <v>61</v>
      </c>
      <c r="D1577" s="109"/>
      <c r="E1577" s="62" t="s">
        <v>43</v>
      </c>
      <c r="F1577" s="110"/>
      <c r="G1577" s="111"/>
      <c r="H1577" s="110"/>
      <c r="I1577" s="65"/>
      <c r="J1577" s="112"/>
      <c r="K1577" s="67"/>
    </row>
    <row r="1578" spans="1:11" s="6" customFormat="1" ht="25.5" outlineLevel="1">
      <c r="A1578" s="59" t="s">
        <v>43</v>
      </c>
      <c r="B1578" s="108"/>
      <c r="C1578" s="108" t="s">
        <v>46</v>
      </c>
      <c r="D1578" s="109"/>
      <c r="E1578" s="62" t="s">
        <v>43</v>
      </c>
      <c r="F1578" s="110">
        <v>8.9</v>
      </c>
      <c r="G1578" s="111" t="s">
        <v>100</v>
      </c>
      <c r="H1578" s="110"/>
      <c r="I1578" s="65">
        <v>1.66</v>
      </c>
      <c r="J1578" s="112">
        <v>26.39</v>
      </c>
      <c r="K1578" s="67">
        <v>43.93</v>
      </c>
    </row>
    <row r="1579" spans="1:11" s="6" customFormat="1" ht="25.5" outlineLevel="1">
      <c r="A1579" s="59" t="s">
        <v>43</v>
      </c>
      <c r="B1579" s="108"/>
      <c r="C1579" s="108" t="s">
        <v>48</v>
      </c>
      <c r="D1579" s="109"/>
      <c r="E1579" s="62" t="s">
        <v>43</v>
      </c>
      <c r="F1579" s="110">
        <v>8.9</v>
      </c>
      <c r="G1579" s="111" t="s">
        <v>100</v>
      </c>
      <c r="H1579" s="110"/>
      <c r="I1579" s="65">
        <v>1.66</v>
      </c>
      <c r="J1579" s="112">
        <v>26.39</v>
      </c>
      <c r="K1579" s="67">
        <v>43.93</v>
      </c>
    </row>
    <row r="1580" spans="1:11" s="6" customFormat="1" ht="15" outlineLevel="1">
      <c r="A1580" s="59" t="s">
        <v>43</v>
      </c>
      <c r="B1580" s="108"/>
      <c r="C1580" s="108" t="s">
        <v>63</v>
      </c>
      <c r="D1580" s="109" t="s">
        <v>54</v>
      </c>
      <c r="E1580" s="62">
        <v>175</v>
      </c>
      <c r="F1580" s="110"/>
      <c r="G1580" s="111"/>
      <c r="H1580" s="110"/>
      <c r="I1580" s="65">
        <v>2.91</v>
      </c>
      <c r="J1580" s="112">
        <v>160</v>
      </c>
      <c r="K1580" s="67">
        <v>70.28</v>
      </c>
    </row>
    <row r="1581" spans="1:11" s="6" customFormat="1" ht="15" outlineLevel="1">
      <c r="A1581" s="59" t="s">
        <v>43</v>
      </c>
      <c r="B1581" s="108"/>
      <c r="C1581" s="108" t="s">
        <v>64</v>
      </c>
      <c r="D1581" s="109"/>
      <c r="E1581" s="62" t="s">
        <v>43</v>
      </c>
      <c r="F1581" s="110"/>
      <c r="G1581" s="111"/>
      <c r="H1581" s="110"/>
      <c r="I1581" s="65">
        <v>4.57</v>
      </c>
      <c r="J1581" s="112"/>
      <c r="K1581" s="67">
        <v>114.21</v>
      </c>
    </row>
    <row r="1582" spans="1:11" s="6" customFormat="1" ht="15.75">
      <c r="A1582" s="70" t="s">
        <v>43</v>
      </c>
      <c r="B1582" s="113"/>
      <c r="C1582" s="113" t="s">
        <v>65</v>
      </c>
      <c r="D1582" s="114"/>
      <c r="E1582" s="73" t="s">
        <v>43</v>
      </c>
      <c r="F1582" s="115"/>
      <c r="G1582" s="116"/>
      <c r="H1582" s="115"/>
      <c r="I1582" s="76">
        <v>6072.8</v>
      </c>
      <c r="J1582" s="117"/>
      <c r="K1582" s="78">
        <v>124430.62</v>
      </c>
    </row>
    <row r="1583" spans="1:11" s="6" customFormat="1" ht="45">
      <c r="A1583" s="59">
        <v>179</v>
      </c>
      <c r="B1583" s="108" t="s">
        <v>123</v>
      </c>
      <c r="C1583" s="108" t="s">
        <v>1696</v>
      </c>
      <c r="D1583" s="109" t="s">
        <v>106</v>
      </c>
      <c r="E1583" s="62">
        <v>1.2470000000000001</v>
      </c>
      <c r="F1583" s="110">
        <v>57432.43</v>
      </c>
      <c r="G1583" s="111"/>
      <c r="H1583" s="110"/>
      <c r="I1583" s="65">
        <v>71618.240000000005</v>
      </c>
      <c r="J1583" s="112">
        <v>7.4</v>
      </c>
      <c r="K1583" s="78">
        <v>529974.98</v>
      </c>
    </row>
    <row r="1584" spans="1:11" s="6" customFormat="1" ht="180">
      <c r="A1584" s="59">
        <v>180</v>
      </c>
      <c r="B1584" s="108" t="s">
        <v>91</v>
      </c>
      <c r="C1584" s="108" t="s">
        <v>92</v>
      </c>
      <c r="D1584" s="109" t="s">
        <v>93</v>
      </c>
      <c r="E1584" s="62">
        <v>38.33</v>
      </c>
      <c r="F1584" s="110">
        <v>10.06</v>
      </c>
      <c r="G1584" s="111"/>
      <c r="H1584" s="110"/>
      <c r="I1584" s="65"/>
      <c r="J1584" s="112"/>
      <c r="K1584" s="67"/>
    </row>
    <row r="1585" spans="1:11" s="6" customFormat="1" ht="25.5" outlineLevel="1">
      <c r="A1585" s="59" t="s">
        <v>43</v>
      </c>
      <c r="B1585" s="108"/>
      <c r="C1585" s="108" t="s">
        <v>44</v>
      </c>
      <c r="D1585" s="109"/>
      <c r="E1585" s="62" t="s">
        <v>43</v>
      </c>
      <c r="F1585" s="110">
        <v>10.06</v>
      </c>
      <c r="G1585" s="111" t="s">
        <v>94</v>
      </c>
      <c r="H1585" s="110"/>
      <c r="I1585" s="65">
        <v>585.34</v>
      </c>
      <c r="J1585" s="112">
        <v>26.39</v>
      </c>
      <c r="K1585" s="67">
        <v>15447.14</v>
      </c>
    </row>
    <row r="1586" spans="1:11" s="6" customFormat="1" ht="15" outlineLevel="1">
      <c r="A1586" s="59" t="s">
        <v>43</v>
      </c>
      <c r="B1586" s="108"/>
      <c r="C1586" s="108" t="s">
        <v>46</v>
      </c>
      <c r="D1586" s="109"/>
      <c r="E1586" s="62" t="s">
        <v>43</v>
      </c>
      <c r="F1586" s="110"/>
      <c r="G1586" s="111" t="s">
        <v>95</v>
      </c>
      <c r="H1586" s="110"/>
      <c r="I1586" s="65"/>
      <c r="J1586" s="112"/>
      <c r="K1586" s="67"/>
    </row>
    <row r="1587" spans="1:11" s="6" customFormat="1" ht="15" outlineLevel="1">
      <c r="A1587" s="59" t="s">
        <v>43</v>
      </c>
      <c r="B1587" s="108"/>
      <c r="C1587" s="108" t="s">
        <v>48</v>
      </c>
      <c r="D1587" s="109"/>
      <c r="E1587" s="62" t="s">
        <v>43</v>
      </c>
      <c r="F1587" s="110"/>
      <c r="G1587" s="111"/>
      <c r="H1587" s="110"/>
      <c r="I1587" s="65"/>
      <c r="J1587" s="112">
        <v>26.39</v>
      </c>
      <c r="K1587" s="67"/>
    </row>
    <row r="1588" spans="1:11" s="6" customFormat="1" ht="15" outlineLevel="1">
      <c r="A1588" s="59" t="s">
        <v>43</v>
      </c>
      <c r="B1588" s="108"/>
      <c r="C1588" s="108" t="s">
        <v>52</v>
      </c>
      <c r="D1588" s="109"/>
      <c r="E1588" s="62" t="s">
        <v>43</v>
      </c>
      <c r="F1588" s="110"/>
      <c r="G1588" s="111"/>
      <c r="H1588" s="110"/>
      <c r="I1588" s="65"/>
      <c r="J1588" s="112"/>
      <c r="K1588" s="67"/>
    </row>
    <row r="1589" spans="1:11" s="6" customFormat="1" ht="15" outlineLevel="1">
      <c r="A1589" s="59" t="s">
        <v>43</v>
      </c>
      <c r="B1589" s="108"/>
      <c r="C1589" s="108" t="s">
        <v>53</v>
      </c>
      <c r="D1589" s="109" t="s">
        <v>54</v>
      </c>
      <c r="E1589" s="62">
        <v>100</v>
      </c>
      <c r="F1589" s="110"/>
      <c r="G1589" s="111"/>
      <c r="H1589" s="110"/>
      <c r="I1589" s="65">
        <v>585.34</v>
      </c>
      <c r="J1589" s="112">
        <v>83</v>
      </c>
      <c r="K1589" s="67">
        <v>12821.13</v>
      </c>
    </row>
    <row r="1590" spans="1:11" s="6" customFormat="1" ht="15" outlineLevel="1">
      <c r="A1590" s="59" t="s">
        <v>43</v>
      </c>
      <c r="B1590" s="108"/>
      <c r="C1590" s="108" t="s">
        <v>55</v>
      </c>
      <c r="D1590" s="109" t="s">
        <v>54</v>
      </c>
      <c r="E1590" s="62">
        <v>64</v>
      </c>
      <c r="F1590" s="110"/>
      <c r="G1590" s="111"/>
      <c r="H1590" s="110"/>
      <c r="I1590" s="65">
        <v>374.62</v>
      </c>
      <c r="J1590" s="112">
        <v>41</v>
      </c>
      <c r="K1590" s="67">
        <v>6333.33</v>
      </c>
    </row>
    <row r="1591" spans="1:11" s="6" customFormat="1" ht="15" outlineLevel="1">
      <c r="A1591" s="59" t="s">
        <v>43</v>
      </c>
      <c r="B1591" s="108"/>
      <c r="C1591" s="108" t="s">
        <v>56</v>
      </c>
      <c r="D1591" s="109" t="s">
        <v>54</v>
      </c>
      <c r="E1591" s="62">
        <v>98</v>
      </c>
      <c r="F1591" s="110"/>
      <c r="G1591" s="111"/>
      <c r="H1591" s="110"/>
      <c r="I1591" s="65">
        <v>0</v>
      </c>
      <c r="J1591" s="112">
        <v>95</v>
      </c>
      <c r="K1591" s="67">
        <v>0</v>
      </c>
    </row>
    <row r="1592" spans="1:11" s="6" customFormat="1" ht="15" outlineLevel="1">
      <c r="A1592" s="59" t="s">
        <v>43</v>
      </c>
      <c r="B1592" s="108"/>
      <c r="C1592" s="108" t="s">
        <v>57</v>
      </c>
      <c r="D1592" s="109" t="s">
        <v>54</v>
      </c>
      <c r="E1592" s="62">
        <v>77</v>
      </c>
      <c r="F1592" s="110"/>
      <c r="G1592" s="111"/>
      <c r="H1592" s="110"/>
      <c r="I1592" s="65">
        <v>0</v>
      </c>
      <c r="J1592" s="112">
        <v>65</v>
      </c>
      <c r="K1592" s="67">
        <v>0</v>
      </c>
    </row>
    <row r="1593" spans="1:11" s="6" customFormat="1" ht="30" outlineLevel="1">
      <c r="A1593" s="59" t="s">
        <v>43</v>
      </c>
      <c r="B1593" s="108"/>
      <c r="C1593" s="108" t="s">
        <v>58</v>
      </c>
      <c r="D1593" s="109" t="s">
        <v>59</v>
      </c>
      <c r="E1593" s="62">
        <v>0.9</v>
      </c>
      <c r="F1593" s="110"/>
      <c r="G1593" s="111" t="s">
        <v>94</v>
      </c>
      <c r="H1593" s="110"/>
      <c r="I1593" s="65">
        <v>52.37</v>
      </c>
      <c r="J1593" s="112"/>
      <c r="K1593" s="67"/>
    </row>
    <row r="1594" spans="1:11" s="6" customFormat="1" ht="15.75">
      <c r="A1594" s="70" t="s">
        <v>43</v>
      </c>
      <c r="B1594" s="113"/>
      <c r="C1594" s="113" t="s">
        <v>60</v>
      </c>
      <c r="D1594" s="114"/>
      <c r="E1594" s="73" t="s">
        <v>43</v>
      </c>
      <c r="F1594" s="115"/>
      <c r="G1594" s="116"/>
      <c r="H1594" s="115"/>
      <c r="I1594" s="76">
        <v>1545.3</v>
      </c>
      <c r="J1594" s="117"/>
      <c r="K1594" s="78">
        <v>34601.599999999999</v>
      </c>
    </row>
    <row r="1595" spans="1:11" s="6" customFormat="1" ht="180">
      <c r="A1595" s="59">
        <v>181</v>
      </c>
      <c r="B1595" s="108" t="s">
        <v>174</v>
      </c>
      <c r="C1595" s="108" t="s">
        <v>175</v>
      </c>
      <c r="D1595" s="109" t="s">
        <v>142</v>
      </c>
      <c r="E1595" s="62" t="s">
        <v>1697</v>
      </c>
      <c r="F1595" s="110">
        <v>96.73</v>
      </c>
      <c r="G1595" s="111"/>
      <c r="H1595" s="110"/>
      <c r="I1595" s="65"/>
      <c r="J1595" s="112"/>
      <c r="K1595" s="67"/>
    </row>
    <row r="1596" spans="1:11" s="6" customFormat="1" ht="25.5" outlineLevel="1">
      <c r="A1596" s="59" t="s">
        <v>43</v>
      </c>
      <c r="B1596" s="108"/>
      <c r="C1596" s="108" t="s">
        <v>44</v>
      </c>
      <c r="D1596" s="109"/>
      <c r="E1596" s="62" t="s">
        <v>43</v>
      </c>
      <c r="F1596" s="110">
        <v>74.13</v>
      </c>
      <c r="G1596" s="111" t="s">
        <v>94</v>
      </c>
      <c r="H1596" s="110"/>
      <c r="I1596" s="65">
        <v>43.13</v>
      </c>
      <c r="J1596" s="112">
        <v>26.39</v>
      </c>
      <c r="K1596" s="67">
        <v>1138.27</v>
      </c>
    </row>
    <row r="1597" spans="1:11" s="6" customFormat="1" ht="15" outlineLevel="1">
      <c r="A1597" s="59" t="s">
        <v>43</v>
      </c>
      <c r="B1597" s="108"/>
      <c r="C1597" s="108" t="s">
        <v>46</v>
      </c>
      <c r="D1597" s="109"/>
      <c r="E1597" s="62" t="s">
        <v>43</v>
      </c>
      <c r="F1597" s="110">
        <v>13.14</v>
      </c>
      <c r="G1597" s="111" t="s">
        <v>95</v>
      </c>
      <c r="H1597" s="110"/>
      <c r="I1597" s="65">
        <v>7.55</v>
      </c>
      <c r="J1597" s="112">
        <v>8.01</v>
      </c>
      <c r="K1597" s="67">
        <v>60.51</v>
      </c>
    </row>
    <row r="1598" spans="1:11" s="6" customFormat="1" ht="15" outlineLevel="1">
      <c r="A1598" s="59" t="s">
        <v>43</v>
      </c>
      <c r="B1598" s="108"/>
      <c r="C1598" s="108" t="s">
        <v>48</v>
      </c>
      <c r="D1598" s="109"/>
      <c r="E1598" s="62" t="s">
        <v>43</v>
      </c>
      <c r="F1598" s="110" t="s">
        <v>177</v>
      </c>
      <c r="G1598" s="111"/>
      <c r="H1598" s="110"/>
      <c r="I1598" s="68" t="s">
        <v>203</v>
      </c>
      <c r="J1598" s="112">
        <v>26.39</v>
      </c>
      <c r="K1598" s="69" t="s">
        <v>1698</v>
      </c>
    </row>
    <row r="1599" spans="1:11" s="6" customFormat="1" ht="15" outlineLevel="1">
      <c r="A1599" s="59" t="s">
        <v>43</v>
      </c>
      <c r="B1599" s="108"/>
      <c r="C1599" s="108" t="s">
        <v>52</v>
      </c>
      <c r="D1599" s="109"/>
      <c r="E1599" s="62" t="s">
        <v>43</v>
      </c>
      <c r="F1599" s="110">
        <v>9.4600000000000009</v>
      </c>
      <c r="G1599" s="111"/>
      <c r="H1599" s="110"/>
      <c r="I1599" s="65">
        <v>3.63</v>
      </c>
      <c r="J1599" s="112">
        <v>6.81</v>
      </c>
      <c r="K1599" s="67">
        <v>24.69</v>
      </c>
    </row>
    <row r="1600" spans="1:11" s="6" customFormat="1" ht="15" outlineLevel="1">
      <c r="A1600" s="59" t="s">
        <v>43</v>
      </c>
      <c r="B1600" s="108"/>
      <c r="C1600" s="108" t="s">
        <v>53</v>
      </c>
      <c r="D1600" s="109" t="s">
        <v>54</v>
      </c>
      <c r="E1600" s="62">
        <v>100</v>
      </c>
      <c r="F1600" s="110"/>
      <c r="G1600" s="111"/>
      <c r="H1600" s="110"/>
      <c r="I1600" s="65">
        <v>43.13</v>
      </c>
      <c r="J1600" s="112">
        <v>83</v>
      </c>
      <c r="K1600" s="67">
        <v>944.76</v>
      </c>
    </row>
    <row r="1601" spans="1:11" s="6" customFormat="1" ht="15" outlineLevel="1">
      <c r="A1601" s="59" t="s">
        <v>43</v>
      </c>
      <c r="B1601" s="108"/>
      <c r="C1601" s="108" t="s">
        <v>55</v>
      </c>
      <c r="D1601" s="109" t="s">
        <v>54</v>
      </c>
      <c r="E1601" s="62">
        <v>64</v>
      </c>
      <c r="F1601" s="110"/>
      <c r="G1601" s="111"/>
      <c r="H1601" s="110"/>
      <c r="I1601" s="65">
        <v>27.6</v>
      </c>
      <c r="J1601" s="112">
        <v>41</v>
      </c>
      <c r="K1601" s="67">
        <v>466.69</v>
      </c>
    </row>
    <row r="1602" spans="1:11" s="6" customFormat="1" ht="15" outlineLevel="1">
      <c r="A1602" s="59" t="s">
        <v>43</v>
      </c>
      <c r="B1602" s="108"/>
      <c r="C1602" s="108" t="s">
        <v>56</v>
      </c>
      <c r="D1602" s="109" t="s">
        <v>54</v>
      </c>
      <c r="E1602" s="62">
        <v>98</v>
      </c>
      <c r="F1602" s="110"/>
      <c r="G1602" s="111"/>
      <c r="H1602" s="110"/>
      <c r="I1602" s="65">
        <v>0.24</v>
      </c>
      <c r="J1602" s="112">
        <v>95</v>
      </c>
      <c r="K1602" s="67">
        <v>5.91</v>
      </c>
    </row>
    <row r="1603" spans="1:11" s="6" customFormat="1" ht="15" outlineLevel="1">
      <c r="A1603" s="59" t="s">
        <v>43</v>
      </c>
      <c r="B1603" s="108"/>
      <c r="C1603" s="108" t="s">
        <v>57</v>
      </c>
      <c r="D1603" s="109" t="s">
        <v>54</v>
      </c>
      <c r="E1603" s="62">
        <v>77</v>
      </c>
      <c r="F1603" s="110"/>
      <c r="G1603" s="111"/>
      <c r="H1603" s="110"/>
      <c r="I1603" s="65">
        <v>0.18</v>
      </c>
      <c r="J1603" s="112">
        <v>65</v>
      </c>
      <c r="K1603" s="67">
        <v>4.04</v>
      </c>
    </row>
    <row r="1604" spans="1:11" s="6" customFormat="1" ht="30" outlineLevel="1">
      <c r="A1604" s="59" t="s">
        <v>43</v>
      </c>
      <c r="B1604" s="108"/>
      <c r="C1604" s="108" t="s">
        <v>58</v>
      </c>
      <c r="D1604" s="109" t="s">
        <v>59</v>
      </c>
      <c r="E1604" s="62">
        <v>5.31</v>
      </c>
      <c r="F1604" s="110"/>
      <c r="G1604" s="111" t="s">
        <v>94</v>
      </c>
      <c r="H1604" s="110"/>
      <c r="I1604" s="65">
        <v>3.09</v>
      </c>
      <c r="J1604" s="112"/>
      <c r="K1604" s="67"/>
    </row>
    <row r="1605" spans="1:11" s="6" customFormat="1" ht="15.75">
      <c r="A1605" s="70" t="s">
        <v>43</v>
      </c>
      <c r="B1605" s="113"/>
      <c r="C1605" s="113" t="s">
        <v>60</v>
      </c>
      <c r="D1605" s="114"/>
      <c r="E1605" s="73" t="s">
        <v>43</v>
      </c>
      <c r="F1605" s="115"/>
      <c r="G1605" s="116"/>
      <c r="H1605" s="115"/>
      <c r="I1605" s="76">
        <v>125.46</v>
      </c>
      <c r="J1605" s="117"/>
      <c r="K1605" s="78">
        <v>2644.87</v>
      </c>
    </row>
    <row r="1606" spans="1:11" s="6" customFormat="1" ht="15" outlineLevel="1">
      <c r="A1606" s="59" t="s">
        <v>43</v>
      </c>
      <c r="B1606" s="108"/>
      <c r="C1606" s="108" t="s">
        <v>61</v>
      </c>
      <c r="D1606" s="109"/>
      <c r="E1606" s="62" t="s">
        <v>43</v>
      </c>
      <c r="F1606" s="110"/>
      <c r="G1606" s="111"/>
      <c r="H1606" s="110"/>
      <c r="I1606" s="65"/>
      <c r="J1606" s="112"/>
      <c r="K1606" s="67"/>
    </row>
    <row r="1607" spans="1:11" s="6" customFormat="1" ht="25.5" outlineLevel="1">
      <c r="A1607" s="59" t="s">
        <v>43</v>
      </c>
      <c r="B1607" s="108"/>
      <c r="C1607" s="108" t="s">
        <v>46</v>
      </c>
      <c r="D1607" s="109"/>
      <c r="E1607" s="62" t="s">
        <v>43</v>
      </c>
      <c r="F1607" s="110">
        <v>0.41</v>
      </c>
      <c r="G1607" s="111" t="s">
        <v>100</v>
      </c>
      <c r="H1607" s="110"/>
      <c r="I1607" s="65">
        <v>0.02</v>
      </c>
      <c r="J1607" s="112">
        <v>26.39</v>
      </c>
      <c r="K1607" s="67">
        <v>0.62</v>
      </c>
    </row>
    <row r="1608" spans="1:11" s="6" customFormat="1" ht="25.5" outlineLevel="1">
      <c r="A1608" s="59" t="s">
        <v>43</v>
      </c>
      <c r="B1608" s="108"/>
      <c r="C1608" s="108" t="s">
        <v>48</v>
      </c>
      <c r="D1608" s="109"/>
      <c r="E1608" s="62" t="s">
        <v>43</v>
      </c>
      <c r="F1608" s="110">
        <v>0.41</v>
      </c>
      <c r="G1608" s="111" t="s">
        <v>100</v>
      </c>
      <c r="H1608" s="110"/>
      <c r="I1608" s="65">
        <v>0.02</v>
      </c>
      <c r="J1608" s="112">
        <v>26.39</v>
      </c>
      <c r="K1608" s="67">
        <v>0.62</v>
      </c>
    </row>
    <row r="1609" spans="1:11" s="6" customFormat="1" ht="15" outlineLevel="1">
      <c r="A1609" s="59" t="s">
        <v>43</v>
      </c>
      <c r="B1609" s="108"/>
      <c r="C1609" s="108" t="s">
        <v>63</v>
      </c>
      <c r="D1609" s="109" t="s">
        <v>54</v>
      </c>
      <c r="E1609" s="62">
        <v>175</v>
      </c>
      <c r="F1609" s="110"/>
      <c r="G1609" s="111"/>
      <c r="H1609" s="110"/>
      <c r="I1609" s="65">
        <v>0.04</v>
      </c>
      <c r="J1609" s="112">
        <v>160</v>
      </c>
      <c r="K1609" s="67">
        <v>0.99</v>
      </c>
    </row>
    <row r="1610" spans="1:11" s="6" customFormat="1" ht="15" outlineLevel="1">
      <c r="A1610" s="59" t="s">
        <v>43</v>
      </c>
      <c r="B1610" s="108"/>
      <c r="C1610" s="108" t="s">
        <v>64</v>
      </c>
      <c r="D1610" s="109"/>
      <c r="E1610" s="62" t="s">
        <v>43</v>
      </c>
      <c r="F1610" s="110"/>
      <c r="G1610" s="111"/>
      <c r="H1610" s="110"/>
      <c r="I1610" s="65">
        <v>0.06</v>
      </c>
      <c r="J1610" s="112"/>
      <c r="K1610" s="67">
        <v>1.61</v>
      </c>
    </row>
    <row r="1611" spans="1:11" s="6" customFormat="1" ht="15.75">
      <c r="A1611" s="70" t="s">
        <v>43</v>
      </c>
      <c r="B1611" s="113"/>
      <c r="C1611" s="113" t="s">
        <v>65</v>
      </c>
      <c r="D1611" s="114"/>
      <c r="E1611" s="73" t="s">
        <v>43</v>
      </c>
      <c r="F1611" s="115"/>
      <c r="G1611" s="116"/>
      <c r="H1611" s="115"/>
      <c r="I1611" s="76">
        <v>125.52</v>
      </c>
      <c r="J1611" s="117"/>
      <c r="K1611" s="78">
        <v>2646.48</v>
      </c>
    </row>
    <row r="1612" spans="1:11" s="6" customFormat="1" ht="45">
      <c r="A1612" s="59">
        <v>182</v>
      </c>
      <c r="B1612" s="108" t="s">
        <v>180</v>
      </c>
      <c r="C1612" s="108" t="s">
        <v>181</v>
      </c>
      <c r="D1612" s="109" t="s">
        <v>106</v>
      </c>
      <c r="E1612" s="62" t="s">
        <v>1699</v>
      </c>
      <c r="F1612" s="110">
        <v>18660.61</v>
      </c>
      <c r="G1612" s="111"/>
      <c r="H1612" s="110"/>
      <c r="I1612" s="65">
        <v>64.38</v>
      </c>
      <c r="J1612" s="112">
        <v>3.05</v>
      </c>
      <c r="K1612" s="78">
        <v>196.36</v>
      </c>
    </row>
    <row r="1613" spans="1:11" s="6" customFormat="1" ht="180">
      <c r="A1613" s="59">
        <v>183</v>
      </c>
      <c r="B1613" s="108" t="s">
        <v>183</v>
      </c>
      <c r="C1613" s="108" t="s">
        <v>184</v>
      </c>
      <c r="D1613" s="109" t="s">
        <v>142</v>
      </c>
      <c r="E1613" s="62" t="s">
        <v>1697</v>
      </c>
      <c r="F1613" s="110">
        <v>314.81</v>
      </c>
      <c r="G1613" s="111">
        <v>2</v>
      </c>
      <c r="H1613" s="110"/>
      <c r="I1613" s="65"/>
      <c r="J1613" s="112"/>
      <c r="K1613" s="67"/>
    </row>
    <row r="1614" spans="1:11" s="6" customFormat="1" ht="25.5" outlineLevel="1">
      <c r="A1614" s="59" t="s">
        <v>43</v>
      </c>
      <c r="B1614" s="108"/>
      <c r="C1614" s="108" t="s">
        <v>44</v>
      </c>
      <c r="D1614" s="109"/>
      <c r="E1614" s="62" t="s">
        <v>43</v>
      </c>
      <c r="F1614" s="110">
        <v>25.35</v>
      </c>
      <c r="G1614" s="111" t="s">
        <v>185</v>
      </c>
      <c r="H1614" s="110"/>
      <c r="I1614" s="65">
        <v>29.5</v>
      </c>
      <c r="J1614" s="112">
        <v>26.39</v>
      </c>
      <c r="K1614" s="67">
        <v>778.5</v>
      </c>
    </row>
    <row r="1615" spans="1:11" s="6" customFormat="1" ht="15" outlineLevel="1">
      <c r="A1615" s="59" t="s">
        <v>43</v>
      </c>
      <c r="B1615" s="108"/>
      <c r="C1615" s="108" t="s">
        <v>46</v>
      </c>
      <c r="D1615" s="109"/>
      <c r="E1615" s="62" t="s">
        <v>43</v>
      </c>
      <c r="F1615" s="110">
        <v>1.81</v>
      </c>
      <c r="G1615" s="111" t="s">
        <v>186</v>
      </c>
      <c r="H1615" s="110"/>
      <c r="I1615" s="65">
        <v>2.08</v>
      </c>
      <c r="J1615" s="112">
        <v>10.23</v>
      </c>
      <c r="K1615" s="67">
        <v>21.29</v>
      </c>
    </row>
    <row r="1616" spans="1:11" s="6" customFormat="1" ht="15" outlineLevel="1">
      <c r="A1616" s="59" t="s">
        <v>43</v>
      </c>
      <c r="B1616" s="108"/>
      <c r="C1616" s="108" t="s">
        <v>48</v>
      </c>
      <c r="D1616" s="109"/>
      <c r="E1616" s="62" t="s">
        <v>43</v>
      </c>
      <c r="F1616" s="110" t="s">
        <v>187</v>
      </c>
      <c r="G1616" s="111"/>
      <c r="H1616" s="110"/>
      <c r="I1616" s="68" t="s">
        <v>1700</v>
      </c>
      <c r="J1616" s="112">
        <v>26.39</v>
      </c>
      <c r="K1616" s="69" t="s">
        <v>1701</v>
      </c>
    </row>
    <row r="1617" spans="1:11" s="6" customFormat="1" ht="15" outlineLevel="1">
      <c r="A1617" s="59" t="s">
        <v>43</v>
      </c>
      <c r="B1617" s="108"/>
      <c r="C1617" s="108" t="s">
        <v>52</v>
      </c>
      <c r="D1617" s="109"/>
      <c r="E1617" s="62" t="s">
        <v>43</v>
      </c>
      <c r="F1617" s="110">
        <v>287.64999999999998</v>
      </c>
      <c r="G1617" s="111">
        <v>2</v>
      </c>
      <c r="H1617" s="110"/>
      <c r="I1617" s="65">
        <v>220.51</v>
      </c>
      <c r="J1617" s="112">
        <v>2.76</v>
      </c>
      <c r="K1617" s="67">
        <v>608.61</v>
      </c>
    </row>
    <row r="1618" spans="1:11" s="6" customFormat="1" ht="15" outlineLevel="1">
      <c r="A1618" s="59" t="s">
        <v>43</v>
      </c>
      <c r="B1618" s="108"/>
      <c r="C1618" s="108" t="s">
        <v>53</v>
      </c>
      <c r="D1618" s="109" t="s">
        <v>54</v>
      </c>
      <c r="E1618" s="62">
        <v>100</v>
      </c>
      <c r="F1618" s="110"/>
      <c r="G1618" s="111"/>
      <c r="H1618" s="110"/>
      <c r="I1618" s="65">
        <v>29.5</v>
      </c>
      <c r="J1618" s="112">
        <v>83</v>
      </c>
      <c r="K1618" s="67">
        <v>646.16</v>
      </c>
    </row>
    <row r="1619" spans="1:11" s="6" customFormat="1" ht="15" outlineLevel="1">
      <c r="A1619" s="59" t="s">
        <v>43</v>
      </c>
      <c r="B1619" s="108"/>
      <c r="C1619" s="108" t="s">
        <v>55</v>
      </c>
      <c r="D1619" s="109" t="s">
        <v>54</v>
      </c>
      <c r="E1619" s="62">
        <v>64</v>
      </c>
      <c r="F1619" s="110"/>
      <c r="G1619" s="111"/>
      <c r="H1619" s="110"/>
      <c r="I1619" s="65">
        <v>18.88</v>
      </c>
      <c r="J1619" s="112">
        <v>41</v>
      </c>
      <c r="K1619" s="67">
        <v>319.19</v>
      </c>
    </row>
    <row r="1620" spans="1:11" s="6" customFormat="1" ht="15" outlineLevel="1">
      <c r="A1620" s="59" t="s">
        <v>43</v>
      </c>
      <c r="B1620" s="108"/>
      <c r="C1620" s="108" t="s">
        <v>56</v>
      </c>
      <c r="D1620" s="109" t="s">
        <v>54</v>
      </c>
      <c r="E1620" s="62">
        <v>98</v>
      </c>
      <c r="F1620" s="110"/>
      <c r="G1620" s="111"/>
      <c r="H1620" s="110"/>
      <c r="I1620" s="65">
        <v>0.3</v>
      </c>
      <c r="J1620" s="112">
        <v>95</v>
      </c>
      <c r="K1620" s="67">
        <v>7.78</v>
      </c>
    </row>
    <row r="1621" spans="1:11" s="6" customFormat="1" ht="15" outlineLevel="1">
      <c r="A1621" s="59" t="s">
        <v>43</v>
      </c>
      <c r="B1621" s="108"/>
      <c r="C1621" s="108" t="s">
        <v>57</v>
      </c>
      <c r="D1621" s="109" t="s">
        <v>54</v>
      </c>
      <c r="E1621" s="62">
        <v>77</v>
      </c>
      <c r="F1621" s="110"/>
      <c r="G1621" s="111"/>
      <c r="H1621" s="110"/>
      <c r="I1621" s="65">
        <v>0.24</v>
      </c>
      <c r="J1621" s="112">
        <v>65</v>
      </c>
      <c r="K1621" s="67">
        <v>5.32</v>
      </c>
    </row>
    <row r="1622" spans="1:11" s="6" customFormat="1" ht="30" outlineLevel="1">
      <c r="A1622" s="59" t="s">
        <v>43</v>
      </c>
      <c r="B1622" s="108"/>
      <c r="C1622" s="108" t="s">
        <v>58</v>
      </c>
      <c r="D1622" s="109" t="s">
        <v>59</v>
      </c>
      <c r="E1622" s="62">
        <v>2.13</v>
      </c>
      <c r="F1622" s="110"/>
      <c r="G1622" s="111" t="s">
        <v>185</v>
      </c>
      <c r="H1622" s="110"/>
      <c r="I1622" s="65">
        <v>2.48</v>
      </c>
      <c r="J1622" s="112"/>
      <c r="K1622" s="67"/>
    </row>
    <row r="1623" spans="1:11" s="6" customFormat="1" ht="15.75">
      <c r="A1623" s="70" t="s">
        <v>43</v>
      </c>
      <c r="B1623" s="113"/>
      <c r="C1623" s="113" t="s">
        <v>60</v>
      </c>
      <c r="D1623" s="114"/>
      <c r="E1623" s="73" t="s">
        <v>43</v>
      </c>
      <c r="F1623" s="115"/>
      <c r="G1623" s="116"/>
      <c r="H1623" s="115"/>
      <c r="I1623" s="76">
        <v>301.01</v>
      </c>
      <c r="J1623" s="117"/>
      <c r="K1623" s="78">
        <v>2386.85</v>
      </c>
    </row>
    <row r="1624" spans="1:11" s="6" customFormat="1" ht="15" outlineLevel="1">
      <c r="A1624" s="59" t="s">
        <v>43</v>
      </c>
      <c r="B1624" s="108"/>
      <c r="C1624" s="108" t="s">
        <v>61</v>
      </c>
      <c r="D1624" s="109"/>
      <c r="E1624" s="62" t="s">
        <v>43</v>
      </c>
      <c r="F1624" s="110"/>
      <c r="G1624" s="111"/>
      <c r="H1624" s="110"/>
      <c r="I1624" s="65"/>
      <c r="J1624" s="112"/>
      <c r="K1624" s="67"/>
    </row>
    <row r="1625" spans="1:11" s="6" customFormat="1" ht="25.5" outlineLevel="1">
      <c r="A1625" s="59" t="s">
        <v>43</v>
      </c>
      <c r="B1625" s="108"/>
      <c r="C1625" s="108" t="s">
        <v>46</v>
      </c>
      <c r="D1625" s="109"/>
      <c r="E1625" s="62" t="s">
        <v>43</v>
      </c>
      <c r="F1625" s="110">
        <v>0.27</v>
      </c>
      <c r="G1625" s="111" t="s">
        <v>190</v>
      </c>
      <c r="H1625" s="110"/>
      <c r="I1625" s="65">
        <v>0.03</v>
      </c>
      <c r="J1625" s="112">
        <v>26.39</v>
      </c>
      <c r="K1625" s="67">
        <v>0.82</v>
      </c>
    </row>
    <row r="1626" spans="1:11" s="6" customFormat="1" ht="25.5" outlineLevel="1">
      <c r="A1626" s="59" t="s">
        <v>43</v>
      </c>
      <c r="B1626" s="108"/>
      <c r="C1626" s="108" t="s">
        <v>48</v>
      </c>
      <c r="D1626" s="109"/>
      <c r="E1626" s="62" t="s">
        <v>43</v>
      </c>
      <c r="F1626" s="110">
        <v>0.27</v>
      </c>
      <c r="G1626" s="111" t="s">
        <v>190</v>
      </c>
      <c r="H1626" s="110"/>
      <c r="I1626" s="65">
        <v>0.03</v>
      </c>
      <c r="J1626" s="112">
        <v>26.39</v>
      </c>
      <c r="K1626" s="67">
        <v>0.82</v>
      </c>
    </row>
    <row r="1627" spans="1:11" s="6" customFormat="1" ht="15" outlineLevel="1">
      <c r="A1627" s="59" t="s">
        <v>43</v>
      </c>
      <c r="B1627" s="108"/>
      <c r="C1627" s="108" t="s">
        <v>63</v>
      </c>
      <c r="D1627" s="109" t="s">
        <v>54</v>
      </c>
      <c r="E1627" s="62">
        <v>175</v>
      </c>
      <c r="F1627" s="110"/>
      <c r="G1627" s="111"/>
      <c r="H1627" s="110"/>
      <c r="I1627" s="65">
        <v>0.05</v>
      </c>
      <c r="J1627" s="112">
        <v>160</v>
      </c>
      <c r="K1627" s="67">
        <v>1.31</v>
      </c>
    </row>
    <row r="1628" spans="1:11" s="6" customFormat="1" ht="15" outlineLevel="1">
      <c r="A1628" s="59" t="s">
        <v>43</v>
      </c>
      <c r="B1628" s="108"/>
      <c r="C1628" s="108" t="s">
        <v>64</v>
      </c>
      <c r="D1628" s="109"/>
      <c r="E1628" s="62" t="s">
        <v>43</v>
      </c>
      <c r="F1628" s="110"/>
      <c r="G1628" s="111"/>
      <c r="H1628" s="110"/>
      <c r="I1628" s="65">
        <v>0.08</v>
      </c>
      <c r="J1628" s="112"/>
      <c r="K1628" s="67">
        <v>2.13</v>
      </c>
    </row>
    <row r="1629" spans="1:11" s="6" customFormat="1" ht="15.75">
      <c r="A1629" s="70" t="s">
        <v>43</v>
      </c>
      <c r="B1629" s="113"/>
      <c r="C1629" s="126" t="s">
        <v>65</v>
      </c>
      <c r="D1629" s="127"/>
      <c r="E1629" s="91" t="s">
        <v>43</v>
      </c>
      <c r="F1629" s="128"/>
      <c r="G1629" s="129"/>
      <c r="H1629" s="128"/>
      <c r="I1629" s="87">
        <v>301.08999999999997</v>
      </c>
      <c r="J1629" s="125"/>
      <c r="K1629" s="86">
        <v>2388.98</v>
      </c>
    </row>
    <row r="1630" spans="1:11" s="6" customFormat="1" ht="15">
      <c r="A1630" s="123"/>
      <c r="B1630" s="124"/>
      <c r="C1630" s="168" t="s">
        <v>127</v>
      </c>
      <c r="D1630" s="169"/>
      <c r="E1630" s="169"/>
      <c r="F1630" s="169"/>
      <c r="G1630" s="169"/>
      <c r="H1630" s="169"/>
      <c r="I1630" s="65">
        <v>88243.26</v>
      </c>
      <c r="J1630" s="112"/>
      <c r="K1630" s="67">
        <v>660007.23</v>
      </c>
    </row>
    <row r="1631" spans="1:11" s="6" customFormat="1" ht="15">
      <c r="A1631" s="123"/>
      <c r="B1631" s="124"/>
      <c r="C1631" s="168" t="s">
        <v>128</v>
      </c>
      <c r="D1631" s="169"/>
      <c r="E1631" s="169"/>
      <c r="F1631" s="169"/>
      <c r="G1631" s="169"/>
      <c r="H1631" s="169"/>
      <c r="I1631" s="65"/>
      <c r="J1631" s="112"/>
      <c r="K1631" s="67"/>
    </row>
    <row r="1632" spans="1:11" s="6" customFormat="1" ht="15">
      <c r="A1632" s="123"/>
      <c r="B1632" s="124"/>
      <c r="C1632" s="168" t="s">
        <v>129</v>
      </c>
      <c r="D1632" s="169"/>
      <c r="E1632" s="169"/>
      <c r="F1632" s="169"/>
      <c r="G1632" s="169"/>
      <c r="H1632" s="169"/>
      <c r="I1632" s="65">
        <v>3937.87</v>
      </c>
      <c r="J1632" s="112"/>
      <c r="K1632" s="67">
        <v>103920.45</v>
      </c>
    </row>
    <row r="1633" spans="1:11" s="6" customFormat="1" ht="15">
      <c r="A1633" s="123"/>
      <c r="B1633" s="124"/>
      <c r="C1633" s="168" t="s">
        <v>130</v>
      </c>
      <c r="D1633" s="169"/>
      <c r="E1633" s="169"/>
      <c r="F1633" s="169"/>
      <c r="G1633" s="169"/>
      <c r="H1633" s="169"/>
      <c r="I1633" s="65">
        <v>84091.199999999997</v>
      </c>
      <c r="J1633" s="112"/>
      <c r="K1633" s="67">
        <v>554721.89</v>
      </c>
    </row>
    <row r="1634" spans="1:11" s="6" customFormat="1" ht="15">
      <c r="A1634" s="123"/>
      <c r="B1634" s="124"/>
      <c r="C1634" s="168" t="s">
        <v>131</v>
      </c>
      <c r="D1634" s="169"/>
      <c r="E1634" s="169"/>
      <c r="F1634" s="169"/>
      <c r="G1634" s="169"/>
      <c r="H1634" s="169"/>
      <c r="I1634" s="65">
        <v>233.1</v>
      </c>
      <c r="J1634" s="112"/>
      <c r="K1634" s="67">
        <v>1864</v>
      </c>
    </row>
    <row r="1635" spans="1:11" s="6" customFormat="1" ht="15.75">
      <c r="A1635" s="123"/>
      <c r="B1635" s="124"/>
      <c r="C1635" s="173" t="s">
        <v>132</v>
      </c>
      <c r="D1635" s="174"/>
      <c r="E1635" s="174"/>
      <c r="F1635" s="174"/>
      <c r="G1635" s="174"/>
      <c r="H1635" s="174"/>
      <c r="I1635" s="76">
        <v>3514.33</v>
      </c>
      <c r="J1635" s="117"/>
      <c r="K1635" s="78">
        <v>76577.36</v>
      </c>
    </row>
    <row r="1636" spans="1:11" s="6" customFormat="1" ht="15.75">
      <c r="A1636" s="123"/>
      <c r="B1636" s="124"/>
      <c r="C1636" s="173" t="s">
        <v>133</v>
      </c>
      <c r="D1636" s="174"/>
      <c r="E1636" s="174"/>
      <c r="F1636" s="174"/>
      <c r="G1636" s="174"/>
      <c r="H1636" s="174"/>
      <c r="I1636" s="76">
        <v>2718.35</v>
      </c>
      <c r="J1636" s="117"/>
      <c r="K1636" s="78">
        <v>42727.16</v>
      </c>
    </row>
    <row r="1637" spans="1:11" s="6" customFormat="1" ht="15.75">
      <c r="A1637" s="123"/>
      <c r="B1637" s="124"/>
      <c r="C1637" s="173" t="s">
        <v>2066</v>
      </c>
      <c r="D1637" s="174"/>
      <c r="E1637" s="174"/>
      <c r="F1637" s="174"/>
      <c r="G1637" s="174"/>
      <c r="H1637" s="174"/>
      <c r="I1637" s="76"/>
      <c r="J1637" s="117"/>
      <c r="K1637" s="78"/>
    </row>
    <row r="1638" spans="1:11" s="6" customFormat="1" ht="15">
      <c r="A1638" s="123"/>
      <c r="B1638" s="124"/>
      <c r="C1638" s="168" t="s">
        <v>2067</v>
      </c>
      <c r="D1638" s="169"/>
      <c r="E1638" s="169"/>
      <c r="F1638" s="169"/>
      <c r="G1638" s="169"/>
      <c r="H1638" s="169"/>
      <c r="I1638" s="65">
        <v>94475.94</v>
      </c>
      <c r="J1638" s="112"/>
      <c r="K1638" s="67">
        <v>779311.75</v>
      </c>
    </row>
    <row r="1639" spans="1:11" s="6" customFormat="1" ht="15.75">
      <c r="A1639" s="123"/>
      <c r="B1639" s="124"/>
      <c r="C1639" s="175" t="s">
        <v>2068</v>
      </c>
      <c r="D1639" s="176"/>
      <c r="E1639" s="176"/>
      <c r="F1639" s="176"/>
      <c r="G1639" s="176"/>
      <c r="H1639" s="176"/>
      <c r="I1639" s="87">
        <v>94475.94</v>
      </c>
      <c r="J1639" s="125"/>
      <c r="K1639" s="86">
        <v>779311.75</v>
      </c>
    </row>
    <row r="1640" spans="1:11" s="6" customFormat="1" ht="22.15" customHeight="1">
      <c r="A1640" s="166" t="s">
        <v>2069</v>
      </c>
      <c r="B1640" s="167"/>
      <c r="C1640" s="167"/>
      <c r="D1640" s="167"/>
      <c r="E1640" s="167"/>
      <c r="F1640" s="167"/>
      <c r="G1640" s="167"/>
      <c r="H1640" s="167"/>
      <c r="I1640" s="167"/>
      <c r="J1640" s="167"/>
      <c r="K1640" s="167"/>
    </row>
    <row r="1641" spans="1:11" s="6" customFormat="1" ht="180">
      <c r="A1641" s="59">
        <v>184</v>
      </c>
      <c r="B1641" s="108" t="s">
        <v>2070</v>
      </c>
      <c r="C1641" s="108" t="s">
        <v>2071</v>
      </c>
      <c r="D1641" s="109" t="s">
        <v>142</v>
      </c>
      <c r="E1641" s="62" t="s">
        <v>2072</v>
      </c>
      <c r="F1641" s="110">
        <v>40.869999999999997</v>
      </c>
      <c r="G1641" s="111"/>
      <c r="H1641" s="110"/>
      <c r="I1641" s="65"/>
      <c r="J1641" s="112"/>
      <c r="K1641" s="67"/>
    </row>
    <row r="1642" spans="1:11" s="6" customFormat="1" ht="25.5" outlineLevel="1">
      <c r="A1642" s="59" t="s">
        <v>43</v>
      </c>
      <c r="B1642" s="108"/>
      <c r="C1642" s="108" t="s">
        <v>44</v>
      </c>
      <c r="D1642" s="109"/>
      <c r="E1642" s="62" t="s">
        <v>43</v>
      </c>
      <c r="F1642" s="110"/>
      <c r="G1642" s="111" t="s">
        <v>94</v>
      </c>
      <c r="H1642" s="110"/>
      <c r="I1642" s="65"/>
      <c r="J1642" s="112">
        <v>26.39</v>
      </c>
      <c r="K1642" s="67"/>
    </row>
    <row r="1643" spans="1:11" s="6" customFormat="1" ht="15" outlineLevel="1">
      <c r="A1643" s="59" t="s">
        <v>43</v>
      </c>
      <c r="B1643" s="108"/>
      <c r="C1643" s="108" t="s">
        <v>46</v>
      </c>
      <c r="D1643" s="109"/>
      <c r="E1643" s="62" t="s">
        <v>43</v>
      </c>
      <c r="F1643" s="110">
        <v>40.869999999999997</v>
      </c>
      <c r="G1643" s="111" t="s">
        <v>95</v>
      </c>
      <c r="H1643" s="110"/>
      <c r="I1643" s="65">
        <v>875.07</v>
      </c>
      <c r="J1643" s="112">
        <v>9.2899999999999991</v>
      </c>
      <c r="K1643" s="67">
        <v>8129.38</v>
      </c>
    </row>
    <row r="1644" spans="1:11" s="6" customFormat="1" ht="15" outlineLevel="1">
      <c r="A1644" s="59" t="s">
        <v>43</v>
      </c>
      <c r="B1644" s="108"/>
      <c r="C1644" s="108" t="s">
        <v>48</v>
      </c>
      <c r="D1644" s="109"/>
      <c r="E1644" s="62" t="s">
        <v>43</v>
      </c>
      <c r="F1644" s="110" t="s">
        <v>2073</v>
      </c>
      <c r="G1644" s="111"/>
      <c r="H1644" s="110"/>
      <c r="I1644" s="68" t="s">
        <v>2074</v>
      </c>
      <c r="J1644" s="112">
        <v>26.39</v>
      </c>
      <c r="K1644" s="69" t="s">
        <v>2075</v>
      </c>
    </row>
    <row r="1645" spans="1:11" s="6" customFormat="1" ht="15" outlineLevel="1">
      <c r="A1645" s="59" t="s">
        <v>43</v>
      </c>
      <c r="B1645" s="108"/>
      <c r="C1645" s="108" t="s">
        <v>52</v>
      </c>
      <c r="D1645" s="109"/>
      <c r="E1645" s="62" t="s">
        <v>43</v>
      </c>
      <c r="F1645" s="110"/>
      <c r="G1645" s="111"/>
      <c r="H1645" s="110"/>
      <c r="I1645" s="65"/>
      <c r="J1645" s="112"/>
      <c r="K1645" s="67"/>
    </row>
    <row r="1646" spans="1:11" s="6" customFormat="1" ht="15" outlineLevel="1">
      <c r="A1646" s="59" t="s">
        <v>43</v>
      </c>
      <c r="B1646" s="108"/>
      <c r="C1646" s="108" t="s">
        <v>53</v>
      </c>
      <c r="D1646" s="109" t="s">
        <v>54</v>
      </c>
      <c r="E1646" s="62">
        <v>156</v>
      </c>
      <c r="F1646" s="110"/>
      <c r="G1646" s="111"/>
      <c r="H1646" s="110"/>
      <c r="I1646" s="65"/>
      <c r="J1646" s="112">
        <v>92</v>
      </c>
      <c r="K1646" s="67"/>
    </row>
    <row r="1647" spans="1:11" s="6" customFormat="1" ht="15" outlineLevel="1">
      <c r="A1647" s="59" t="s">
        <v>43</v>
      </c>
      <c r="B1647" s="108"/>
      <c r="C1647" s="108" t="s">
        <v>55</v>
      </c>
      <c r="D1647" s="109" t="s">
        <v>54</v>
      </c>
      <c r="E1647" s="62">
        <v>84</v>
      </c>
      <c r="F1647" s="110"/>
      <c r="G1647" s="111"/>
      <c r="H1647" s="110"/>
      <c r="I1647" s="65"/>
      <c r="J1647" s="112">
        <v>41</v>
      </c>
      <c r="K1647" s="67"/>
    </row>
    <row r="1648" spans="1:11" s="6" customFormat="1" ht="15" outlineLevel="1">
      <c r="A1648" s="59" t="s">
        <v>43</v>
      </c>
      <c r="B1648" s="108"/>
      <c r="C1648" s="108" t="s">
        <v>56</v>
      </c>
      <c r="D1648" s="109" t="s">
        <v>54</v>
      </c>
      <c r="E1648" s="62">
        <v>98</v>
      </c>
      <c r="F1648" s="110"/>
      <c r="G1648" s="111"/>
      <c r="H1648" s="110"/>
      <c r="I1648" s="65">
        <v>81.2</v>
      </c>
      <c r="J1648" s="112">
        <v>95</v>
      </c>
      <c r="K1648" s="67">
        <v>2077.36</v>
      </c>
    </row>
    <row r="1649" spans="1:11" s="6" customFormat="1" ht="15" outlineLevel="1">
      <c r="A1649" s="59" t="s">
        <v>43</v>
      </c>
      <c r="B1649" s="108"/>
      <c r="C1649" s="108" t="s">
        <v>57</v>
      </c>
      <c r="D1649" s="109" t="s">
        <v>54</v>
      </c>
      <c r="E1649" s="62">
        <v>77</v>
      </c>
      <c r="F1649" s="110"/>
      <c r="G1649" s="111"/>
      <c r="H1649" s="110"/>
      <c r="I1649" s="65">
        <v>63.8</v>
      </c>
      <c r="J1649" s="112">
        <v>65</v>
      </c>
      <c r="K1649" s="67">
        <v>1421.35</v>
      </c>
    </row>
    <row r="1650" spans="1:11" s="6" customFormat="1" ht="15.75">
      <c r="A1650" s="70" t="s">
        <v>43</v>
      </c>
      <c r="B1650" s="113"/>
      <c r="C1650" s="113" t="s">
        <v>60</v>
      </c>
      <c r="D1650" s="114"/>
      <c r="E1650" s="73" t="s">
        <v>43</v>
      </c>
      <c r="F1650" s="115"/>
      <c r="G1650" s="116"/>
      <c r="H1650" s="115"/>
      <c r="I1650" s="76">
        <v>1020.07</v>
      </c>
      <c r="J1650" s="117"/>
      <c r="K1650" s="78">
        <v>11628.09</v>
      </c>
    </row>
    <row r="1651" spans="1:11" s="6" customFormat="1" ht="15" outlineLevel="1">
      <c r="A1651" s="59" t="s">
        <v>43</v>
      </c>
      <c r="B1651" s="108"/>
      <c r="C1651" s="108" t="s">
        <v>61</v>
      </c>
      <c r="D1651" s="109"/>
      <c r="E1651" s="62" t="s">
        <v>43</v>
      </c>
      <c r="F1651" s="110"/>
      <c r="G1651" s="111"/>
      <c r="H1651" s="110"/>
      <c r="I1651" s="65"/>
      <c r="J1651" s="112"/>
      <c r="K1651" s="67"/>
    </row>
    <row r="1652" spans="1:11" s="6" customFormat="1" ht="25.5" outlineLevel="1">
      <c r="A1652" s="59" t="s">
        <v>43</v>
      </c>
      <c r="B1652" s="108"/>
      <c r="C1652" s="108" t="s">
        <v>46</v>
      </c>
      <c r="D1652" s="109"/>
      <c r="E1652" s="62" t="s">
        <v>43</v>
      </c>
      <c r="F1652" s="110">
        <v>3.87</v>
      </c>
      <c r="G1652" s="111" t="s">
        <v>100</v>
      </c>
      <c r="H1652" s="110"/>
      <c r="I1652" s="65">
        <v>8.2899999999999991</v>
      </c>
      <c r="J1652" s="112">
        <v>26.39</v>
      </c>
      <c r="K1652" s="67">
        <v>218.67</v>
      </c>
    </row>
    <row r="1653" spans="1:11" s="6" customFormat="1" ht="25.5" outlineLevel="1">
      <c r="A1653" s="59" t="s">
        <v>43</v>
      </c>
      <c r="B1653" s="108"/>
      <c r="C1653" s="108" t="s">
        <v>48</v>
      </c>
      <c r="D1653" s="109"/>
      <c r="E1653" s="62" t="s">
        <v>43</v>
      </c>
      <c r="F1653" s="110">
        <v>3.87</v>
      </c>
      <c r="G1653" s="111" t="s">
        <v>100</v>
      </c>
      <c r="H1653" s="110"/>
      <c r="I1653" s="65">
        <v>8.2899999999999991</v>
      </c>
      <c r="J1653" s="112">
        <v>26.39</v>
      </c>
      <c r="K1653" s="67">
        <v>218.67</v>
      </c>
    </row>
    <row r="1654" spans="1:11" s="6" customFormat="1" ht="15" outlineLevel="1">
      <c r="A1654" s="59" t="s">
        <v>43</v>
      </c>
      <c r="B1654" s="108"/>
      <c r="C1654" s="108" t="s">
        <v>63</v>
      </c>
      <c r="D1654" s="109" t="s">
        <v>54</v>
      </c>
      <c r="E1654" s="62">
        <v>175</v>
      </c>
      <c r="F1654" s="110"/>
      <c r="G1654" s="111"/>
      <c r="H1654" s="110"/>
      <c r="I1654" s="65">
        <v>14.5</v>
      </c>
      <c r="J1654" s="112">
        <v>160</v>
      </c>
      <c r="K1654" s="67">
        <v>349.88</v>
      </c>
    </row>
    <row r="1655" spans="1:11" s="6" customFormat="1" ht="15" outlineLevel="1">
      <c r="A1655" s="59" t="s">
        <v>43</v>
      </c>
      <c r="B1655" s="108"/>
      <c r="C1655" s="108" t="s">
        <v>64</v>
      </c>
      <c r="D1655" s="109"/>
      <c r="E1655" s="62" t="s">
        <v>43</v>
      </c>
      <c r="F1655" s="110"/>
      <c r="G1655" s="111"/>
      <c r="H1655" s="110"/>
      <c r="I1655" s="65">
        <v>22.79</v>
      </c>
      <c r="J1655" s="112"/>
      <c r="K1655" s="67">
        <v>568.54999999999995</v>
      </c>
    </row>
    <row r="1656" spans="1:11" s="6" customFormat="1" ht="15.75">
      <c r="A1656" s="70" t="s">
        <v>43</v>
      </c>
      <c r="B1656" s="113"/>
      <c r="C1656" s="113" t="s">
        <v>65</v>
      </c>
      <c r="D1656" s="114"/>
      <c r="E1656" s="73" t="s">
        <v>43</v>
      </c>
      <c r="F1656" s="115"/>
      <c r="G1656" s="116"/>
      <c r="H1656" s="115"/>
      <c r="I1656" s="76">
        <v>1042.8599999999999</v>
      </c>
      <c r="J1656" s="117"/>
      <c r="K1656" s="78">
        <v>12196.64</v>
      </c>
    </row>
    <row r="1657" spans="1:11" s="6" customFormat="1" ht="180">
      <c r="A1657" s="59">
        <v>185</v>
      </c>
      <c r="B1657" s="108" t="s">
        <v>2076</v>
      </c>
      <c r="C1657" s="108" t="s">
        <v>2077</v>
      </c>
      <c r="D1657" s="109" t="s">
        <v>142</v>
      </c>
      <c r="E1657" s="62" t="s">
        <v>2072</v>
      </c>
      <c r="F1657" s="110">
        <v>416.4</v>
      </c>
      <c r="G1657" s="111"/>
      <c r="H1657" s="110"/>
      <c r="I1657" s="65"/>
      <c r="J1657" s="112"/>
      <c r="K1657" s="67"/>
    </row>
    <row r="1658" spans="1:11" s="6" customFormat="1" ht="25.5" outlineLevel="1">
      <c r="A1658" s="59" t="s">
        <v>43</v>
      </c>
      <c r="B1658" s="108"/>
      <c r="C1658" s="108" t="s">
        <v>44</v>
      </c>
      <c r="D1658" s="109"/>
      <c r="E1658" s="62" t="s">
        <v>43</v>
      </c>
      <c r="F1658" s="110">
        <v>416.4</v>
      </c>
      <c r="G1658" s="111" t="s">
        <v>94</v>
      </c>
      <c r="H1658" s="110"/>
      <c r="I1658" s="65">
        <v>9022.5300000000007</v>
      </c>
      <c r="J1658" s="112">
        <v>26.39</v>
      </c>
      <c r="K1658" s="67">
        <v>238104.48</v>
      </c>
    </row>
    <row r="1659" spans="1:11" s="6" customFormat="1" ht="15" outlineLevel="1">
      <c r="A1659" s="59" t="s">
        <v>43</v>
      </c>
      <c r="B1659" s="108"/>
      <c r="C1659" s="108" t="s">
        <v>46</v>
      </c>
      <c r="D1659" s="109"/>
      <c r="E1659" s="62" t="s">
        <v>43</v>
      </c>
      <c r="F1659" s="110"/>
      <c r="G1659" s="111" t="s">
        <v>95</v>
      </c>
      <c r="H1659" s="110"/>
      <c r="I1659" s="65"/>
      <c r="J1659" s="112"/>
      <c r="K1659" s="67"/>
    </row>
    <row r="1660" spans="1:11" s="6" customFormat="1" ht="15" outlineLevel="1">
      <c r="A1660" s="59" t="s">
        <v>43</v>
      </c>
      <c r="B1660" s="108"/>
      <c r="C1660" s="108" t="s">
        <v>48</v>
      </c>
      <c r="D1660" s="109"/>
      <c r="E1660" s="62" t="s">
        <v>43</v>
      </c>
      <c r="F1660" s="110"/>
      <c r="G1660" s="111"/>
      <c r="H1660" s="110"/>
      <c r="I1660" s="65"/>
      <c r="J1660" s="112">
        <v>26.39</v>
      </c>
      <c r="K1660" s="67"/>
    </row>
    <row r="1661" spans="1:11" s="6" customFormat="1" ht="15" outlineLevel="1">
      <c r="A1661" s="59" t="s">
        <v>43</v>
      </c>
      <c r="B1661" s="108"/>
      <c r="C1661" s="108" t="s">
        <v>52</v>
      </c>
      <c r="D1661" s="109"/>
      <c r="E1661" s="62" t="s">
        <v>43</v>
      </c>
      <c r="F1661" s="110"/>
      <c r="G1661" s="111"/>
      <c r="H1661" s="110"/>
      <c r="I1661" s="65"/>
      <c r="J1661" s="112"/>
      <c r="K1661" s="67"/>
    </row>
    <row r="1662" spans="1:11" s="6" customFormat="1" ht="15" outlineLevel="1">
      <c r="A1662" s="59" t="s">
        <v>43</v>
      </c>
      <c r="B1662" s="108"/>
      <c r="C1662" s="108" t="s">
        <v>53</v>
      </c>
      <c r="D1662" s="109" t="s">
        <v>54</v>
      </c>
      <c r="E1662" s="62">
        <v>156</v>
      </c>
      <c r="F1662" s="110"/>
      <c r="G1662" s="111"/>
      <c r="H1662" s="110"/>
      <c r="I1662" s="65">
        <v>14075.15</v>
      </c>
      <c r="J1662" s="112">
        <v>92</v>
      </c>
      <c r="K1662" s="67">
        <v>219056.12</v>
      </c>
    </row>
    <row r="1663" spans="1:11" s="6" customFormat="1" ht="15" outlineLevel="1">
      <c r="A1663" s="59" t="s">
        <v>43</v>
      </c>
      <c r="B1663" s="108"/>
      <c r="C1663" s="108" t="s">
        <v>55</v>
      </c>
      <c r="D1663" s="109" t="s">
        <v>54</v>
      </c>
      <c r="E1663" s="62">
        <v>84</v>
      </c>
      <c r="F1663" s="110"/>
      <c r="G1663" s="111"/>
      <c r="H1663" s="110"/>
      <c r="I1663" s="65">
        <v>7578.93</v>
      </c>
      <c r="J1663" s="112">
        <v>41</v>
      </c>
      <c r="K1663" s="67">
        <v>97622.84</v>
      </c>
    </row>
    <row r="1664" spans="1:11" s="6" customFormat="1" ht="15" outlineLevel="1">
      <c r="A1664" s="59" t="s">
        <v>43</v>
      </c>
      <c r="B1664" s="108"/>
      <c r="C1664" s="108" t="s">
        <v>56</v>
      </c>
      <c r="D1664" s="109" t="s">
        <v>54</v>
      </c>
      <c r="E1664" s="62">
        <v>98</v>
      </c>
      <c r="F1664" s="110"/>
      <c r="G1664" s="111"/>
      <c r="H1664" s="110"/>
      <c r="I1664" s="65">
        <v>0</v>
      </c>
      <c r="J1664" s="112">
        <v>95</v>
      </c>
      <c r="K1664" s="67">
        <v>0</v>
      </c>
    </row>
    <row r="1665" spans="1:11" s="6" customFormat="1" ht="15" outlineLevel="1">
      <c r="A1665" s="59" t="s">
        <v>43</v>
      </c>
      <c r="B1665" s="108"/>
      <c r="C1665" s="108" t="s">
        <v>57</v>
      </c>
      <c r="D1665" s="109" t="s">
        <v>54</v>
      </c>
      <c r="E1665" s="62">
        <v>77</v>
      </c>
      <c r="F1665" s="110"/>
      <c r="G1665" s="111"/>
      <c r="H1665" s="110"/>
      <c r="I1665" s="65">
        <v>0</v>
      </c>
      <c r="J1665" s="112">
        <v>65</v>
      </c>
      <c r="K1665" s="67">
        <v>0</v>
      </c>
    </row>
    <row r="1666" spans="1:11" s="6" customFormat="1" ht="30" outlineLevel="1">
      <c r="A1666" s="59" t="s">
        <v>43</v>
      </c>
      <c r="B1666" s="108"/>
      <c r="C1666" s="108" t="s">
        <v>58</v>
      </c>
      <c r="D1666" s="109" t="s">
        <v>59</v>
      </c>
      <c r="E1666" s="62">
        <v>40</v>
      </c>
      <c r="F1666" s="110"/>
      <c r="G1666" s="111" t="s">
        <v>94</v>
      </c>
      <c r="H1666" s="110"/>
      <c r="I1666" s="65">
        <v>866.72</v>
      </c>
      <c r="J1666" s="112"/>
      <c r="K1666" s="67"/>
    </row>
    <row r="1667" spans="1:11" s="6" customFormat="1" ht="15.75">
      <c r="A1667" s="70" t="s">
        <v>43</v>
      </c>
      <c r="B1667" s="113"/>
      <c r="C1667" s="113" t="s">
        <v>60</v>
      </c>
      <c r="D1667" s="114"/>
      <c r="E1667" s="73" t="s">
        <v>43</v>
      </c>
      <c r="F1667" s="115"/>
      <c r="G1667" s="116"/>
      <c r="H1667" s="115"/>
      <c r="I1667" s="76">
        <v>30676.61</v>
      </c>
      <c r="J1667" s="117"/>
      <c r="K1667" s="78">
        <v>554783.43999999994</v>
      </c>
    </row>
    <row r="1668" spans="1:11" s="6" customFormat="1" ht="15.75">
      <c r="A1668" s="59">
        <v>186</v>
      </c>
      <c r="B1668" s="108" t="s">
        <v>2078</v>
      </c>
      <c r="C1668" s="108" t="s">
        <v>2079</v>
      </c>
      <c r="D1668" s="109" t="s">
        <v>322</v>
      </c>
      <c r="E1668" s="62">
        <v>214.11</v>
      </c>
      <c r="F1668" s="110">
        <v>146.84</v>
      </c>
      <c r="G1668" s="111"/>
      <c r="H1668" s="110"/>
      <c r="I1668" s="65">
        <v>31439.91</v>
      </c>
      <c r="J1668" s="112">
        <v>5.21</v>
      </c>
      <c r="K1668" s="78">
        <v>163801.94</v>
      </c>
    </row>
    <row r="1669" spans="1:11" s="6" customFormat="1" ht="180">
      <c r="A1669" s="59">
        <v>187</v>
      </c>
      <c r="B1669" s="108" t="s">
        <v>2080</v>
      </c>
      <c r="C1669" s="108" t="s">
        <v>2081</v>
      </c>
      <c r="D1669" s="109" t="s">
        <v>142</v>
      </c>
      <c r="E1669" s="62" t="s">
        <v>2072</v>
      </c>
      <c r="F1669" s="110">
        <v>129.4</v>
      </c>
      <c r="G1669" s="111"/>
      <c r="H1669" s="110"/>
      <c r="I1669" s="65"/>
      <c r="J1669" s="112"/>
      <c r="K1669" s="67"/>
    </row>
    <row r="1670" spans="1:11" s="6" customFormat="1" ht="25.5" outlineLevel="1">
      <c r="A1670" s="59" t="s">
        <v>43</v>
      </c>
      <c r="B1670" s="108"/>
      <c r="C1670" s="108" t="s">
        <v>44</v>
      </c>
      <c r="D1670" s="109"/>
      <c r="E1670" s="62" t="s">
        <v>43</v>
      </c>
      <c r="F1670" s="110">
        <v>58.7</v>
      </c>
      <c r="G1670" s="111" t="s">
        <v>94</v>
      </c>
      <c r="H1670" s="110"/>
      <c r="I1670" s="65">
        <v>1271.9100000000001</v>
      </c>
      <c r="J1670" s="112">
        <v>26.39</v>
      </c>
      <c r="K1670" s="67">
        <v>33565.64</v>
      </c>
    </row>
    <row r="1671" spans="1:11" s="6" customFormat="1" ht="15" outlineLevel="1">
      <c r="A1671" s="59" t="s">
        <v>43</v>
      </c>
      <c r="B1671" s="108"/>
      <c r="C1671" s="108" t="s">
        <v>46</v>
      </c>
      <c r="D1671" s="109"/>
      <c r="E1671" s="62" t="s">
        <v>43</v>
      </c>
      <c r="F1671" s="110"/>
      <c r="G1671" s="111" t="s">
        <v>95</v>
      </c>
      <c r="H1671" s="110"/>
      <c r="I1671" s="65"/>
      <c r="J1671" s="112"/>
      <c r="K1671" s="67"/>
    </row>
    <row r="1672" spans="1:11" s="6" customFormat="1" ht="15" outlineLevel="1">
      <c r="A1672" s="59" t="s">
        <v>43</v>
      </c>
      <c r="B1672" s="108"/>
      <c r="C1672" s="108" t="s">
        <v>48</v>
      </c>
      <c r="D1672" s="109"/>
      <c r="E1672" s="62" t="s">
        <v>43</v>
      </c>
      <c r="F1672" s="110"/>
      <c r="G1672" s="111"/>
      <c r="H1672" s="110"/>
      <c r="I1672" s="65"/>
      <c r="J1672" s="112">
        <v>26.39</v>
      </c>
      <c r="K1672" s="67"/>
    </row>
    <row r="1673" spans="1:11" s="6" customFormat="1" ht="15" outlineLevel="1">
      <c r="A1673" s="59" t="s">
        <v>43</v>
      </c>
      <c r="B1673" s="108"/>
      <c r="C1673" s="108" t="s">
        <v>52</v>
      </c>
      <c r="D1673" s="109"/>
      <c r="E1673" s="62" t="s">
        <v>43</v>
      </c>
      <c r="F1673" s="110">
        <v>70.7</v>
      </c>
      <c r="G1673" s="111"/>
      <c r="H1673" s="110"/>
      <c r="I1673" s="65">
        <v>1009.17</v>
      </c>
      <c r="J1673" s="112">
        <v>5.14</v>
      </c>
      <c r="K1673" s="67">
        <v>5187.1400000000003</v>
      </c>
    </row>
    <row r="1674" spans="1:11" s="6" customFormat="1" ht="15" outlineLevel="1">
      <c r="A1674" s="59" t="s">
        <v>43</v>
      </c>
      <c r="B1674" s="108"/>
      <c r="C1674" s="108" t="s">
        <v>53</v>
      </c>
      <c r="D1674" s="109" t="s">
        <v>54</v>
      </c>
      <c r="E1674" s="62">
        <v>156</v>
      </c>
      <c r="F1674" s="110"/>
      <c r="G1674" s="111"/>
      <c r="H1674" s="110"/>
      <c r="I1674" s="65">
        <v>1984.18</v>
      </c>
      <c r="J1674" s="112">
        <v>92</v>
      </c>
      <c r="K1674" s="67">
        <v>30880.39</v>
      </c>
    </row>
    <row r="1675" spans="1:11" s="6" customFormat="1" ht="15" outlineLevel="1">
      <c r="A1675" s="59" t="s">
        <v>43</v>
      </c>
      <c r="B1675" s="108"/>
      <c r="C1675" s="108" t="s">
        <v>55</v>
      </c>
      <c r="D1675" s="109" t="s">
        <v>54</v>
      </c>
      <c r="E1675" s="62">
        <v>84</v>
      </c>
      <c r="F1675" s="110"/>
      <c r="G1675" s="111"/>
      <c r="H1675" s="110"/>
      <c r="I1675" s="65">
        <v>1068.4000000000001</v>
      </c>
      <c r="J1675" s="112">
        <v>41</v>
      </c>
      <c r="K1675" s="67">
        <v>13761.91</v>
      </c>
    </row>
    <row r="1676" spans="1:11" s="6" customFormat="1" ht="15" outlineLevel="1">
      <c r="A1676" s="59" t="s">
        <v>43</v>
      </c>
      <c r="B1676" s="108"/>
      <c r="C1676" s="108" t="s">
        <v>56</v>
      </c>
      <c r="D1676" s="109" t="s">
        <v>54</v>
      </c>
      <c r="E1676" s="62">
        <v>98</v>
      </c>
      <c r="F1676" s="110"/>
      <c r="G1676" s="111"/>
      <c r="H1676" s="110"/>
      <c r="I1676" s="65">
        <v>0</v>
      </c>
      <c r="J1676" s="112">
        <v>95</v>
      </c>
      <c r="K1676" s="67">
        <v>0</v>
      </c>
    </row>
    <row r="1677" spans="1:11" s="6" customFormat="1" ht="15" outlineLevel="1">
      <c r="A1677" s="59" t="s">
        <v>43</v>
      </c>
      <c r="B1677" s="108"/>
      <c r="C1677" s="108" t="s">
        <v>57</v>
      </c>
      <c r="D1677" s="109" t="s">
        <v>54</v>
      </c>
      <c r="E1677" s="62">
        <v>77</v>
      </c>
      <c r="F1677" s="110"/>
      <c r="G1677" s="111"/>
      <c r="H1677" s="110"/>
      <c r="I1677" s="65">
        <v>0</v>
      </c>
      <c r="J1677" s="112">
        <v>65</v>
      </c>
      <c r="K1677" s="67">
        <v>0</v>
      </c>
    </row>
    <row r="1678" spans="1:11" s="6" customFormat="1" ht="30" outlineLevel="1">
      <c r="A1678" s="59" t="s">
        <v>43</v>
      </c>
      <c r="B1678" s="108"/>
      <c r="C1678" s="108" t="s">
        <v>58</v>
      </c>
      <c r="D1678" s="109" t="s">
        <v>59</v>
      </c>
      <c r="E1678" s="62">
        <v>5.25</v>
      </c>
      <c r="F1678" s="110"/>
      <c r="G1678" s="111" t="s">
        <v>94</v>
      </c>
      <c r="H1678" s="110"/>
      <c r="I1678" s="65">
        <v>113.76</v>
      </c>
      <c r="J1678" s="112"/>
      <c r="K1678" s="67"/>
    </row>
    <row r="1679" spans="1:11" s="6" customFormat="1" ht="15.75">
      <c r="A1679" s="70" t="s">
        <v>43</v>
      </c>
      <c r="B1679" s="113"/>
      <c r="C1679" s="113" t="s">
        <v>60</v>
      </c>
      <c r="D1679" s="114"/>
      <c r="E1679" s="73" t="s">
        <v>43</v>
      </c>
      <c r="F1679" s="115"/>
      <c r="G1679" s="116"/>
      <c r="H1679" s="115"/>
      <c r="I1679" s="76">
        <v>5333.66</v>
      </c>
      <c r="J1679" s="117"/>
      <c r="K1679" s="78">
        <v>83395.08</v>
      </c>
    </row>
    <row r="1680" spans="1:11" s="6" customFormat="1" ht="45">
      <c r="A1680" s="59">
        <v>188</v>
      </c>
      <c r="B1680" s="108" t="s">
        <v>2082</v>
      </c>
      <c r="C1680" s="118" t="s">
        <v>2083</v>
      </c>
      <c r="D1680" s="119" t="s">
        <v>109</v>
      </c>
      <c r="E1680" s="81">
        <v>57.095999999999997</v>
      </c>
      <c r="F1680" s="120">
        <v>139.75</v>
      </c>
      <c r="G1680" s="121"/>
      <c r="H1680" s="120"/>
      <c r="I1680" s="84">
        <v>7979.17</v>
      </c>
      <c r="J1680" s="122">
        <v>1.98</v>
      </c>
      <c r="K1680" s="86">
        <v>15798.75</v>
      </c>
    </row>
    <row r="1681" spans="1:11" s="6" customFormat="1" ht="15">
      <c r="A1681" s="123"/>
      <c r="B1681" s="124"/>
      <c r="C1681" s="168" t="s">
        <v>127</v>
      </c>
      <c r="D1681" s="169"/>
      <c r="E1681" s="169"/>
      <c r="F1681" s="169"/>
      <c r="G1681" s="169"/>
      <c r="H1681" s="169"/>
      <c r="I1681" s="65">
        <v>51606.05</v>
      </c>
      <c r="J1681" s="112"/>
      <c r="K1681" s="67">
        <v>464806</v>
      </c>
    </row>
    <row r="1682" spans="1:11" s="6" customFormat="1" ht="15">
      <c r="A1682" s="123"/>
      <c r="B1682" s="124"/>
      <c r="C1682" s="168" t="s">
        <v>128</v>
      </c>
      <c r="D1682" s="169"/>
      <c r="E1682" s="169"/>
      <c r="F1682" s="169"/>
      <c r="G1682" s="169"/>
      <c r="H1682" s="169"/>
      <c r="I1682" s="65"/>
      <c r="J1682" s="112"/>
      <c r="K1682" s="67"/>
    </row>
    <row r="1683" spans="1:11" s="6" customFormat="1" ht="15">
      <c r="A1683" s="123"/>
      <c r="B1683" s="124"/>
      <c r="C1683" s="168" t="s">
        <v>129</v>
      </c>
      <c r="D1683" s="169"/>
      <c r="E1683" s="169"/>
      <c r="F1683" s="169"/>
      <c r="G1683" s="169"/>
      <c r="H1683" s="169"/>
      <c r="I1683" s="65">
        <v>10385.59</v>
      </c>
      <c r="J1683" s="112"/>
      <c r="K1683" s="67">
        <v>274075.48</v>
      </c>
    </row>
    <row r="1684" spans="1:11" s="6" customFormat="1" ht="15">
      <c r="A1684" s="123"/>
      <c r="B1684" s="124"/>
      <c r="C1684" s="168" t="s">
        <v>130</v>
      </c>
      <c r="D1684" s="169"/>
      <c r="E1684" s="169"/>
      <c r="F1684" s="169"/>
      <c r="G1684" s="169"/>
      <c r="H1684" s="169"/>
      <c r="I1684" s="65">
        <v>40428.25</v>
      </c>
      <c r="J1684" s="112"/>
      <c r="K1684" s="67">
        <v>184787.83</v>
      </c>
    </row>
    <row r="1685" spans="1:11" s="6" customFormat="1" ht="15">
      <c r="A1685" s="123"/>
      <c r="B1685" s="124"/>
      <c r="C1685" s="168" t="s">
        <v>131</v>
      </c>
      <c r="D1685" s="169"/>
      <c r="E1685" s="169"/>
      <c r="F1685" s="169"/>
      <c r="G1685" s="169"/>
      <c r="H1685" s="169"/>
      <c r="I1685" s="65">
        <v>883.36</v>
      </c>
      <c r="J1685" s="112"/>
      <c r="K1685" s="67">
        <v>8348.0499999999993</v>
      </c>
    </row>
    <row r="1686" spans="1:11" s="6" customFormat="1" ht="15.75">
      <c r="A1686" s="123"/>
      <c r="B1686" s="124"/>
      <c r="C1686" s="173" t="s">
        <v>132</v>
      </c>
      <c r="D1686" s="174"/>
      <c r="E1686" s="174"/>
      <c r="F1686" s="174"/>
      <c r="G1686" s="174"/>
      <c r="H1686" s="174"/>
      <c r="I1686" s="76">
        <v>16148.65</v>
      </c>
      <c r="J1686" s="117"/>
      <c r="K1686" s="78">
        <v>252221.61</v>
      </c>
    </row>
    <row r="1687" spans="1:11" s="6" customFormat="1" ht="15.75">
      <c r="A1687" s="123"/>
      <c r="B1687" s="124"/>
      <c r="C1687" s="173" t="s">
        <v>133</v>
      </c>
      <c r="D1687" s="174"/>
      <c r="E1687" s="174"/>
      <c r="F1687" s="174"/>
      <c r="G1687" s="174"/>
      <c r="H1687" s="174"/>
      <c r="I1687" s="76">
        <v>8717.51</v>
      </c>
      <c r="J1687" s="117"/>
      <c r="K1687" s="78">
        <v>112948.24</v>
      </c>
    </row>
    <row r="1688" spans="1:11" s="6" customFormat="1" ht="32.1" customHeight="1">
      <c r="A1688" s="123"/>
      <c r="B1688" s="124"/>
      <c r="C1688" s="173" t="s">
        <v>2084</v>
      </c>
      <c r="D1688" s="174"/>
      <c r="E1688" s="174"/>
      <c r="F1688" s="174"/>
      <c r="G1688" s="174"/>
      <c r="H1688" s="174"/>
      <c r="I1688" s="76"/>
      <c r="J1688" s="117"/>
      <c r="K1688" s="78"/>
    </row>
    <row r="1689" spans="1:11" s="6" customFormat="1" ht="15">
      <c r="A1689" s="123"/>
      <c r="B1689" s="124"/>
      <c r="C1689" s="168" t="s">
        <v>2085</v>
      </c>
      <c r="D1689" s="169"/>
      <c r="E1689" s="169"/>
      <c r="F1689" s="169"/>
      <c r="G1689" s="169"/>
      <c r="H1689" s="169"/>
      <c r="I1689" s="65">
        <v>76472.210000000006</v>
      </c>
      <c r="J1689" s="112"/>
      <c r="K1689" s="67">
        <v>829975.85</v>
      </c>
    </row>
    <row r="1690" spans="1:11" s="6" customFormat="1" ht="32.1" customHeight="1">
      <c r="A1690" s="123"/>
      <c r="B1690" s="124"/>
      <c r="C1690" s="175" t="s">
        <v>2086</v>
      </c>
      <c r="D1690" s="176"/>
      <c r="E1690" s="176"/>
      <c r="F1690" s="176"/>
      <c r="G1690" s="176"/>
      <c r="H1690" s="176"/>
      <c r="I1690" s="87">
        <v>76472.210000000006</v>
      </c>
      <c r="J1690" s="125"/>
      <c r="K1690" s="86">
        <v>829975.85</v>
      </c>
    </row>
    <row r="1691" spans="1:11" s="6" customFormat="1" ht="22.15" customHeight="1">
      <c r="A1691" s="166" t="s">
        <v>1705</v>
      </c>
      <c r="B1691" s="167"/>
      <c r="C1691" s="167"/>
      <c r="D1691" s="167"/>
      <c r="E1691" s="167"/>
      <c r="F1691" s="167"/>
      <c r="G1691" s="167"/>
      <c r="H1691" s="167"/>
      <c r="I1691" s="167"/>
      <c r="J1691" s="167"/>
      <c r="K1691" s="167"/>
    </row>
    <row r="1692" spans="1:11" s="6" customFormat="1" ht="135">
      <c r="A1692" s="59">
        <v>189</v>
      </c>
      <c r="B1692" s="108" t="s">
        <v>1034</v>
      </c>
      <c r="C1692" s="108" t="s">
        <v>1035</v>
      </c>
      <c r="D1692" s="109" t="s">
        <v>1036</v>
      </c>
      <c r="E1692" s="62" t="s">
        <v>1706</v>
      </c>
      <c r="F1692" s="110">
        <v>105.04</v>
      </c>
      <c r="G1692" s="111"/>
      <c r="H1692" s="110"/>
      <c r="I1692" s="65"/>
      <c r="J1692" s="112"/>
      <c r="K1692" s="67"/>
    </row>
    <row r="1693" spans="1:11" s="6" customFormat="1" ht="15" outlineLevel="1">
      <c r="A1693" s="59" t="s">
        <v>43</v>
      </c>
      <c r="B1693" s="108"/>
      <c r="C1693" s="108" t="s">
        <v>44</v>
      </c>
      <c r="D1693" s="109"/>
      <c r="E1693" s="62" t="s">
        <v>43</v>
      </c>
      <c r="F1693" s="110">
        <v>95.48</v>
      </c>
      <c r="G1693" s="111" t="s">
        <v>76</v>
      </c>
      <c r="H1693" s="110"/>
      <c r="I1693" s="65">
        <v>35.29</v>
      </c>
      <c r="J1693" s="112">
        <v>26.39</v>
      </c>
      <c r="K1693" s="67">
        <v>931.29</v>
      </c>
    </row>
    <row r="1694" spans="1:11" s="6" customFormat="1" ht="15" outlineLevel="1">
      <c r="A1694" s="59" t="s">
        <v>43</v>
      </c>
      <c r="B1694" s="108"/>
      <c r="C1694" s="108" t="s">
        <v>46</v>
      </c>
      <c r="D1694" s="109"/>
      <c r="E1694" s="62" t="s">
        <v>43</v>
      </c>
      <c r="F1694" s="110">
        <v>9.56</v>
      </c>
      <c r="G1694" s="111">
        <v>1.2</v>
      </c>
      <c r="H1694" s="110"/>
      <c r="I1694" s="65">
        <v>3.21</v>
      </c>
      <c r="J1694" s="112">
        <v>6.01</v>
      </c>
      <c r="K1694" s="67">
        <v>19.309999999999999</v>
      </c>
    </row>
    <row r="1695" spans="1:11" s="6" customFormat="1" ht="15" outlineLevel="1">
      <c r="A1695" s="59" t="s">
        <v>43</v>
      </c>
      <c r="B1695" s="108"/>
      <c r="C1695" s="108" t="s">
        <v>48</v>
      </c>
      <c r="D1695" s="109"/>
      <c r="E1695" s="62" t="s">
        <v>43</v>
      </c>
      <c r="F1695" s="110"/>
      <c r="G1695" s="111"/>
      <c r="H1695" s="110"/>
      <c r="I1695" s="65"/>
      <c r="J1695" s="112">
        <v>26.39</v>
      </c>
      <c r="K1695" s="67"/>
    </row>
    <row r="1696" spans="1:11" s="6" customFormat="1" ht="15" outlineLevel="1">
      <c r="A1696" s="59" t="s">
        <v>43</v>
      </c>
      <c r="B1696" s="108"/>
      <c r="C1696" s="108" t="s">
        <v>52</v>
      </c>
      <c r="D1696" s="109"/>
      <c r="E1696" s="62" t="s">
        <v>43</v>
      </c>
      <c r="F1696" s="110"/>
      <c r="G1696" s="111"/>
      <c r="H1696" s="110"/>
      <c r="I1696" s="65"/>
      <c r="J1696" s="112"/>
      <c r="K1696" s="67"/>
    </row>
    <row r="1697" spans="1:11" s="6" customFormat="1" ht="15" outlineLevel="1">
      <c r="A1697" s="59" t="s">
        <v>43</v>
      </c>
      <c r="B1697" s="108"/>
      <c r="C1697" s="108" t="s">
        <v>53</v>
      </c>
      <c r="D1697" s="109" t="s">
        <v>54</v>
      </c>
      <c r="E1697" s="62">
        <v>91</v>
      </c>
      <c r="F1697" s="110"/>
      <c r="G1697" s="111"/>
      <c r="H1697" s="110"/>
      <c r="I1697" s="65">
        <v>32.11</v>
      </c>
      <c r="J1697" s="112">
        <v>75</v>
      </c>
      <c r="K1697" s="67">
        <v>698.47</v>
      </c>
    </row>
    <row r="1698" spans="1:11" s="6" customFormat="1" ht="15" outlineLevel="1">
      <c r="A1698" s="59" t="s">
        <v>43</v>
      </c>
      <c r="B1698" s="108"/>
      <c r="C1698" s="108" t="s">
        <v>55</v>
      </c>
      <c r="D1698" s="109" t="s">
        <v>54</v>
      </c>
      <c r="E1698" s="62">
        <v>70</v>
      </c>
      <c r="F1698" s="110"/>
      <c r="G1698" s="111"/>
      <c r="H1698" s="110"/>
      <c r="I1698" s="65">
        <v>24.7</v>
      </c>
      <c r="J1698" s="112">
        <v>41</v>
      </c>
      <c r="K1698" s="67">
        <v>381.83</v>
      </c>
    </row>
    <row r="1699" spans="1:11" s="6" customFormat="1" ht="15" outlineLevel="1">
      <c r="A1699" s="59" t="s">
        <v>43</v>
      </c>
      <c r="B1699" s="108"/>
      <c r="C1699" s="108" t="s">
        <v>56</v>
      </c>
      <c r="D1699" s="109" t="s">
        <v>54</v>
      </c>
      <c r="E1699" s="62">
        <v>98</v>
      </c>
      <c r="F1699" s="110"/>
      <c r="G1699" s="111"/>
      <c r="H1699" s="110"/>
      <c r="I1699" s="65">
        <v>0</v>
      </c>
      <c r="J1699" s="112">
        <v>95</v>
      </c>
      <c r="K1699" s="67">
        <v>0</v>
      </c>
    </row>
    <row r="1700" spans="1:11" s="6" customFormat="1" ht="15" outlineLevel="1">
      <c r="A1700" s="59" t="s">
        <v>43</v>
      </c>
      <c r="B1700" s="108"/>
      <c r="C1700" s="108" t="s">
        <v>57</v>
      </c>
      <c r="D1700" s="109" t="s">
        <v>54</v>
      </c>
      <c r="E1700" s="62">
        <v>77</v>
      </c>
      <c r="F1700" s="110"/>
      <c r="G1700" s="111"/>
      <c r="H1700" s="110"/>
      <c r="I1700" s="65">
        <v>0</v>
      </c>
      <c r="J1700" s="112">
        <v>65</v>
      </c>
      <c r="K1700" s="67">
        <v>0</v>
      </c>
    </row>
    <row r="1701" spans="1:11" s="6" customFormat="1" ht="30" outlineLevel="1">
      <c r="A1701" s="59" t="s">
        <v>43</v>
      </c>
      <c r="B1701" s="108"/>
      <c r="C1701" s="108" t="s">
        <v>58</v>
      </c>
      <c r="D1701" s="109" t="s">
        <v>59</v>
      </c>
      <c r="E1701" s="62">
        <v>8.5399999999999991</v>
      </c>
      <c r="F1701" s="110"/>
      <c r="G1701" s="111" t="s">
        <v>76</v>
      </c>
      <c r="H1701" s="110"/>
      <c r="I1701" s="65">
        <v>3.16</v>
      </c>
      <c r="J1701" s="112"/>
      <c r="K1701" s="67"/>
    </row>
    <row r="1702" spans="1:11" s="6" customFormat="1" ht="15.75">
      <c r="A1702" s="70" t="s">
        <v>43</v>
      </c>
      <c r="B1702" s="113"/>
      <c r="C1702" s="113" t="s">
        <v>60</v>
      </c>
      <c r="D1702" s="114"/>
      <c r="E1702" s="73" t="s">
        <v>43</v>
      </c>
      <c r="F1702" s="115"/>
      <c r="G1702" s="116"/>
      <c r="H1702" s="115"/>
      <c r="I1702" s="76">
        <v>95.31</v>
      </c>
      <c r="J1702" s="117"/>
      <c r="K1702" s="78">
        <v>2030.9</v>
      </c>
    </row>
    <row r="1703" spans="1:11" s="6" customFormat="1" ht="30">
      <c r="A1703" s="59">
        <v>190</v>
      </c>
      <c r="B1703" s="108" t="s">
        <v>1039</v>
      </c>
      <c r="C1703" s="108" t="s">
        <v>1040</v>
      </c>
      <c r="D1703" s="109" t="s">
        <v>418</v>
      </c>
      <c r="E1703" s="62">
        <v>2.8</v>
      </c>
      <c r="F1703" s="110">
        <v>378.22</v>
      </c>
      <c r="G1703" s="111"/>
      <c r="H1703" s="110"/>
      <c r="I1703" s="65">
        <v>1059.02</v>
      </c>
      <c r="J1703" s="112">
        <v>1.85</v>
      </c>
      <c r="K1703" s="78">
        <v>1959.18</v>
      </c>
    </row>
    <row r="1704" spans="1:11" s="6" customFormat="1" ht="135">
      <c r="A1704" s="59">
        <v>191</v>
      </c>
      <c r="B1704" s="108" t="s">
        <v>1041</v>
      </c>
      <c r="C1704" s="108" t="s">
        <v>1557</v>
      </c>
      <c r="D1704" s="109" t="s">
        <v>1036</v>
      </c>
      <c r="E1704" s="62">
        <v>0.28000000000000003</v>
      </c>
      <c r="F1704" s="110">
        <v>31.98</v>
      </c>
      <c r="G1704" s="111">
        <v>2.4</v>
      </c>
      <c r="H1704" s="110"/>
      <c r="I1704" s="65"/>
      <c r="J1704" s="112"/>
      <c r="K1704" s="67"/>
    </row>
    <row r="1705" spans="1:11" s="6" customFormat="1" ht="15" outlineLevel="1">
      <c r="A1705" s="59" t="s">
        <v>43</v>
      </c>
      <c r="B1705" s="108"/>
      <c r="C1705" s="108" t="s">
        <v>44</v>
      </c>
      <c r="D1705" s="109"/>
      <c r="E1705" s="62" t="s">
        <v>43</v>
      </c>
      <c r="F1705" s="110">
        <v>29.07</v>
      </c>
      <c r="G1705" s="111" t="s">
        <v>1559</v>
      </c>
      <c r="H1705" s="110"/>
      <c r="I1705" s="65">
        <v>25.79</v>
      </c>
      <c r="J1705" s="112">
        <v>26.39</v>
      </c>
      <c r="K1705" s="67">
        <v>680.5</v>
      </c>
    </row>
    <row r="1706" spans="1:11" s="6" customFormat="1" ht="15" outlineLevel="1">
      <c r="A1706" s="59" t="s">
        <v>43</v>
      </c>
      <c r="B1706" s="108"/>
      <c r="C1706" s="108" t="s">
        <v>46</v>
      </c>
      <c r="D1706" s="109"/>
      <c r="E1706" s="62" t="s">
        <v>43</v>
      </c>
      <c r="F1706" s="110">
        <v>2.91</v>
      </c>
      <c r="G1706" s="111" t="s">
        <v>1560</v>
      </c>
      <c r="H1706" s="110"/>
      <c r="I1706" s="65">
        <v>2.35</v>
      </c>
      <c r="J1706" s="112">
        <v>6.01</v>
      </c>
      <c r="K1706" s="67">
        <v>14.1</v>
      </c>
    </row>
    <row r="1707" spans="1:11" s="6" customFormat="1" ht="15" outlineLevel="1">
      <c r="A1707" s="59" t="s">
        <v>43</v>
      </c>
      <c r="B1707" s="108"/>
      <c r="C1707" s="108" t="s">
        <v>48</v>
      </c>
      <c r="D1707" s="109"/>
      <c r="E1707" s="62" t="s">
        <v>43</v>
      </c>
      <c r="F1707" s="110"/>
      <c r="G1707" s="111"/>
      <c r="H1707" s="110"/>
      <c r="I1707" s="65"/>
      <c r="J1707" s="112">
        <v>26.39</v>
      </c>
      <c r="K1707" s="67"/>
    </row>
    <row r="1708" spans="1:11" s="6" customFormat="1" ht="15" outlineLevel="1">
      <c r="A1708" s="59" t="s">
        <v>43</v>
      </c>
      <c r="B1708" s="108"/>
      <c r="C1708" s="108" t="s">
        <v>52</v>
      </c>
      <c r="D1708" s="109"/>
      <c r="E1708" s="62" t="s">
        <v>43</v>
      </c>
      <c r="F1708" s="110"/>
      <c r="G1708" s="111">
        <v>2.4</v>
      </c>
      <c r="H1708" s="110"/>
      <c r="I1708" s="65"/>
      <c r="J1708" s="112"/>
      <c r="K1708" s="67"/>
    </row>
    <row r="1709" spans="1:11" s="6" customFormat="1" ht="15" outlineLevel="1">
      <c r="A1709" s="59" t="s">
        <v>43</v>
      </c>
      <c r="B1709" s="108"/>
      <c r="C1709" s="108" t="s">
        <v>53</v>
      </c>
      <c r="D1709" s="109" t="s">
        <v>54</v>
      </c>
      <c r="E1709" s="62">
        <v>91</v>
      </c>
      <c r="F1709" s="110"/>
      <c r="G1709" s="111"/>
      <c r="H1709" s="110"/>
      <c r="I1709" s="65">
        <v>23.47</v>
      </c>
      <c r="J1709" s="112">
        <v>75</v>
      </c>
      <c r="K1709" s="67">
        <v>510.38</v>
      </c>
    </row>
    <row r="1710" spans="1:11" s="6" customFormat="1" ht="15" outlineLevel="1">
      <c r="A1710" s="59" t="s">
        <v>43</v>
      </c>
      <c r="B1710" s="108"/>
      <c r="C1710" s="108" t="s">
        <v>55</v>
      </c>
      <c r="D1710" s="109" t="s">
        <v>54</v>
      </c>
      <c r="E1710" s="62">
        <v>70</v>
      </c>
      <c r="F1710" s="110"/>
      <c r="G1710" s="111"/>
      <c r="H1710" s="110"/>
      <c r="I1710" s="65">
        <v>18.05</v>
      </c>
      <c r="J1710" s="112">
        <v>41</v>
      </c>
      <c r="K1710" s="67">
        <v>279.01</v>
      </c>
    </row>
    <row r="1711" spans="1:11" s="6" customFormat="1" ht="15" outlineLevel="1">
      <c r="A1711" s="59" t="s">
        <v>43</v>
      </c>
      <c r="B1711" s="108"/>
      <c r="C1711" s="108" t="s">
        <v>56</v>
      </c>
      <c r="D1711" s="109" t="s">
        <v>54</v>
      </c>
      <c r="E1711" s="62">
        <v>98</v>
      </c>
      <c r="F1711" s="110"/>
      <c r="G1711" s="111"/>
      <c r="H1711" s="110"/>
      <c r="I1711" s="65">
        <v>0</v>
      </c>
      <c r="J1711" s="112">
        <v>95</v>
      </c>
      <c r="K1711" s="67">
        <v>0</v>
      </c>
    </row>
    <row r="1712" spans="1:11" s="6" customFormat="1" ht="15" outlineLevel="1">
      <c r="A1712" s="59" t="s">
        <v>43</v>
      </c>
      <c r="B1712" s="108"/>
      <c r="C1712" s="108" t="s">
        <v>57</v>
      </c>
      <c r="D1712" s="109" t="s">
        <v>54</v>
      </c>
      <c r="E1712" s="62">
        <v>77</v>
      </c>
      <c r="F1712" s="110"/>
      <c r="G1712" s="111"/>
      <c r="H1712" s="110"/>
      <c r="I1712" s="65">
        <v>0</v>
      </c>
      <c r="J1712" s="112">
        <v>65</v>
      </c>
      <c r="K1712" s="67">
        <v>0</v>
      </c>
    </row>
    <row r="1713" spans="1:11" s="6" customFormat="1" ht="30" outlineLevel="1">
      <c r="A1713" s="59" t="s">
        <v>43</v>
      </c>
      <c r="B1713" s="108"/>
      <c r="C1713" s="108" t="s">
        <v>58</v>
      </c>
      <c r="D1713" s="109" t="s">
        <v>59</v>
      </c>
      <c r="E1713" s="62">
        <v>2.6</v>
      </c>
      <c r="F1713" s="110"/>
      <c r="G1713" s="111" t="s">
        <v>1559</v>
      </c>
      <c r="H1713" s="110"/>
      <c r="I1713" s="65">
        <v>2.31</v>
      </c>
      <c r="J1713" s="112"/>
      <c r="K1713" s="67"/>
    </row>
    <row r="1714" spans="1:11" s="6" customFormat="1" ht="15.75">
      <c r="A1714" s="70" t="s">
        <v>43</v>
      </c>
      <c r="B1714" s="113"/>
      <c r="C1714" s="113" t="s">
        <v>60</v>
      </c>
      <c r="D1714" s="114"/>
      <c r="E1714" s="73" t="s">
        <v>43</v>
      </c>
      <c r="F1714" s="115"/>
      <c r="G1714" s="116"/>
      <c r="H1714" s="115"/>
      <c r="I1714" s="76">
        <v>69.66</v>
      </c>
      <c r="J1714" s="117"/>
      <c r="K1714" s="78">
        <v>1483.99</v>
      </c>
    </row>
    <row r="1715" spans="1:11" s="6" customFormat="1" ht="180">
      <c r="A1715" s="59">
        <v>192</v>
      </c>
      <c r="B1715" s="108" t="s">
        <v>1707</v>
      </c>
      <c r="C1715" s="108" t="s">
        <v>1708</v>
      </c>
      <c r="D1715" s="109" t="s">
        <v>41</v>
      </c>
      <c r="E1715" s="62">
        <v>7</v>
      </c>
      <c r="F1715" s="110">
        <v>145.84</v>
      </c>
      <c r="G1715" s="111"/>
      <c r="H1715" s="110"/>
      <c r="I1715" s="65"/>
      <c r="J1715" s="112"/>
      <c r="K1715" s="67"/>
    </row>
    <row r="1716" spans="1:11" s="6" customFormat="1" ht="25.5" outlineLevel="1">
      <c r="A1716" s="59" t="s">
        <v>43</v>
      </c>
      <c r="B1716" s="108"/>
      <c r="C1716" s="108" t="s">
        <v>44</v>
      </c>
      <c r="D1716" s="109"/>
      <c r="E1716" s="62" t="s">
        <v>43</v>
      </c>
      <c r="F1716" s="110">
        <v>26.78</v>
      </c>
      <c r="G1716" s="111" t="s">
        <v>94</v>
      </c>
      <c r="H1716" s="110"/>
      <c r="I1716" s="65">
        <v>284.56</v>
      </c>
      <c r="J1716" s="112">
        <v>26.39</v>
      </c>
      <c r="K1716" s="67">
        <v>7509.65</v>
      </c>
    </row>
    <row r="1717" spans="1:11" s="6" customFormat="1" ht="15" outlineLevel="1">
      <c r="A1717" s="59" t="s">
        <v>43</v>
      </c>
      <c r="B1717" s="108"/>
      <c r="C1717" s="108" t="s">
        <v>46</v>
      </c>
      <c r="D1717" s="109"/>
      <c r="E1717" s="62" t="s">
        <v>43</v>
      </c>
      <c r="F1717" s="110">
        <v>42.76</v>
      </c>
      <c r="G1717" s="111" t="s">
        <v>95</v>
      </c>
      <c r="H1717" s="110"/>
      <c r="I1717" s="65">
        <v>448.98</v>
      </c>
      <c r="J1717" s="112">
        <v>11.84</v>
      </c>
      <c r="K1717" s="67">
        <v>5315.92</v>
      </c>
    </row>
    <row r="1718" spans="1:11" s="6" customFormat="1" ht="15" outlineLevel="1">
      <c r="A1718" s="59" t="s">
        <v>43</v>
      </c>
      <c r="B1718" s="108"/>
      <c r="C1718" s="108" t="s">
        <v>48</v>
      </c>
      <c r="D1718" s="109"/>
      <c r="E1718" s="62" t="s">
        <v>43</v>
      </c>
      <c r="F1718" s="110" t="s">
        <v>1709</v>
      </c>
      <c r="G1718" s="111"/>
      <c r="H1718" s="110"/>
      <c r="I1718" s="68" t="s">
        <v>1710</v>
      </c>
      <c r="J1718" s="112">
        <v>26.39</v>
      </c>
      <c r="K1718" s="69" t="s">
        <v>1711</v>
      </c>
    </row>
    <row r="1719" spans="1:11" s="6" customFormat="1" ht="15" outlineLevel="1">
      <c r="A1719" s="59" t="s">
        <v>43</v>
      </c>
      <c r="B1719" s="108"/>
      <c r="C1719" s="108" t="s">
        <v>52</v>
      </c>
      <c r="D1719" s="109"/>
      <c r="E1719" s="62" t="s">
        <v>43</v>
      </c>
      <c r="F1719" s="110">
        <v>76.3</v>
      </c>
      <c r="G1719" s="111"/>
      <c r="H1719" s="110"/>
      <c r="I1719" s="65">
        <v>534.1</v>
      </c>
      <c r="J1719" s="112">
        <v>8.23</v>
      </c>
      <c r="K1719" s="67">
        <v>4395.6400000000003</v>
      </c>
    </row>
    <row r="1720" spans="1:11" s="6" customFormat="1" ht="15" outlineLevel="1">
      <c r="A1720" s="59" t="s">
        <v>43</v>
      </c>
      <c r="B1720" s="108"/>
      <c r="C1720" s="108" t="s">
        <v>53</v>
      </c>
      <c r="D1720" s="109" t="s">
        <v>54</v>
      </c>
      <c r="E1720" s="62">
        <v>114</v>
      </c>
      <c r="F1720" s="110"/>
      <c r="G1720" s="111"/>
      <c r="H1720" s="110"/>
      <c r="I1720" s="65">
        <v>324.39999999999998</v>
      </c>
      <c r="J1720" s="112">
        <v>79</v>
      </c>
      <c r="K1720" s="67">
        <v>5932.62</v>
      </c>
    </row>
    <row r="1721" spans="1:11" s="6" customFormat="1" ht="15" outlineLevel="1">
      <c r="A1721" s="59" t="s">
        <v>43</v>
      </c>
      <c r="B1721" s="108"/>
      <c r="C1721" s="108" t="s">
        <v>55</v>
      </c>
      <c r="D1721" s="109" t="s">
        <v>54</v>
      </c>
      <c r="E1721" s="62">
        <v>67</v>
      </c>
      <c r="F1721" s="110"/>
      <c r="G1721" s="111"/>
      <c r="H1721" s="110"/>
      <c r="I1721" s="65">
        <v>190.66</v>
      </c>
      <c r="J1721" s="112">
        <v>41</v>
      </c>
      <c r="K1721" s="67">
        <v>3078.96</v>
      </c>
    </row>
    <row r="1722" spans="1:11" s="6" customFormat="1" ht="15" outlineLevel="1">
      <c r="A1722" s="59" t="s">
        <v>43</v>
      </c>
      <c r="B1722" s="108"/>
      <c r="C1722" s="108" t="s">
        <v>56</v>
      </c>
      <c r="D1722" s="109" t="s">
        <v>54</v>
      </c>
      <c r="E1722" s="62">
        <v>98</v>
      </c>
      <c r="F1722" s="110"/>
      <c r="G1722" s="111"/>
      <c r="H1722" s="110"/>
      <c r="I1722" s="65">
        <v>108.87</v>
      </c>
      <c r="J1722" s="112">
        <v>95</v>
      </c>
      <c r="K1722" s="67">
        <v>2785.09</v>
      </c>
    </row>
    <row r="1723" spans="1:11" s="6" customFormat="1" ht="15" outlineLevel="1">
      <c r="A1723" s="59" t="s">
        <v>43</v>
      </c>
      <c r="B1723" s="108"/>
      <c r="C1723" s="108" t="s">
        <v>57</v>
      </c>
      <c r="D1723" s="109" t="s">
        <v>54</v>
      </c>
      <c r="E1723" s="62">
        <v>77</v>
      </c>
      <c r="F1723" s="110"/>
      <c r="G1723" s="111"/>
      <c r="H1723" s="110"/>
      <c r="I1723" s="65">
        <v>85.54</v>
      </c>
      <c r="J1723" s="112">
        <v>65</v>
      </c>
      <c r="K1723" s="67">
        <v>1905.59</v>
      </c>
    </row>
    <row r="1724" spans="1:11" s="6" customFormat="1" ht="30" outlineLevel="1">
      <c r="A1724" s="59" t="s">
        <v>43</v>
      </c>
      <c r="B1724" s="108"/>
      <c r="C1724" s="108" t="s">
        <v>58</v>
      </c>
      <c r="D1724" s="109" t="s">
        <v>59</v>
      </c>
      <c r="E1724" s="62">
        <v>2.06</v>
      </c>
      <c r="F1724" s="110"/>
      <c r="G1724" s="111" t="s">
        <v>94</v>
      </c>
      <c r="H1724" s="110"/>
      <c r="I1724" s="65">
        <v>21.89</v>
      </c>
      <c r="J1724" s="112"/>
      <c r="K1724" s="67"/>
    </row>
    <row r="1725" spans="1:11" s="6" customFormat="1" ht="15.75">
      <c r="A1725" s="70" t="s">
        <v>43</v>
      </c>
      <c r="B1725" s="113"/>
      <c r="C1725" s="113" t="s">
        <v>60</v>
      </c>
      <c r="D1725" s="114"/>
      <c r="E1725" s="73" t="s">
        <v>43</v>
      </c>
      <c r="F1725" s="115"/>
      <c r="G1725" s="116"/>
      <c r="H1725" s="115"/>
      <c r="I1725" s="76">
        <v>1977.11</v>
      </c>
      <c r="J1725" s="117"/>
      <c r="K1725" s="78">
        <v>30923.47</v>
      </c>
    </row>
    <row r="1726" spans="1:11" s="6" customFormat="1" ht="15" outlineLevel="1">
      <c r="A1726" s="59" t="s">
        <v>43</v>
      </c>
      <c r="B1726" s="108"/>
      <c r="C1726" s="108" t="s">
        <v>61</v>
      </c>
      <c r="D1726" s="109"/>
      <c r="E1726" s="62" t="s">
        <v>43</v>
      </c>
      <c r="F1726" s="110"/>
      <c r="G1726" s="111"/>
      <c r="H1726" s="110"/>
      <c r="I1726" s="65"/>
      <c r="J1726" s="112"/>
      <c r="K1726" s="67"/>
    </row>
    <row r="1727" spans="1:11" s="6" customFormat="1" ht="25.5" outlineLevel="1">
      <c r="A1727" s="59" t="s">
        <v>43</v>
      </c>
      <c r="B1727" s="108"/>
      <c r="C1727" s="108" t="s">
        <v>46</v>
      </c>
      <c r="D1727" s="109"/>
      <c r="E1727" s="62" t="s">
        <v>43</v>
      </c>
      <c r="F1727" s="110">
        <v>10.58</v>
      </c>
      <c r="G1727" s="111" t="s">
        <v>100</v>
      </c>
      <c r="H1727" s="110"/>
      <c r="I1727" s="65">
        <v>11.11</v>
      </c>
      <c r="J1727" s="112">
        <v>26.39</v>
      </c>
      <c r="K1727" s="67">
        <v>293.17</v>
      </c>
    </row>
    <row r="1728" spans="1:11" s="6" customFormat="1" ht="25.5" outlineLevel="1">
      <c r="A1728" s="59" t="s">
        <v>43</v>
      </c>
      <c r="B1728" s="108"/>
      <c r="C1728" s="108" t="s">
        <v>48</v>
      </c>
      <c r="D1728" s="109"/>
      <c r="E1728" s="62" t="s">
        <v>43</v>
      </c>
      <c r="F1728" s="110">
        <v>10.58</v>
      </c>
      <c r="G1728" s="111" t="s">
        <v>100</v>
      </c>
      <c r="H1728" s="110"/>
      <c r="I1728" s="65">
        <v>11.11</v>
      </c>
      <c r="J1728" s="112">
        <v>26.39</v>
      </c>
      <c r="K1728" s="67">
        <v>293.17</v>
      </c>
    </row>
    <row r="1729" spans="1:11" s="6" customFormat="1" ht="15" outlineLevel="1">
      <c r="A1729" s="59" t="s">
        <v>43</v>
      </c>
      <c r="B1729" s="108"/>
      <c r="C1729" s="108" t="s">
        <v>63</v>
      </c>
      <c r="D1729" s="109" t="s">
        <v>54</v>
      </c>
      <c r="E1729" s="62">
        <v>175</v>
      </c>
      <c r="F1729" s="110"/>
      <c r="G1729" s="111"/>
      <c r="H1729" s="110"/>
      <c r="I1729" s="65">
        <v>19.440000000000001</v>
      </c>
      <c r="J1729" s="112">
        <v>160</v>
      </c>
      <c r="K1729" s="67">
        <v>469.07</v>
      </c>
    </row>
    <row r="1730" spans="1:11" s="6" customFormat="1" ht="15" outlineLevel="1">
      <c r="A1730" s="59" t="s">
        <v>43</v>
      </c>
      <c r="B1730" s="108"/>
      <c r="C1730" s="108" t="s">
        <v>64</v>
      </c>
      <c r="D1730" s="109"/>
      <c r="E1730" s="62" t="s">
        <v>43</v>
      </c>
      <c r="F1730" s="110"/>
      <c r="G1730" s="111"/>
      <c r="H1730" s="110"/>
      <c r="I1730" s="65">
        <v>30.55</v>
      </c>
      <c r="J1730" s="112"/>
      <c r="K1730" s="67">
        <v>762.24</v>
      </c>
    </row>
    <row r="1731" spans="1:11" s="6" customFormat="1" ht="15.75">
      <c r="A1731" s="70" t="s">
        <v>43</v>
      </c>
      <c r="B1731" s="113"/>
      <c r="C1731" s="113" t="s">
        <v>65</v>
      </c>
      <c r="D1731" s="114"/>
      <c r="E1731" s="73" t="s">
        <v>43</v>
      </c>
      <c r="F1731" s="115"/>
      <c r="G1731" s="116"/>
      <c r="H1731" s="115"/>
      <c r="I1731" s="76">
        <v>2007.66</v>
      </c>
      <c r="J1731" s="117"/>
      <c r="K1731" s="78">
        <v>31685.71</v>
      </c>
    </row>
    <row r="1732" spans="1:11" s="6" customFormat="1" ht="180">
      <c r="A1732" s="59">
        <v>193</v>
      </c>
      <c r="B1732" s="108" t="s">
        <v>1712</v>
      </c>
      <c r="C1732" s="108" t="s">
        <v>1713</v>
      </c>
      <c r="D1732" s="109" t="s">
        <v>122</v>
      </c>
      <c r="E1732" s="62">
        <v>0.13700000000000001</v>
      </c>
      <c r="F1732" s="110">
        <v>6832.12</v>
      </c>
      <c r="G1732" s="111"/>
      <c r="H1732" s="110"/>
      <c r="I1732" s="65"/>
      <c r="J1732" s="112"/>
      <c r="K1732" s="67"/>
    </row>
    <row r="1733" spans="1:11" s="6" customFormat="1" ht="25.5" outlineLevel="1">
      <c r="A1733" s="59" t="s">
        <v>43</v>
      </c>
      <c r="B1733" s="108"/>
      <c r="C1733" s="108" t="s">
        <v>44</v>
      </c>
      <c r="D1733" s="109"/>
      <c r="E1733" s="62" t="s">
        <v>43</v>
      </c>
      <c r="F1733" s="110">
        <v>676.43</v>
      </c>
      <c r="G1733" s="111" t="s">
        <v>94</v>
      </c>
      <c r="H1733" s="110"/>
      <c r="I1733" s="65">
        <v>140.66999999999999</v>
      </c>
      <c r="J1733" s="112">
        <v>26.39</v>
      </c>
      <c r="K1733" s="67">
        <v>3712.4</v>
      </c>
    </row>
    <row r="1734" spans="1:11" s="6" customFormat="1" ht="15" outlineLevel="1">
      <c r="A1734" s="59" t="s">
        <v>43</v>
      </c>
      <c r="B1734" s="108"/>
      <c r="C1734" s="108" t="s">
        <v>46</v>
      </c>
      <c r="D1734" s="109"/>
      <c r="E1734" s="62" t="s">
        <v>43</v>
      </c>
      <c r="F1734" s="110">
        <v>702.69</v>
      </c>
      <c r="G1734" s="111" t="s">
        <v>95</v>
      </c>
      <c r="H1734" s="110"/>
      <c r="I1734" s="65">
        <v>144.4</v>
      </c>
      <c r="J1734" s="112">
        <v>8.89</v>
      </c>
      <c r="K1734" s="67">
        <v>1283.74</v>
      </c>
    </row>
    <row r="1735" spans="1:11" s="6" customFormat="1" ht="15" outlineLevel="1">
      <c r="A1735" s="59" t="s">
        <v>43</v>
      </c>
      <c r="B1735" s="108"/>
      <c r="C1735" s="108" t="s">
        <v>48</v>
      </c>
      <c r="D1735" s="109"/>
      <c r="E1735" s="62" t="s">
        <v>43</v>
      </c>
      <c r="F1735" s="110" t="s">
        <v>1714</v>
      </c>
      <c r="G1735" s="111"/>
      <c r="H1735" s="110"/>
      <c r="I1735" s="68" t="s">
        <v>685</v>
      </c>
      <c r="J1735" s="112">
        <v>26.39</v>
      </c>
      <c r="K1735" s="69" t="s">
        <v>1715</v>
      </c>
    </row>
    <row r="1736" spans="1:11" s="6" customFormat="1" ht="15" outlineLevel="1">
      <c r="A1736" s="59" t="s">
        <v>43</v>
      </c>
      <c r="B1736" s="108"/>
      <c r="C1736" s="108" t="s">
        <v>52</v>
      </c>
      <c r="D1736" s="109"/>
      <c r="E1736" s="62" t="s">
        <v>43</v>
      </c>
      <c r="F1736" s="110">
        <v>5453</v>
      </c>
      <c r="G1736" s="111"/>
      <c r="H1736" s="110"/>
      <c r="I1736" s="65">
        <v>747.06</v>
      </c>
      <c r="J1736" s="112">
        <v>8.23</v>
      </c>
      <c r="K1736" s="67">
        <v>6148.31</v>
      </c>
    </row>
    <row r="1737" spans="1:11" s="6" customFormat="1" ht="15" outlineLevel="1">
      <c r="A1737" s="59" t="s">
        <v>43</v>
      </c>
      <c r="B1737" s="108"/>
      <c r="C1737" s="108" t="s">
        <v>53</v>
      </c>
      <c r="D1737" s="109" t="s">
        <v>54</v>
      </c>
      <c r="E1737" s="62">
        <v>114</v>
      </c>
      <c r="F1737" s="110"/>
      <c r="G1737" s="111"/>
      <c r="H1737" s="110"/>
      <c r="I1737" s="65">
        <v>160.36000000000001</v>
      </c>
      <c r="J1737" s="112">
        <v>79</v>
      </c>
      <c r="K1737" s="67">
        <v>2932.8</v>
      </c>
    </row>
    <row r="1738" spans="1:11" s="6" customFormat="1" ht="15" outlineLevel="1">
      <c r="A1738" s="59" t="s">
        <v>43</v>
      </c>
      <c r="B1738" s="108"/>
      <c r="C1738" s="108" t="s">
        <v>55</v>
      </c>
      <c r="D1738" s="109" t="s">
        <v>54</v>
      </c>
      <c r="E1738" s="62">
        <v>67</v>
      </c>
      <c r="F1738" s="110"/>
      <c r="G1738" s="111"/>
      <c r="H1738" s="110"/>
      <c r="I1738" s="65">
        <v>94.25</v>
      </c>
      <c r="J1738" s="112">
        <v>41</v>
      </c>
      <c r="K1738" s="67">
        <v>1522.08</v>
      </c>
    </row>
    <row r="1739" spans="1:11" s="6" customFormat="1" ht="15" outlineLevel="1">
      <c r="A1739" s="59" t="s">
        <v>43</v>
      </c>
      <c r="B1739" s="108"/>
      <c r="C1739" s="108" t="s">
        <v>56</v>
      </c>
      <c r="D1739" s="109" t="s">
        <v>54</v>
      </c>
      <c r="E1739" s="62">
        <v>98</v>
      </c>
      <c r="F1739" s="110"/>
      <c r="G1739" s="111"/>
      <c r="H1739" s="110"/>
      <c r="I1739" s="65">
        <v>13.39</v>
      </c>
      <c r="J1739" s="112">
        <v>95</v>
      </c>
      <c r="K1739" s="67">
        <v>342.5</v>
      </c>
    </row>
    <row r="1740" spans="1:11" s="6" customFormat="1" ht="15" outlineLevel="1">
      <c r="A1740" s="59" t="s">
        <v>43</v>
      </c>
      <c r="B1740" s="108"/>
      <c r="C1740" s="108" t="s">
        <v>57</v>
      </c>
      <c r="D1740" s="109" t="s">
        <v>54</v>
      </c>
      <c r="E1740" s="62">
        <v>77</v>
      </c>
      <c r="F1740" s="110"/>
      <c r="G1740" s="111"/>
      <c r="H1740" s="110"/>
      <c r="I1740" s="65">
        <v>10.52</v>
      </c>
      <c r="J1740" s="112">
        <v>65</v>
      </c>
      <c r="K1740" s="67">
        <v>234.34</v>
      </c>
    </row>
    <row r="1741" spans="1:11" s="6" customFormat="1" ht="30" outlineLevel="1">
      <c r="A1741" s="59" t="s">
        <v>43</v>
      </c>
      <c r="B1741" s="108"/>
      <c r="C1741" s="108" t="s">
        <v>58</v>
      </c>
      <c r="D1741" s="109" t="s">
        <v>59</v>
      </c>
      <c r="E1741" s="62">
        <v>53.6</v>
      </c>
      <c r="F1741" s="110"/>
      <c r="G1741" s="111" t="s">
        <v>94</v>
      </c>
      <c r="H1741" s="110"/>
      <c r="I1741" s="65">
        <v>11.15</v>
      </c>
      <c r="J1741" s="112"/>
      <c r="K1741" s="67"/>
    </row>
    <row r="1742" spans="1:11" s="6" customFormat="1" ht="15.75">
      <c r="A1742" s="70" t="s">
        <v>43</v>
      </c>
      <c r="B1742" s="113"/>
      <c r="C1742" s="113" t="s">
        <v>60</v>
      </c>
      <c r="D1742" s="114"/>
      <c r="E1742" s="73" t="s">
        <v>43</v>
      </c>
      <c r="F1742" s="115"/>
      <c r="G1742" s="116"/>
      <c r="H1742" s="115"/>
      <c r="I1742" s="76">
        <v>1310.6500000000001</v>
      </c>
      <c r="J1742" s="117"/>
      <c r="K1742" s="78">
        <v>16176.17</v>
      </c>
    </row>
    <row r="1743" spans="1:11" s="6" customFormat="1" ht="15" outlineLevel="1">
      <c r="A1743" s="59" t="s">
        <v>43</v>
      </c>
      <c r="B1743" s="108"/>
      <c r="C1743" s="108" t="s">
        <v>61</v>
      </c>
      <c r="D1743" s="109"/>
      <c r="E1743" s="62" t="s">
        <v>43</v>
      </c>
      <c r="F1743" s="110"/>
      <c r="G1743" s="111"/>
      <c r="H1743" s="110"/>
      <c r="I1743" s="65"/>
      <c r="J1743" s="112"/>
      <c r="K1743" s="67"/>
    </row>
    <row r="1744" spans="1:11" s="6" customFormat="1" ht="25.5" outlineLevel="1">
      <c r="A1744" s="59" t="s">
        <v>43</v>
      </c>
      <c r="B1744" s="108"/>
      <c r="C1744" s="108" t="s">
        <v>46</v>
      </c>
      <c r="D1744" s="109"/>
      <c r="E1744" s="62" t="s">
        <v>43</v>
      </c>
      <c r="F1744" s="110">
        <v>66.48</v>
      </c>
      <c r="G1744" s="111" t="s">
        <v>100</v>
      </c>
      <c r="H1744" s="110"/>
      <c r="I1744" s="65">
        <v>1.37</v>
      </c>
      <c r="J1744" s="112">
        <v>26.39</v>
      </c>
      <c r="K1744" s="67">
        <v>36.049999999999997</v>
      </c>
    </row>
    <row r="1745" spans="1:11" s="6" customFormat="1" ht="25.5" outlineLevel="1">
      <c r="A1745" s="59" t="s">
        <v>43</v>
      </c>
      <c r="B1745" s="108"/>
      <c r="C1745" s="108" t="s">
        <v>48</v>
      </c>
      <c r="D1745" s="109"/>
      <c r="E1745" s="62" t="s">
        <v>43</v>
      </c>
      <c r="F1745" s="110">
        <v>66.48</v>
      </c>
      <c r="G1745" s="111" t="s">
        <v>100</v>
      </c>
      <c r="H1745" s="110"/>
      <c r="I1745" s="65">
        <v>1.37</v>
      </c>
      <c r="J1745" s="112">
        <v>26.39</v>
      </c>
      <c r="K1745" s="67">
        <v>36.049999999999997</v>
      </c>
    </row>
    <row r="1746" spans="1:11" s="6" customFormat="1" ht="15" outlineLevel="1">
      <c r="A1746" s="59" t="s">
        <v>43</v>
      </c>
      <c r="B1746" s="108"/>
      <c r="C1746" s="108" t="s">
        <v>63</v>
      </c>
      <c r="D1746" s="109" t="s">
        <v>54</v>
      </c>
      <c r="E1746" s="62">
        <v>175</v>
      </c>
      <c r="F1746" s="110"/>
      <c r="G1746" s="111"/>
      <c r="H1746" s="110"/>
      <c r="I1746" s="65">
        <v>2.39</v>
      </c>
      <c r="J1746" s="112">
        <v>160</v>
      </c>
      <c r="K1746" s="67">
        <v>57.68</v>
      </c>
    </row>
    <row r="1747" spans="1:11" s="6" customFormat="1" ht="15" outlineLevel="1">
      <c r="A1747" s="59" t="s">
        <v>43</v>
      </c>
      <c r="B1747" s="108"/>
      <c r="C1747" s="108" t="s">
        <v>64</v>
      </c>
      <c r="D1747" s="109"/>
      <c r="E1747" s="62" t="s">
        <v>43</v>
      </c>
      <c r="F1747" s="110"/>
      <c r="G1747" s="111"/>
      <c r="H1747" s="110"/>
      <c r="I1747" s="65">
        <v>3.76</v>
      </c>
      <c r="J1747" s="112"/>
      <c r="K1747" s="67">
        <v>93.73</v>
      </c>
    </row>
    <row r="1748" spans="1:11" s="6" customFormat="1" ht="15.75">
      <c r="A1748" s="70" t="s">
        <v>43</v>
      </c>
      <c r="B1748" s="113"/>
      <c r="C1748" s="113" t="s">
        <v>65</v>
      </c>
      <c r="D1748" s="114"/>
      <c r="E1748" s="73" t="s">
        <v>43</v>
      </c>
      <c r="F1748" s="115"/>
      <c r="G1748" s="116"/>
      <c r="H1748" s="115"/>
      <c r="I1748" s="76">
        <v>1314.41</v>
      </c>
      <c r="J1748" s="117"/>
      <c r="K1748" s="78">
        <v>16269.9</v>
      </c>
    </row>
    <row r="1749" spans="1:11" s="6" customFormat="1" ht="30">
      <c r="A1749" s="59">
        <v>194</v>
      </c>
      <c r="B1749" s="108" t="s">
        <v>1573</v>
      </c>
      <c r="C1749" s="108" t="s">
        <v>1574</v>
      </c>
      <c r="D1749" s="109" t="s">
        <v>418</v>
      </c>
      <c r="E1749" s="62" t="s">
        <v>1716</v>
      </c>
      <c r="F1749" s="110">
        <v>2.2400000000000002</v>
      </c>
      <c r="G1749" s="111"/>
      <c r="H1749" s="110"/>
      <c r="I1749" s="65">
        <v>188.16</v>
      </c>
      <c r="J1749" s="112">
        <v>3.51</v>
      </c>
      <c r="K1749" s="78">
        <v>660.44</v>
      </c>
    </row>
    <row r="1750" spans="1:11" s="6" customFormat="1" ht="30">
      <c r="A1750" s="59">
        <v>195</v>
      </c>
      <c r="B1750" s="108" t="s">
        <v>1576</v>
      </c>
      <c r="C1750" s="108" t="s">
        <v>1577</v>
      </c>
      <c r="D1750" s="109" t="s">
        <v>418</v>
      </c>
      <c r="E1750" s="62" t="s">
        <v>1717</v>
      </c>
      <c r="F1750" s="110">
        <v>0.46</v>
      </c>
      <c r="G1750" s="111"/>
      <c r="H1750" s="110"/>
      <c r="I1750" s="65">
        <v>12.88</v>
      </c>
      <c r="J1750" s="112">
        <v>4.3</v>
      </c>
      <c r="K1750" s="78">
        <v>55.38</v>
      </c>
    </row>
    <row r="1751" spans="1:11" s="6" customFormat="1" ht="75">
      <c r="A1751" s="59">
        <v>196</v>
      </c>
      <c r="B1751" s="108" t="s">
        <v>1570</v>
      </c>
      <c r="C1751" s="108" t="s">
        <v>1571</v>
      </c>
      <c r="D1751" s="109" t="s">
        <v>418</v>
      </c>
      <c r="E1751" s="62">
        <v>28</v>
      </c>
      <c r="F1751" s="110">
        <v>76</v>
      </c>
      <c r="G1751" s="111"/>
      <c r="H1751" s="110"/>
      <c r="I1751" s="65">
        <v>2128</v>
      </c>
      <c r="J1751" s="112">
        <v>12.52</v>
      </c>
      <c r="K1751" s="78">
        <v>26642.560000000001</v>
      </c>
    </row>
    <row r="1752" spans="1:11" s="6" customFormat="1" ht="195">
      <c r="A1752" s="59">
        <v>197</v>
      </c>
      <c r="B1752" s="108" t="s">
        <v>1718</v>
      </c>
      <c r="C1752" s="108" t="s">
        <v>1719</v>
      </c>
      <c r="D1752" s="109" t="s">
        <v>211</v>
      </c>
      <c r="E1752" s="62" t="s">
        <v>1720</v>
      </c>
      <c r="F1752" s="110">
        <v>451.44</v>
      </c>
      <c r="G1752" s="111"/>
      <c r="H1752" s="110"/>
      <c r="I1752" s="65"/>
      <c r="J1752" s="112"/>
      <c r="K1752" s="67"/>
    </row>
    <row r="1753" spans="1:11" s="6" customFormat="1" ht="25.5" outlineLevel="1">
      <c r="A1753" s="59" t="s">
        <v>43</v>
      </c>
      <c r="B1753" s="108"/>
      <c r="C1753" s="108" t="s">
        <v>44</v>
      </c>
      <c r="D1753" s="109"/>
      <c r="E1753" s="62" t="s">
        <v>43</v>
      </c>
      <c r="F1753" s="110">
        <v>405.09</v>
      </c>
      <c r="G1753" s="111" t="s">
        <v>94</v>
      </c>
      <c r="H1753" s="110"/>
      <c r="I1753" s="65">
        <v>430.45</v>
      </c>
      <c r="J1753" s="112">
        <v>26.39</v>
      </c>
      <c r="K1753" s="67">
        <v>11359.54</v>
      </c>
    </row>
    <row r="1754" spans="1:11" s="6" customFormat="1" ht="15" outlineLevel="1">
      <c r="A1754" s="59" t="s">
        <v>43</v>
      </c>
      <c r="B1754" s="108"/>
      <c r="C1754" s="108" t="s">
        <v>46</v>
      </c>
      <c r="D1754" s="109"/>
      <c r="E1754" s="62" t="s">
        <v>43</v>
      </c>
      <c r="F1754" s="110">
        <v>3.84</v>
      </c>
      <c r="G1754" s="111" t="s">
        <v>95</v>
      </c>
      <c r="H1754" s="110"/>
      <c r="I1754" s="65">
        <v>4.03</v>
      </c>
      <c r="J1754" s="112">
        <v>8.82</v>
      </c>
      <c r="K1754" s="67">
        <v>35.56</v>
      </c>
    </row>
    <row r="1755" spans="1:11" s="6" customFormat="1" ht="15" outlineLevel="1">
      <c r="A1755" s="59" t="s">
        <v>43</v>
      </c>
      <c r="B1755" s="108"/>
      <c r="C1755" s="108" t="s">
        <v>48</v>
      </c>
      <c r="D1755" s="109"/>
      <c r="E1755" s="62" t="s">
        <v>43</v>
      </c>
      <c r="F1755" s="110" t="s">
        <v>1160</v>
      </c>
      <c r="G1755" s="111"/>
      <c r="H1755" s="110"/>
      <c r="I1755" s="68" t="s">
        <v>1721</v>
      </c>
      <c r="J1755" s="112">
        <v>26.39</v>
      </c>
      <c r="K1755" s="69" t="s">
        <v>1722</v>
      </c>
    </row>
    <row r="1756" spans="1:11" s="6" customFormat="1" ht="15" outlineLevel="1">
      <c r="A1756" s="59" t="s">
        <v>43</v>
      </c>
      <c r="B1756" s="108"/>
      <c r="C1756" s="108" t="s">
        <v>52</v>
      </c>
      <c r="D1756" s="109"/>
      <c r="E1756" s="62" t="s">
        <v>43</v>
      </c>
      <c r="F1756" s="110">
        <v>42.51</v>
      </c>
      <c r="G1756" s="111"/>
      <c r="H1756" s="110"/>
      <c r="I1756" s="65">
        <v>29.76</v>
      </c>
      <c r="J1756" s="112">
        <v>8.23</v>
      </c>
      <c r="K1756" s="67">
        <v>244.9</v>
      </c>
    </row>
    <row r="1757" spans="1:11" s="6" customFormat="1" ht="15" outlineLevel="1">
      <c r="A1757" s="59" t="s">
        <v>43</v>
      </c>
      <c r="B1757" s="108"/>
      <c r="C1757" s="108" t="s">
        <v>53</v>
      </c>
      <c r="D1757" s="109" t="s">
        <v>54</v>
      </c>
      <c r="E1757" s="62">
        <v>114</v>
      </c>
      <c r="F1757" s="110"/>
      <c r="G1757" s="111"/>
      <c r="H1757" s="110"/>
      <c r="I1757" s="65">
        <v>490.71</v>
      </c>
      <c r="J1757" s="112">
        <v>79</v>
      </c>
      <c r="K1757" s="67">
        <v>8974.0400000000009</v>
      </c>
    </row>
    <row r="1758" spans="1:11" s="6" customFormat="1" ht="15" outlineLevel="1">
      <c r="A1758" s="59" t="s">
        <v>43</v>
      </c>
      <c r="B1758" s="108"/>
      <c r="C1758" s="108" t="s">
        <v>55</v>
      </c>
      <c r="D1758" s="109" t="s">
        <v>54</v>
      </c>
      <c r="E1758" s="62">
        <v>67</v>
      </c>
      <c r="F1758" s="110"/>
      <c r="G1758" s="111"/>
      <c r="H1758" s="110"/>
      <c r="I1758" s="65">
        <v>288.39999999999998</v>
      </c>
      <c r="J1758" s="112">
        <v>41</v>
      </c>
      <c r="K1758" s="67">
        <v>4657.41</v>
      </c>
    </row>
    <row r="1759" spans="1:11" s="6" customFormat="1" ht="15" outlineLevel="1">
      <c r="A1759" s="59" t="s">
        <v>43</v>
      </c>
      <c r="B1759" s="108"/>
      <c r="C1759" s="108" t="s">
        <v>56</v>
      </c>
      <c r="D1759" s="109" t="s">
        <v>54</v>
      </c>
      <c r="E1759" s="62">
        <v>98</v>
      </c>
      <c r="F1759" s="110"/>
      <c r="G1759" s="111"/>
      <c r="H1759" s="110"/>
      <c r="I1759" s="65">
        <v>0.36</v>
      </c>
      <c r="J1759" s="112">
        <v>95</v>
      </c>
      <c r="K1759" s="67">
        <v>9.2200000000000006</v>
      </c>
    </row>
    <row r="1760" spans="1:11" s="6" customFormat="1" ht="15" outlineLevel="1">
      <c r="A1760" s="59" t="s">
        <v>43</v>
      </c>
      <c r="B1760" s="108"/>
      <c r="C1760" s="108" t="s">
        <v>57</v>
      </c>
      <c r="D1760" s="109" t="s">
        <v>54</v>
      </c>
      <c r="E1760" s="62">
        <v>77</v>
      </c>
      <c r="F1760" s="110"/>
      <c r="G1760" s="111"/>
      <c r="H1760" s="110"/>
      <c r="I1760" s="65">
        <v>0.28000000000000003</v>
      </c>
      <c r="J1760" s="112">
        <v>65</v>
      </c>
      <c r="K1760" s="67">
        <v>6.31</v>
      </c>
    </row>
    <row r="1761" spans="1:11" s="6" customFormat="1" ht="30" outlineLevel="1">
      <c r="A1761" s="59" t="s">
        <v>43</v>
      </c>
      <c r="B1761" s="108"/>
      <c r="C1761" s="108" t="s">
        <v>58</v>
      </c>
      <c r="D1761" s="109" t="s">
        <v>59</v>
      </c>
      <c r="E1761" s="62">
        <v>25.56</v>
      </c>
      <c r="F1761" s="110"/>
      <c r="G1761" s="111" t="s">
        <v>94</v>
      </c>
      <c r="H1761" s="110"/>
      <c r="I1761" s="65">
        <v>27.16</v>
      </c>
      <c r="J1761" s="112"/>
      <c r="K1761" s="67"/>
    </row>
    <row r="1762" spans="1:11" s="6" customFormat="1" ht="15.75">
      <c r="A1762" s="70" t="s">
        <v>43</v>
      </c>
      <c r="B1762" s="113"/>
      <c r="C1762" s="113" t="s">
        <v>60</v>
      </c>
      <c r="D1762" s="114"/>
      <c r="E1762" s="73" t="s">
        <v>43</v>
      </c>
      <c r="F1762" s="115"/>
      <c r="G1762" s="116"/>
      <c r="H1762" s="115"/>
      <c r="I1762" s="76">
        <v>1243.99</v>
      </c>
      <c r="J1762" s="117"/>
      <c r="K1762" s="78">
        <v>25286.98</v>
      </c>
    </row>
    <row r="1763" spans="1:11" s="6" customFormat="1" ht="15" outlineLevel="1">
      <c r="A1763" s="59" t="s">
        <v>43</v>
      </c>
      <c r="B1763" s="108"/>
      <c r="C1763" s="108" t="s">
        <v>61</v>
      </c>
      <c r="D1763" s="109"/>
      <c r="E1763" s="62" t="s">
        <v>43</v>
      </c>
      <c r="F1763" s="110"/>
      <c r="G1763" s="111"/>
      <c r="H1763" s="110"/>
      <c r="I1763" s="65"/>
      <c r="J1763" s="112"/>
      <c r="K1763" s="67"/>
    </row>
    <row r="1764" spans="1:11" s="6" customFormat="1" ht="25.5" outlineLevel="1">
      <c r="A1764" s="59" t="s">
        <v>43</v>
      </c>
      <c r="B1764" s="108"/>
      <c r="C1764" s="108" t="s">
        <v>46</v>
      </c>
      <c r="D1764" s="109"/>
      <c r="E1764" s="62" t="s">
        <v>43</v>
      </c>
      <c r="F1764" s="110">
        <v>0.35</v>
      </c>
      <c r="G1764" s="111" t="s">
        <v>100</v>
      </c>
      <c r="H1764" s="110"/>
      <c r="I1764" s="65">
        <v>0.04</v>
      </c>
      <c r="J1764" s="112">
        <v>26.39</v>
      </c>
      <c r="K1764" s="67">
        <v>0.97</v>
      </c>
    </row>
    <row r="1765" spans="1:11" s="6" customFormat="1" ht="25.5" outlineLevel="1">
      <c r="A1765" s="59" t="s">
        <v>43</v>
      </c>
      <c r="B1765" s="108"/>
      <c r="C1765" s="108" t="s">
        <v>48</v>
      </c>
      <c r="D1765" s="109"/>
      <c r="E1765" s="62" t="s">
        <v>43</v>
      </c>
      <c r="F1765" s="110">
        <v>0.35</v>
      </c>
      <c r="G1765" s="111" t="s">
        <v>100</v>
      </c>
      <c r="H1765" s="110"/>
      <c r="I1765" s="65">
        <v>0.04</v>
      </c>
      <c r="J1765" s="112">
        <v>26.39</v>
      </c>
      <c r="K1765" s="67">
        <v>0.97</v>
      </c>
    </row>
    <row r="1766" spans="1:11" s="6" customFormat="1" ht="15" outlineLevel="1">
      <c r="A1766" s="59" t="s">
        <v>43</v>
      </c>
      <c r="B1766" s="108"/>
      <c r="C1766" s="108" t="s">
        <v>63</v>
      </c>
      <c r="D1766" s="109" t="s">
        <v>54</v>
      </c>
      <c r="E1766" s="62">
        <v>175</v>
      </c>
      <c r="F1766" s="110"/>
      <c r="G1766" s="111"/>
      <c r="H1766" s="110"/>
      <c r="I1766" s="65">
        <v>7.0000000000000007E-2</v>
      </c>
      <c r="J1766" s="112">
        <v>160</v>
      </c>
      <c r="K1766" s="67">
        <v>1.55</v>
      </c>
    </row>
    <row r="1767" spans="1:11" s="6" customFormat="1" ht="15" outlineLevel="1">
      <c r="A1767" s="59" t="s">
        <v>43</v>
      </c>
      <c r="B1767" s="108"/>
      <c r="C1767" s="108" t="s">
        <v>64</v>
      </c>
      <c r="D1767" s="109"/>
      <c r="E1767" s="62" t="s">
        <v>43</v>
      </c>
      <c r="F1767" s="110"/>
      <c r="G1767" s="111"/>
      <c r="H1767" s="110"/>
      <c r="I1767" s="65">
        <v>0.11</v>
      </c>
      <c r="J1767" s="112"/>
      <c r="K1767" s="67">
        <v>2.52</v>
      </c>
    </row>
    <row r="1768" spans="1:11" s="6" customFormat="1" ht="15.75">
      <c r="A1768" s="70" t="s">
        <v>43</v>
      </c>
      <c r="B1768" s="113"/>
      <c r="C1768" s="113" t="s">
        <v>65</v>
      </c>
      <c r="D1768" s="114"/>
      <c r="E1768" s="73" t="s">
        <v>43</v>
      </c>
      <c r="F1768" s="115"/>
      <c r="G1768" s="116"/>
      <c r="H1768" s="115"/>
      <c r="I1768" s="76">
        <v>1244.0999999999999</v>
      </c>
      <c r="J1768" s="117"/>
      <c r="K1768" s="78">
        <v>25289.5</v>
      </c>
    </row>
    <row r="1769" spans="1:11" s="6" customFormat="1" ht="180">
      <c r="A1769" s="59">
        <v>198</v>
      </c>
      <c r="B1769" s="108" t="s">
        <v>2087</v>
      </c>
      <c r="C1769" s="108" t="s">
        <v>2088</v>
      </c>
      <c r="D1769" s="109" t="s">
        <v>41</v>
      </c>
      <c r="E1769" s="62">
        <v>7</v>
      </c>
      <c r="F1769" s="110">
        <v>48.72</v>
      </c>
      <c r="G1769" s="111"/>
      <c r="H1769" s="110"/>
      <c r="I1769" s="65"/>
      <c r="J1769" s="112"/>
      <c r="K1769" s="67"/>
    </row>
    <row r="1770" spans="1:11" s="6" customFormat="1" ht="25.5" outlineLevel="1">
      <c r="A1770" s="59" t="s">
        <v>43</v>
      </c>
      <c r="B1770" s="108"/>
      <c r="C1770" s="108" t="s">
        <v>44</v>
      </c>
      <c r="D1770" s="109"/>
      <c r="E1770" s="62" t="s">
        <v>43</v>
      </c>
      <c r="F1770" s="110">
        <v>47.6</v>
      </c>
      <c r="G1770" s="111" t="s">
        <v>94</v>
      </c>
      <c r="H1770" s="110"/>
      <c r="I1770" s="65">
        <v>505.8</v>
      </c>
      <c r="J1770" s="112">
        <v>26.39</v>
      </c>
      <c r="K1770" s="67">
        <v>13348</v>
      </c>
    </row>
    <row r="1771" spans="1:11" s="6" customFormat="1" ht="15" outlineLevel="1">
      <c r="A1771" s="59" t="s">
        <v>43</v>
      </c>
      <c r="B1771" s="108"/>
      <c r="C1771" s="108" t="s">
        <v>46</v>
      </c>
      <c r="D1771" s="109"/>
      <c r="E1771" s="62" t="s">
        <v>43</v>
      </c>
      <c r="F1771" s="110"/>
      <c r="G1771" s="111" t="s">
        <v>95</v>
      </c>
      <c r="H1771" s="110"/>
      <c r="I1771" s="65"/>
      <c r="J1771" s="112"/>
      <c r="K1771" s="67"/>
    </row>
    <row r="1772" spans="1:11" s="6" customFormat="1" ht="15" outlineLevel="1">
      <c r="A1772" s="59" t="s">
        <v>43</v>
      </c>
      <c r="B1772" s="108"/>
      <c r="C1772" s="108" t="s">
        <v>48</v>
      </c>
      <c r="D1772" s="109"/>
      <c r="E1772" s="62" t="s">
        <v>43</v>
      </c>
      <c r="F1772" s="110"/>
      <c r="G1772" s="111"/>
      <c r="H1772" s="110"/>
      <c r="I1772" s="65"/>
      <c r="J1772" s="112">
        <v>26.39</v>
      </c>
      <c r="K1772" s="67"/>
    </row>
    <row r="1773" spans="1:11" s="6" customFormat="1" ht="15" outlineLevel="1">
      <c r="A1773" s="59" t="s">
        <v>43</v>
      </c>
      <c r="B1773" s="108"/>
      <c r="C1773" s="108" t="s">
        <v>52</v>
      </c>
      <c r="D1773" s="109"/>
      <c r="E1773" s="62" t="s">
        <v>43</v>
      </c>
      <c r="F1773" s="110">
        <v>1.1200000000000001</v>
      </c>
      <c r="G1773" s="111"/>
      <c r="H1773" s="110"/>
      <c r="I1773" s="65">
        <v>7.84</v>
      </c>
      <c r="J1773" s="112">
        <v>8.23</v>
      </c>
      <c r="K1773" s="67">
        <v>64.52</v>
      </c>
    </row>
    <row r="1774" spans="1:11" s="6" customFormat="1" ht="15" outlineLevel="1">
      <c r="A1774" s="59" t="s">
        <v>43</v>
      </c>
      <c r="B1774" s="108"/>
      <c r="C1774" s="108" t="s">
        <v>53</v>
      </c>
      <c r="D1774" s="109" t="s">
        <v>54</v>
      </c>
      <c r="E1774" s="62">
        <v>114</v>
      </c>
      <c r="F1774" s="110"/>
      <c r="G1774" s="111"/>
      <c r="H1774" s="110"/>
      <c r="I1774" s="65">
        <v>576.61</v>
      </c>
      <c r="J1774" s="112">
        <v>79</v>
      </c>
      <c r="K1774" s="67">
        <v>10544.92</v>
      </c>
    </row>
    <row r="1775" spans="1:11" s="6" customFormat="1" ht="15" outlineLevel="1">
      <c r="A1775" s="59" t="s">
        <v>43</v>
      </c>
      <c r="B1775" s="108"/>
      <c r="C1775" s="108" t="s">
        <v>55</v>
      </c>
      <c r="D1775" s="109" t="s">
        <v>54</v>
      </c>
      <c r="E1775" s="62">
        <v>67</v>
      </c>
      <c r="F1775" s="110"/>
      <c r="G1775" s="111"/>
      <c r="H1775" s="110"/>
      <c r="I1775" s="65">
        <v>338.89</v>
      </c>
      <c r="J1775" s="112">
        <v>41</v>
      </c>
      <c r="K1775" s="67">
        <v>5472.68</v>
      </c>
    </row>
    <row r="1776" spans="1:11" s="6" customFormat="1" ht="15" outlineLevel="1">
      <c r="A1776" s="59" t="s">
        <v>43</v>
      </c>
      <c r="B1776" s="108"/>
      <c r="C1776" s="108" t="s">
        <v>56</v>
      </c>
      <c r="D1776" s="109" t="s">
        <v>54</v>
      </c>
      <c r="E1776" s="62">
        <v>98</v>
      </c>
      <c r="F1776" s="110"/>
      <c r="G1776" s="111"/>
      <c r="H1776" s="110"/>
      <c r="I1776" s="65">
        <v>0</v>
      </c>
      <c r="J1776" s="112">
        <v>95</v>
      </c>
      <c r="K1776" s="67">
        <v>0</v>
      </c>
    </row>
    <row r="1777" spans="1:11" s="6" customFormat="1" ht="15" outlineLevel="1">
      <c r="A1777" s="59" t="s">
        <v>43</v>
      </c>
      <c r="B1777" s="108"/>
      <c r="C1777" s="108" t="s">
        <v>57</v>
      </c>
      <c r="D1777" s="109" t="s">
        <v>54</v>
      </c>
      <c r="E1777" s="62">
        <v>77</v>
      </c>
      <c r="F1777" s="110"/>
      <c r="G1777" s="111"/>
      <c r="H1777" s="110"/>
      <c r="I1777" s="65">
        <v>0</v>
      </c>
      <c r="J1777" s="112">
        <v>65</v>
      </c>
      <c r="K1777" s="67">
        <v>0</v>
      </c>
    </row>
    <row r="1778" spans="1:11" s="6" customFormat="1" ht="30" outlineLevel="1">
      <c r="A1778" s="59" t="s">
        <v>43</v>
      </c>
      <c r="B1778" s="108"/>
      <c r="C1778" s="108" t="s">
        <v>58</v>
      </c>
      <c r="D1778" s="109" t="s">
        <v>59</v>
      </c>
      <c r="E1778" s="62">
        <v>4</v>
      </c>
      <c r="F1778" s="110"/>
      <c r="G1778" s="111" t="s">
        <v>94</v>
      </c>
      <c r="H1778" s="110"/>
      <c r="I1778" s="65">
        <v>42.5</v>
      </c>
      <c r="J1778" s="112"/>
      <c r="K1778" s="67"/>
    </row>
    <row r="1779" spans="1:11" s="6" customFormat="1" ht="15.75">
      <c r="A1779" s="70" t="s">
        <v>43</v>
      </c>
      <c r="B1779" s="113"/>
      <c r="C1779" s="113" t="s">
        <v>60</v>
      </c>
      <c r="D1779" s="114"/>
      <c r="E1779" s="73" t="s">
        <v>43</v>
      </c>
      <c r="F1779" s="115"/>
      <c r="G1779" s="116"/>
      <c r="H1779" s="115"/>
      <c r="I1779" s="76">
        <v>1429.14</v>
      </c>
      <c r="J1779" s="117"/>
      <c r="K1779" s="78">
        <v>29430.12</v>
      </c>
    </row>
    <row r="1780" spans="1:11" s="6" customFormat="1" ht="180">
      <c r="A1780" s="59">
        <v>199</v>
      </c>
      <c r="B1780" s="108" t="s">
        <v>1723</v>
      </c>
      <c r="C1780" s="108" t="s">
        <v>1724</v>
      </c>
      <c r="D1780" s="109" t="s">
        <v>74</v>
      </c>
      <c r="E1780" s="62" t="s">
        <v>2089</v>
      </c>
      <c r="F1780" s="110">
        <v>1459.82</v>
      </c>
      <c r="G1780" s="111"/>
      <c r="H1780" s="110"/>
      <c r="I1780" s="65"/>
      <c r="J1780" s="112"/>
      <c r="K1780" s="67"/>
    </row>
    <row r="1781" spans="1:11" s="6" customFormat="1" ht="25.5" outlineLevel="1">
      <c r="A1781" s="59" t="s">
        <v>43</v>
      </c>
      <c r="B1781" s="108"/>
      <c r="C1781" s="108" t="s">
        <v>44</v>
      </c>
      <c r="D1781" s="109"/>
      <c r="E1781" s="62" t="s">
        <v>43</v>
      </c>
      <c r="F1781" s="110">
        <v>381</v>
      </c>
      <c r="G1781" s="111" t="s">
        <v>94</v>
      </c>
      <c r="H1781" s="110"/>
      <c r="I1781" s="65">
        <v>4220.8599999999997</v>
      </c>
      <c r="J1781" s="112">
        <v>26.39</v>
      </c>
      <c r="K1781" s="67">
        <v>111388.41</v>
      </c>
    </row>
    <row r="1782" spans="1:11" s="6" customFormat="1" ht="15" outlineLevel="1">
      <c r="A1782" s="59" t="s">
        <v>43</v>
      </c>
      <c r="B1782" s="108"/>
      <c r="C1782" s="108" t="s">
        <v>46</v>
      </c>
      <c r="D1782" s="109"/>
      <c r="E1782" s="62" t="s">
        <v>43</v>
      </c>
      <c r="F1782" s="110">
        <v>700.12</v>
      </c>
      <c r="G1782" s="111" t="s">
        <v>95</v>
      </c>
      <c r="H1782" s="110"/>
      <c r="I1782" s="65">
        <v>7664.21</v>
      </c>
      <c r="J1782" s="112">
        <v>8.3699999999999992</v>
      </c>
      <c r="K1782" s="67">
        <v>64149.47</v>
      </c>
    </row>
    <row r="1783" spans="1:11" s="6" customFormat="1" ht="15" outlineLevel="1">
      <c r="A1783" s="59" t="s">
        <v>43</v>
      </c>
      <c r="B1783" s="108"/>
      <c r="C1783" s="108" t="s">
        <v>48</v>
      </c>
      <c r="D1783" s="109"/>
      <c r="E1783" s="62" t="s">
        <v>43</v>
      </c>
      <c r="F1783" s="110" t="s">
        <v>1726</v>
      </c>
      <c r="G1783" s="111"/>
      <c r="H1783" s="110"/>
      <c r="I1783" s="68" t="s">
        <v>2090</v>
      </c>
      <c r="J1783" s="112">
        <v>26.39</v>
      </c>
      <c r="K1783" s="69" t="s">
        <v>2091</v>
      </c>
    </row>
    <row r="1784" spans="1:11" s="6" customFormat="1" ht="15" outlineLevel="1">
      <c r="A1784" s="59" t="s">
        <v>43</v>
      </c>
      <c r="B1784" s="108"/>
      <c r="C1784" s="108" t="s">
        <v>52</v>
      </c>
      <c r="D1784" s="109"/>
      <c r="E1784" s="62" t="s">
        <v>43</v>
      </c>
      <c r="F1784" s="110">
        <v>378.7</v>
      </c>
      <c r="G1784" s="111"/>
      <c r="H1784" s="110"/>
      <c r="I1784" s="65">
        <v>2763.75</v>
      </c>
      <c r="J1784" s="112">
        <v>8.23</v>
      </c>
      <c r="K1784" s="67">
        <v>22745.68</v>
      </c>
    </row>
    <row r="1785" spans="1:11" s="6" customFormat="1" ht="15" outlineLevel="1">
      <c r="A1785" s="59" t="s">
        <v>43</v>
      </c>
      <c r="B1785" s="108"/>
      <c r="C1785" s="108" t="s">
        <v>53</v>
      </c>
      <c r="D1785" s="109" t="s">
        <v>54</v>
      </c>
      <c r="E1785" s="62">
        <v>114</v>
      </c>
      <c r="F1785" s="110"/>
      <c r="G1785" s="111"/>
      <c r="H1785" s="110"/>
      <c r="I1785" s="65">
        <v>4811.78</v>
      </c>
      <c r="J1785" s="112">
        <v>79</v>
      </c>
      <c r="K1785" s="67">
        <v>87996.84</v>
      </c>
    </row>
    <row r="1786" spans="1:11" s="6" customFormat="1" ht="15" outlineLevel="1">
      <c r="A1786" s="59" t="s">
        <v>43</v>
      </c>
      <c r="B1786" s="108"/>
      <c r="C1786" s="108" t="s">
        <v>55</v>
      </c>
      <c r="D1786" s="109" t="s">
        <v>54</v>
      </c>
      <c r="E1786" s="62">
        <v>67</v>
      </c>
      <c r="F1786" s="110"/>
      <c r="G1786" s="111"/>
      <c r="H1786" s="110"/>
      <c r="I1786" s="65">
        <v>2827.98</v>
      </c>
      <c r="J1786" s="112">
        <v>41</v>
      </c>
      <c r="K1786" s="67">
        <v>45669.25</v>
      </c>
    </row>
    <row r="1787" spans="1:11" s="6" customFormat="1" ht="15" outlineLevel="1">
      <c r="A1787" s="59" t="s">
        <v>43</v>
      </c>
      <c r="B1787" s="108"/>
      <c r="C1787" s="108" t="s">
        <v>56</v>
      </c>
      <c r="D1787" s="109" t="s">
        <v>54</v>
      </c>
      <c r="E1787" s="62">
        <v>98</v>
      </c>
      <c r="F1787" s="110"/>
      <c r="G1787" s="111"/>
      <c r="H1787" s="110"/>
      <c r="I1787" s="65">
        <v>509.9</v>
      </c>
      <c r="J1787" s="112">
        <v>95</v>
      </c>
      <c r="K1787" s="67">
        <v>13044.45</v>
      </c>
    </row>
    <row r="1788" spans="1:11" s="6" customFormat="1" ht="15" outlineLevel="1">
      <c r="A1788" s="59" t="s">
        <v>43</v>
      </c>
      <c r="B1788" s="108"/>
      <c r="C1788" s="108" t="s">
        <v>57</v>
      </c>
      <c r="D1788" s="109" t="s">
        <v>54</v>
      </c>
      <c r="E1788" s="62">
        <v>77</v>
      </c>
      <c r="F1788" s="110"/>
      <c r="G1788" s="111"/>
      <c r="H1788" s="110"/>
      <c r="I1788" s="65">
        <v>400.64</v>
      </c>
      <c r="J1788" s="112">
        <v>65</v>
      </c>
      <c r="K1788" s="67">
        <v>8925.15</v>
      </c>
    </row>
    <row r="1789" spans="1:11" s="6" customFormat="1" ht="30" outlineLevel="1">
      <c r="A1789" s="59" t="s">
        <v>43</v>
      </c>
      <c r="B1789" s="108"/>
      <c r="C1789" s="108" t="s">
        <v>58</v>
      </c>
      <c r="D1789" s="109" t="s">
        <v>59</v>
      </c>
      <c r="E1789" s="62">
        <v>30.9</v>
      </c>
      <c r="F1789" s="110"/>
      <c r="G1789" s="111" t="s">
        <v>94</v>
      </c>
      <c r="H1789" s="110"/>
      <c r="I1789" s="65">
        <v>342.32</v>
      </c>
      <c r="J1789" s="112"/>
      <c r="K1789" s="67"/>
    </row>
    <row r="1790" spans="1:11" s="6" customFormat="1" ht="15.75">
      <c r="A1790" s="70" t="s">
        <v>43</v>
      </c>
      <c r="B1790" s="113"/>
      <c r="C1790" s="113" t="s">
        <v>60</v>
      </c>
      <c r="D1790" s="114"/>
      <c r="E1790" s="73" t="s">
        <v>43</v>
      </c>
      <c r="F1790" s="115"/>
      <c r="G1790" s="116"/>
      <c r="H1790" s="115"/>
      <c r="I1790" s="76">
        <v>23199.119999999999</v>
      </c>
      <c r="J1790" s="117"/>
      <c r="K1790" s="78">
        <v>353919.25</v>
      </c>
    </row>
    <row r="1791" spans="1:11" s="6" customFormat="1" ht="15" outlineLevel="1">
      <c r="A1791" s="59" t="s">
        <v>43</v>
      </c>
      <c r="B1791" s="108"/>
      <c r="C1791" s="108" t="s">
        <v>61</v>
      </c>
      <c r="D1791" s="109"/>
      <c r="E1791" s="62" t="s">
        <v>43</v>
      </c>
      <c r="F1791" s="110"/>
      <c r="G1791" s="111"/>
      <c r="H1791" s="110"/>
      <c r="I1791" s="65"/>
      <c r="J1791" s="112"/>
      <c r="K1791" s="67"/>
    </row>
    <row r="1792" spans="1:11" s="6" customFormat="1" ht="25.5" outlineLevel="1">
      <c r="A1792" s="59" t="s">
        <v>43</v>
      </c>
      <c r="B1792" s="108"/>
      <c r="C1792" s="108" t="s">
        <v>46</v>
      </c>
      <c r="D1792" s="109"/>
      <c r="E1792" s="62" t="s">
        <v>43</v>
      </c>
      <c r="F1792" s="110">
        <v>47.53</v>
      </c>
      <c r="G1792" s="111" t="s">
        <v>100</v>
      </c>
      <c r="H1792" s="110"/>
      <c r="I1792" s="65">
        <v>52.03</v>
      </c>
      <c r="J1792" s="112">
        <v>26.39</v>
      </c>
      <c r="K1792" s="67">
        <v>1373.1</v>
      </c>
    </row>
    <row r="1793" spans="1:11" s="6" customFormat="1" ht="25.5" outlineLevel="1">
      <c r="A1793" s="59" t="s">
        <v>43</v>
      </c>
      <c r="B1793" s="108"/>
      <c r="C1793" s="108" t="s">
        <v>48</v>
      </c>
      <c r="D1793" s="109"/>
      <c r="E1793" s="62" t="s">
        <v>43</v>
      </c>
      <c r="F1793" s="110">
        <v>47.53</v>
      </c>
      <c r="G1793" s="111" t="s">
        <v>100</v>
      </c>
      <c r="H1793" s="110"/>
      <c r="I1793" s="65">
        <v>52.03</v>
      </c>
      <c r="J1793" s="112">
        <v>26.39</v>
      </c>
      <c r="K1793" s="67">
        <v>1373.1</v>
      </c>
    </row>
    <row r="1794" spans="1:11" s="6" customFormat="1" ht="15" outlineLevel="1">
      <c r="A1794" s="59" t="s">
        <v>43</v>
      </c>
      <c r="B1794" s="108"/>
      <c r="C1794" s="108" t="s">
        <v>63</v>
      </c>
      <c r="D1794" s="109" t="s">
        <v>54</v>
      </c>
      <c r="E1794" s="62">
        <v>175</v>
      </c>
      <c r="F1794" s="110"/>
      <c r="G1794" s="111"/>
      <c r="H1794" s="110"/>
      <c r="I1794" s="65">
        <v>91.05</v>
      </c>
      <c r="J1794" s="112">
        <v>160</v>
      </c>
      <c r="K1794" s="67">
        <v>2196.9699999999998</v>
      </c>
    </row>
    <row r="1795" spans="1:11" s="6" customFormat="1" ht="15" outlineLevel="1">
      <c r="A1795" s="59" t="s">
        <v>43</v>
      </c>
      <c r="B1795" s="108"/>
      <c r="C1795" s="108" t="s">
        <v>64</v>
      </c>
      <c r="D1795" s="109"/>
      <c r="E1795" s="62" t="s">
        <v>43</v>
      </c>
      <c r="F1795" s="110"/>
      <c r="G1795" s="111"/>
      <c r="H1795" s="110"/>
      <c r="I1795" s="65">
        <v>143.08000000000001</v>
      </c>
      <c r="J1795" s="112"/>
      <c r="K1795" s="67">
        <v>3570.07</v>
      </c>
    </row>
    <row r="1796" spans="1:11" s="6" customFormat="1" ht="15.75">
      <c r="A1796" s="70" t="s">
        <v>43</v>
      </c>
      <c r="B1796" s="113"/>
      <c r="C1796" s="113" t="s">
        <v>65</v>
      </c>
      <c r="D1796" s="114"/>
      <c r="E1796" s="73" t="s">
        <v>43</v>
      </c>
      <c r="F1796" s="115"/>
      <c r="G1796" s="116"/>
      <c r="H1796" s="115"/>
      <c r="I1796" s="76">
        <v>23342.2</v>
      </c>
      <c r="J1796" s="117"/>
      <c r="K1796" s="78">
        <v>357489.32</v>
      </c>
    </row>
    <row r="1797" spans="1:11" s="6" customFormat="1" ht="195">
      <c r="A1797" s="59">
        <v>200</v>
      </c>
      <c r="B1797" s="108" t="s">
        <v>1729</v>
      </c>
      <c r="C1797" s="108" t="s">
        <v>1730</v>
      </c>
      <c r="D1797" s="109" t="s">
        <v>580</v>
      </c>
      <c r="E1797" s="62">
        <v>7</v>
      </c>
      <c r="F1797" s="110">
        <v>65.13</v>
      </c>
      <c r="G1797" s="111"/>
      <c r="H1797" s="110"/>
      <c r="I1797" s="65"/>
      <c r="J1797" s="112"/>
      <c r="K1797" s="67"/>
    </row>
    <row r="1798" spans="1:11" s="6" customFormat="1" ht="25.5" outlineLevel="1">
      <c r="A1798" s="59" t="s">
        <v>43</v>
      </c>
      <c r="B1798" s="108"/>
      <c r="C1798" s="108" t="s">
        <v>44</v>
      </c>
      <c r="D1798" s="109"/>
      <c r="E1798" s="62" t="s">
        <v>43</v>
      </c>
      <c r="F1798" s="110">
        <v>25.24</v>
      </c>
      <c r="G1798" s="111" t="s">
        <v>94</v>
      </c>
      <c r="H1798" s="110"/>
      <c r="I1798" s="65">
        <v>268.2</v>
      </c>
      <c r="J1798" s="112">
        <v>26.39</v>
      </c>
      <c r="K1798" s="67">
        <v>7077.8</v>
      </c>
    </row>
    <row r="1799" spans="1:11" s="6" customFormat="1" ht="15" outlineLevel="1">
      <c r="A1799" s="59" t="s">
        <v>43</v>
      </c>
      <c r="B1799" s="108"/>
      <c r="C1799" s="108" t="s">
        <v>46</v>
      </c>
      <c r="D1799" s="109"/>
      <c r="E1799" s="62" t="s">
        <v>43</v>
      </c>
      <c r="F1799" s="110">
        <v>37.58</v>
      </c>
      <c r="G1799" s="111" t="s">
        <v>95</v>
      </c>
      <c r="H1799" s="110"/>
      <c r="I1799" s="65">
        <v>394.59</v>
      </c>
      <c r="J1799" s="112">
        <v>10.86</v>
      </c>
      <c r="K1799" s="67">
        <v>4285.25</v>
      </c>
    </row>
    <row r="1800" spans="1:11" s="6" customFormat="1" ht="15" outlineLevel="1">
      <c r="A1800" s="59" t="s">
        <v>43</v>
      </c>
      <c r="B1800" s="108"/>
      <c r="C1800" s="108" t="s">
        <v>48</v>
      </c>
      <c r="D1800" s="109"/>
      <c r="E1800" s="62" t="s">
        <v>43</v>
      </c>
      <c r="F1800" s="110" t="s">
        <v>581</v>
      </c>
      <c r="G1800" s="111"/>
      <c r="H1800" s="110"/>
      <c r="I1800" s="68" t="s">
        <v>1731</v>
      </c>
      <c r="J1800" s="112">
        <v>26.39</v>
      </c>
      <c r="K1800" s="69" t="s">
        <v>1732</v>
      </c>
    </row>
    <row r="1801" spans="1:11" s="6" customFormat="1" ht="15" outlineLevel="1">
      <c r="A1801" s="59" t="s">
        <v>43</v>
      </c>
      <c r="B1801" s="108"/>
      <c r="C1801" s="108" t="s">
        <v>52</v>
      </c>
      <c r="D1801" s="109"/>
      <c r="E1801" s="62" t="s">
        <v>43</v>
      </c>
      <c r="F1801" s="110">
        <v>2.31</v>
      </c>
      <c r="G1801" s="111"/>
      <c r="H1801" s="110"/>
      <c r="I1801" s="65">
        <v>16.170000000000002</v>
      </c>
      <c r="J1801" s="112">
        <v>8.23</v>
      </c>
      <c r="K1801" s="67">
        <v>133.08000000000001</v>
      </c>
    </row>
    <row r="1802" spans="1:11" s="6" customFormat="1" ht="15" outlineLevel="1">
      <c r="A1802" s="59" t="s">
        <v>43</v>
      </c>
      <c r="B1802" s="108"/>
      <c r="C1802" s="108" t="s">
        <v>53</v>
      </c>
      <c r="D1802" s="109" t="s">
        <v>54</v>
      </c>
      <c r="E1802" s="62">
        <v>114</v>
      </c>
      <c r="F1802" s="110"/>
      <c r="G1802" s="111"/>
      <c r="H1802" s="110"/>
      <c r="I1802" s="65">
        <v>305.75</v>
      </c>
      <c r="J1802" s="112">
        <v>79</v>
      </c>
      <c r="K1802" s="67">
        <v>5591.46</v>
      </c>
    </row>
    <row r="1803" spans="1:11" s="6" customFormat="1" ht="15" outlineLevel="1">
      <c r="A1803" s="59" t="s">
        <v>43</v>
      </c>
      <c r="B1803" s="108"/>
      <c r="C1803" s="108" t="s">
        <v>55</v>
      </c>
      <c r="D1803" s="109" t="s">
        <v>54</v>
      </c>
      <c r="E1803" s="62">
        <v>67</v>
      </c>
      <c r="F1803" s="110"/>
      <c r="G1803" s="111"/>
      <c r="H1803" s="110"/>
      <c r="I1803" s="65">
        <v>179.69</v>
      </c>
      <c r="J1803" s="112">
        <v>41</v>
      </c>
      <c r="K1803" s="67">
        <v>2901.9</v>
      </c>
    </row>
    <row r="1804" spans="1:11" s="6" customFormat="1" ht="15" outlineLevel="1">
      <c r="A1804" s="59" t="s">
        <v>43</v>
      </c>
      <c r="B1804" s="108"/>
      <c r="C1804" s="108" t="s">
        <v>56</v>
      </c>
      <c r="D1804" s="109" t="s">
        <v>54</v>
      </c>
      <c r="E1804" s="62">
        <v>98</v>
      </c>
      <c r="F1804" s="110"/>
      <c r="G1804" s="111"/>
      <c r="H1804" s="110"/>
      <c r="I1804" s="65">
        <v>76.05</v>
      </c>
      <c r="J1804" s="112">
        <v>95</v>
      </c>
      <c r="K1804" s="67">
        <v>1945.34</v>
      </c>
    </row>
    <row r="1805" spans="1:11" s="6" customFormat="1" ht="15" outlineLevel="1">
      <c r="A1805" s="59" t="s">
        <v>43</v>
      </c>
      <c r="B1805" s="108"/>
      <c r="C1805" s="108" t="s">
        <v>57</v>
      </c>
      <c r="D1805" s="109" t="s">
        <v>54</v>
      </c>
      <c r="E1805" s="62">
        <v>77</v>
      </c>
      <c r="F1805" s="110"/>
      <c r="G1805" s="111"/>
      <c r="H1805" s="110"/>
      <c r="I1805" s="65">
        <v>59.75</v>
      </c>
      <c r="J1805" s="112">
        <v>65</v>
      </c>
      <c r="K1805" s="67">
        <v>1331.02</v>
      </c>
    </row>
    <row r="1806" spans="1:11" s="6" customFormat="1" ht="30" outlineLevel="1">
      <c r="A1806" s="59" t="s">
        <v>43</v>
      </c>
      <c r="B1806" s="108"/>
      <c r="C1806" s="108" t="s">
        <v>58</v>
      </c>
      <c r="D1806" s="109" t="s">
        <v>59</v>
      </c>
      <c r="E1806" s="62">
        <v>2</v>
      </c>
      <c r="F1806" s="110"/>
      <c r="G1806" s="111" t="s">
        <v>94</v>
      </c>
      <c r="H1806" s="110"/>
      <c r="I1806" s="65">
        <v>21.25</v>
      </c>
      <c r="J1806" s="112"/>
      <c r="K1806" s="67"/>
    </row>
    <row r="1807" spans="1:11" s="6" customFormat="1" ht="15.75">
      <c r="A1807" s="70" t="s">
        <v>43</v>
      </c>
      <c r="B1807" s="113"/>
      <c r="C1807" s="113" t="s">
        <v>60</v>
      </c>
      <c r="D1807" s="114"/>
      <c r="E1807" s="73" t="s">
        <v>43</v>
      </c>
      <c r="F1807" s="115"/>
      <c r="G1807" s="116"/>
      <c r="H1807" s="115"/>
      <c r="I1807" s="76">
        <v>1300.2</v>
      </c>
      <c r="J1807" s="117"/>
      <c r="K1807" s="78">
        <v>23265.85</v>
      </c>
    </row>
    <row r="1808" spans="1:11" s="6" customFormat="1" ht="15" outlineLevel="1">
      <c r="A1808" s="59" t="s">
        <v>43</v>
      </c>
      <c r="B1808" s="108"/>
      <c r="C1808" s="108" t="s">
        <v>61</v>
      </c>
      <c r="D1808" s="109"/>
      <c r="E1808" s="62" t="s">
        <v>43</v>
      </c>
      <c r="F1808" s="110"/>
      <c r="G1808" s="111"/>
      <c r="H1808" s="110"/>
      <c r="I1808" s="65"/>
      <c r="J1808" s="112"/>
      <c r="K1808" s="67"/>
    </row>
    <row r="1809" spans="1:11" s="6" customFormat="1" ht="25.5" outlineLevel="1">
      <c r="A1809" s="59" t="s">
        <v>43</v>
      </c>
      <c r="B1809" s="108"/>
      <c r="C1809" s="108" t="s">
        <v>46</v>
      </c>
      <c r="D1809" s="109"/>
      <c r="E1809" s="62" t="s">
        <v>43</v>
      </c>
      <c r="F1809" s="110">
        <v>7.39</v>
      </c>
      <c r="G1809" s="111" t="s">
        <v>100</v>
      </c>
      <c r="H1809" s="110"/>
      <c r="I1809" s="65">
        <v>7.76</v>
      </c>
      <c r="J1809" s="112">
        <v>26.39</v>
      </c>
      <c r="K1809" s="67">
        <v>204.77</v>
      </c>
    </row>
    <row r="1810" spans="1:11" s="6" customFormat="1" ht="25.5" outlineLevel="1">
      <c r="A1810" s="59" t="s">
        <v>43</v>
      </c>
      <c r="B1810" s="108"/>
      <c r="C1810" s="108" t="s">
        <v>48</v>
      </c>
      <c r="D1810" s="109"/>
      <c r="E1810" s="62" t="s">
        <v>43</v>
      </c>
      <c r="F1810" s="110">
        <v>7.39</v>
      </c>
      <c r="G1810" s="111" t="s">
        <v>100</v>
      </c>
      <c r="H1810" s="110"/>
      <c r="I1810" s="65">
        <v>7.76</v>
      </c>
      <c r="J1810" s="112">
        <v>26.39</v>
      </c>
      <c r="K1810" s="67">
        <v>204.77</v>
      </c>
    </row>
    <row r="1811" spans="1:11" s="6" customFormat="1" ht="15" outlineLevel="1">
      <c r="A1811" s="59" t="s">
        <v>43</v>
      </c>
      <c r="B1811" s="108"/>
      <c r="C1811" s="108" t="s">
        <v>63</v>
      </c>
      <c r="D1811" s="109" t="s">
        <v>54</v>
      </c>
      <c r="E1811" s="62">
        <v>175</v>
      </c>
      <c r="F1811" s="110"/>
      <c r="G1811" s="111"/>
      <c r="H1811" s="110"/>
      <c r="I1811" s="65">
        <v>13.58</v>
      </c>
      <c r="J1811" s="112">
        <v>160</v>
      </c>
      <c r="K1811" s="67">
        <v>327.63</v>
      </c>
    </row>
    <row r="1812" spans="1:11" s="6" customFormat="1" ht="15" outlineLevel="1">
      <c r="A1812" s="59" t="s">
        <v>43</v>
      </c>
      <c r="B1812" s="108"/>
      <c r="C1812" s="108" t="s">
        <v>64</v>
      </c>
      <c r="D1812" s="109"/>
      <c r="E1812" s="62" t="s">
        <v>43</v>
      </c>
      <c r="F1812" s="110"/>
      <c r="G1812" s="111"/>
      <c r="H1812" s="110"/>
      <c r="I1812" s="65">
        <v>21.34</v>
      </c>
      <c r="J1812" s="112"/>
      <c r="K1812" s="67">
        <v>532.4</v>
      </c>
    </row>
    <row r="1813" spans="1:11" s="6" customFormat="1" ht="15.75">
      <c r="A1813" s="70" t="s">
        <v>43</v>
      </c>
      <c r="B1813" s="113"/>
      <c r="C1813" s="113" t="s">
        <v>65</v>
      </c>
      <c r="D1813" s="114"/>
      <c r="E1813" s="73" t="s">
        <v>43</v>
      </c>
      <c r="F1813" s="115"/>
      <c r="G1813" s="116"/>
      <c r="H1813" s="115"/>
      <c r="I1813" s="76">
        <v>1321.54</v>
      </c>
      <c r="J1813" s="117"/>
      <c r="K1813" s="78">
        <v>23798.25</v>
      </c>
    </row>
    <row r="1814" spans="1:11" s="6" customFormat="1" ht="195">
      <c r="A1814" s="59">
        <v>201</v>
      </c>
      <c r="B1814" s="108" t="s">
        <v>1733</v>
      </c>
      <c r="C1814" s="108" t="s">
        <v>1734</v>
      </c>
      <c r="D1814" s="109" t="s">
        <v>641</v>
      </c>
      <c r="E1814" s="62" t="s">
        <v>2092</v>
      </c>
      <c r="F1814" s="110">
        <v>431.61</v>
      </c>
      <c r="G1814" s="111"/>
      <c r="H1814" s="110"/>
      <c r="I1814" s="65"/>
      <c r="J1814" s="112"/>
      <c r="K1814" s="67"/>
    </row>
    <row r="1815" spans="1:11" s="6" customFormat="1" ht="25.5" outlineLevel="1">
      <c r="A1815" s="59" t="s">
        <v>43</v>
      </c>
      <c r="B1815" s="108"/>
      <c r="C1815" s="108" t="s">
        <v>44</v>
      </c>
      <c r="D1815" s="109"/>
      <c r="E1815" s="62" t="s">
        <v>43</v>
      </c>
      <c r="F1815" s="110">
        <v>165.24</v>
      </c>
      <c r="G1815" s="111" t="s">
        <v>94</v>
      </c>
      <c r="H1815" s="110"/>
      <c r="I1815" s="65">
        <v>1830.59</v>
      </c>
      <c r="J1815" s="112">
        <v>26.39</v>
      </c>
      <c r="K1815" s="67">
        <v>48309.24</v>
      </c>
    </row>
    <row r="1816" spans="1:11" s="6" customFormat="1" ht="15" outlineLevel="1">
      <c r="A1816" s="59" t="s">
        <v>43</v>
      </c>
      <c r="B1816" s="108"/>
      <c r="C1816" s="108" t="s">
        <v>46</v>
      </c>
      <c r="D1816" s="109"/>
      <c r="E1816" s="62" t="s">
        <v>43</v>
      </c>
      <c r="F1816" s="110">
        <v>261.75</v>
      </c>
      <c r="G1816" s="111" t="s">
        <v>95</v>
      </c>
      <c r="H1816" s="110"/>
      <c r="I1816" s="65">
        <v>2865.38</v>
      </c>
      <c r="J1816" s="112">
        <v>10.86</v>
      </c>
      <c r="K1816" s="67">
        <v>31118</v>
      </c>
    </row>
    <row r="1817" spans="1:11" s="6" customFormat="1" ht="15" outlineLevel="1">
      <c r="A1817" s="59" t="s">
        <v>43</v>
      </c>
      <c r="B1817" s="108"/>
      <c r="C1817" s="108" t="s">
        <v>48</v>
      </c>
      <c r="D1817" s="109"/>
      <c r="E1817" s="62" t="s">
        <v>43</v>
      </c>
      <c r="F1817" s="110" t="s">
        <v>1736</v>
      </c>
      <c r="G1817" s="111"/>
      <c r="H1817" s="110"/>
      <c r="I1817" s="68" t="s">
        <v>2093</v>
      </c>
      <c r="J1817" s="112">
        <v>26.39</v>
      </c>
      <c r="K1817" s="69" t="s">
        <v>2094</v>
      </c>
    </row>
    <row r="1818" spans="1:11" s="6" customFormat="1" ht="15" outlineLevel="1">
      <c r="A1818" s="59" t="s">
        <v>43</v>
      </c>
      <c r="B1818" s="108"/>
      <c r="C1818" s="108" t="s">
        <v>52</v>
      </c>
      <c r="D1818" s="109"/>
      <c r="E1818" s="62" t="s">
        <v>43</v>
      </c>
      <c r="F1818" s="110">
        <v>4.62</v>
      </c>
      <c r="G1818" s="111"/>
      <c r="H1818" s="110"/>
      <c r="I1818" s="65">
        <v>33.72</v>
      </c>
      <c r="J1818" s="112">
        <v>8.23</v>
      </c>
      <c r="K1818" s="67">
        <v>277.49</v>
      </c>
    </row>
    <row r="1819" spans="1:11" s="6" customFormat="1" ht="15" outlineLevel="1">
      <c r="A1819" s="59" t="s">
        <v>43</v>
      </c>
      <c r="B1819" s="108"/>
      <c r="C1819" s="108" t="s">
        <v>53</v>
      </c>
      <c r="D1819" s="109" t="s">
        <v>54</v>
      </c>
      <c r="E1819" s="62">
        <v>114</v>
      </c>
      <c r="F1819" s="110"/>
      <c r="G1819" s="111"/>
      <c r="H1819" s="110"/>
      <c r="I1819" s="65">
        <v>2086.87</v>
      </c>
      <c r="J1819" s="112">
        <v>79</v>
      </c>
      <c r="K1819" s="67">
        <v>38164.300000000003</v>
      </c>
    </row>
    <row r="1820" spans="1:11" s="6" customFormat="1" ht="15" outlineLevel="1">
      <c r="A1820" s="59" t="s">
        <v>43</v>
      </c>
      <c r="B1820" s="108"/>
      <c r="C1820" s="108" t="s">
        <v>55</v>
      </c>
      <c r="D1820" s="109" t="s">
        <v>54</v>
      </c>
      <c r="E1820" s="62">
        <v>67</v>
      </c>
      <c r="F1820" s="110"/>
      <c r="G1820" s="111"/>
      <c r="H1820" s="110"/>
      <c r="I1820" s="65">
        <v>1226.5</v>
      </c>
      <c r="J1820" s="112">
        <v>41</v>
      </c>
      <c r="K1820" s="67">
        <v>19806.79</v>
      </c>
    </row>
    <row r="1821" spans="1:11" s="6" customFormat="1" ht="15" outlineLevel="1">
      <c r="A1821" s="59" t="s">
        <v>43</v>
      </c>
      <c r="B1821" s="108"/>
      <c r="C1821" s="108" t="s">
        <v>56</v>
      </c>
      <c r="D1821" s="109" t="s">
        <v>54</v>
      </c>
      <c r="E1821" s="62">
        <v>98</v>
      </c>
      <c r="F1821" s="110"/>
      <c r="G1821" s="111"/>
      <c r="H1821" s="110"/>
      <c r="I1821" s="65">
        <v>551.96</v>
      </c>
      <c r="J1821" s="112">
        <v>95</v>
      </c>
      <c r="K1821" s="67">
        <v>14120.29</v>
      </c>
    </row>
    <row r="1822" spans="1:11" s="6" customFormat="1" ht="15" outlineLevel="1">
      <c r="A1822" s="59" t="s">
        <v>43</v>
      </c>
      <c r="B1822" s="108"/>
      <c r="C1822" s="108" t="s">
        <v>57</v>
      </c>
      <c r="D1822" s="109" t="s">
        <v>54</v>
      </c>
      <c r="E1822" s="62">
        <v>77</v>
      </c>
      <c r="F1822" s="110"/>
      <c r="G1822" s="111"/>
      <c r="H1822" s="110"/>
      <c r="I1822" s="65">
        <v>433.68</v>
      </c>
      <c r="J1822" s="112">
        <v>65</v>
      </c>
      <c r="K1822" s="67">
        <v>9661.25</v>
      </c>
    </row>
    <row r="1823" spans="1:11" s="6" customFormat="1" ht="30" outlineLevel="1">
      <c r="A1823" s="59" t="s">
        <v>43</v>
      </c>
      <c r="B1823" s="108"/>
      <c r="C1823" s="108" t="s">
        <v>58</v>
      </c>
      <c r="D1823" s="109" t="s">
        <v>59</v>
      </c>
      <c r="E1823" s="62">
        <v>12</v>
      </c>
      <c r="F1823" s="110"/>
      <c r="G1823" s="111" t="s">
        <v>94</v>
      </c>
      <c r="H1823" s="110"/>
      <c r="I1823" s="65">
        <v>132.94</v>
      </c>
      <c r="J1823" s="112"/>
      <c r="K1823" s="67"/>
    </row>
    <row r="1824" spans="1:11" s="6" customFormat="1" ht="15.75">
      <c r="A1824" s="70" t="s">
        <v>43</v>
      </c>
      <c r="B1824" s="113"/>
      <c r="C1824" s="113" t="s">
        <v>60</v>
      </c>
      <c r="D1824" s="114"/>
      <c r="E1824" s="73" t="s">
        <v>43</v>
      </c>
      <c r="F1824" s="115"/>
      <c r="G1824" s="116"/>
      <c r="H1824" s="115"/>
      <c r="I1824" s="76">
        <v>9028.7000000000007</v>
      </c>
      <c r="J1824" s="117"/>
      <c r="K1824" s="78">
        <v>161457.35999999999</v>
      </c>
    </row>
    <row r="1825" spans="1:11" s="6" customFormat="1" ht="15" outlineLevel="1">
      <c r="A1825" s="59" t="s">
        <v>43</v>
      </c>
      <c r="B1825" s="108"/>
      <c r="C1825" s="108" t="s">
        <v>61</v>
      </c>
      <c r="D1825" s="109"/>
      <c r="E1825" s="62" t="s">
        <v>43</v>
      </c>
      <c r="F1825" s="110"/>
      <c r="G1825" s="111"/>
      <c r="H1825" s="110"/>
      <c r="I1825" s="65"/>
      <c r="J1825" s="112"/>
      <c r="K1825" s="67"/>
    </row>
    <row r="1826" spans="1:11" s="6" customFormat="1" ht="25.5" outlineLevel="1">
      <c r="A1826" s="59" t="s">
        <v>43</v>
      </c>
      <c r="B1826" s="108"/>
      <c r="C1826" s="108" t="s">
        <v>46</v>
      </c>
      <c r="D1826" s="109"/>
      <c r="E1826" s="62" t="s">
        <v>43</v>
      </c>
      <c r="F1826" s="110">
        <v>51.45</v>
      </c>
      <c r="G1826" s="111" t="s">
        <v>100</v>
      </c>
      <c r="H1826" s="110"/>
      <c r="I1826" s="65">
        <v>56.32</v>
      </c>
      <c r="J1826" s="112">
        <v>26.39</v>
      </c>
      <c r="K1826" s="67">
        <v>1486.35</v>
      </c>
    </row>
    <row r="1827" spans="1:11" s="6" customFormat="1" ht="25.5" outlineLevel="1">
      <c r="A1827" s="59" t="s">
        <v>43</v>
      </c>
      <c r="B1827" s="108"/>
      <c r="C1827" s="108" t="s">
        <v>48</v>
      </c>
      <c r="D1827" s="109"/>
      <c r="E1827" s="62" t="s">
        <v>43</v>
      </c>
      <c r="F1827" s="110">
        <v>51.45</v>
      </c>
      <c r="G1827" s="111" t="s">
        <v>100</v>
      </c>
      <c r="H1827" s="110"/>
      <c r="I1827" s="65">
        <v>56.32</v>
      </c>
      <c r="J1827" s="112">
        <v>26.39</v>
      </c>
      <c r="K1827" s="67">
        <v>1486.35</v>
      </c>
    </row>
    <row r="1828" spans="1:11" s="6" customFormat="1" ht="15" outlineLevel="1">
      <c r="A1828" s="59" t="s">
        <v>43</v>
      </c>
      <c r="B1828" s="108"/>
      <c r="C1828" s="108" t="s">
        <v>63</v>
      </c>
      <c r="D1828" s="109" t="s">
        <v>54</v>
      </c>
      <c r="E1828" s="62">
        <v>175</v>
      </c>
      <c r="F1828" s="110"/>
      <c r="G1828" s="111"/>
      <c r="H1828" s="110"/>
      <c r="I1828" s="65">
        <v>98.56</v>
      </c>
      <c r="J1828" s="112">
        <v>160</v>
      </c>
      <c r="K1828" s="67">
        <v>2378.16</v>
      </c>
    </row>
    <row r="1829" spans="1:11" s="6" customFormat="1" ht="15" outlineLevel="1">
      <c r="A1829" s="59" t="s">
        <v>43</v>
      </c>
      <c r="B1829" s="108"/>
      <c r="C1829" s="108" t="s">
        <v>64</v>
      </c>
      <c r="D1829" s="109"/>
      <c r="E1829" s="62" t="s">
        <v>43</v>
      </c>
      <c r="F1829" s="110"/>
      <c r="G1829" s="111"/>
      <c r="H1829" s="110"/>
      <c r="I1829" s="65">
        <v>154.88</v>
      </c>
      <c r="J1829" s="112"/>
      <c r="K1829" s="67">
        <v>3864.51</v>
      </c>
    </row>
    <row r="1830" spans="1:11" s="6" customFormat="1" ht="15.75">
      <c r="A1830" s="70" t="s">
        <v>43</v>
      </c>
      <c r="B1830" s="113"/>
      <c r="C1830" s="113" t="s">
        <v>65</v>
      </c>
      <c r="D1830" s="114"/>
      <c r="E1830" s="73" t="s">
        <v>43</v>
      </c>
      <c r="F1830" s="115"/>
      <c r="G1830" s="116"/>
      <c r="H1830" s="115"/>
      <c r="I1830" s="76">
        <v>9183.58</v>
      </c>
      <c r="J1830" s="117"/>
      <c r="K1830" s="78">
        <v>165321.87</v>
      </c>
    </row>
    <row r="1831" spans="1:11" s="6" customFormat="1" ht="195">
      <c r="A1831" s="59">
        <v>202</v>
      </c>
      <c r="B1831" s="108" t="s">
        <v>1739</v>
      </c>
      <c r="C1831" s="108" t="s">
        <v>1740</v>
      </c>
      <c r="D1831" s="109" t="s">
        <v>1741</v>
      </c>
      <c r="E1831" s="62">
        <v>52</v>
      </c>
      <c r="F1831" s="110">
        <v>762.95</v>
      </c>
      <c r="G1831" s="111"/>
      <c r="H1831" s="110"/>
      <c r="I1831" s="65"/>
      <c r="J1831" s="112"/>
      <c r="K1831" s="67"/>
    </row>
    <row r="1832" spans="1:11" s="6" customFormat="1" ht="25.5" outlineLevel="1">
      <c r="A1832" s="59" t="s">
        <v>43</v>
      </c>
      <c r="B1832" s="108"/>
      <c r="C1832" s="108" t="s">
        <v>44</v>
      </c>
      <c r="D1832" s="109"/>
      <c r="E1832" s="62" t="s">
        <v>43</v>
      </c>
      <c r="F1832" s="110">
        <v>148.1</v>
      </c>
      <c r="G1832" s="111" t="s">
        <v>94</v>
      </c>
      <c r="H1832" s="110"/>
      <c r="I1832" s="65">
        <v>11690.42</v>
      </c>
      <c r="J1832" s="112">
        <v>26.39</v>
      </c>
      <c r="K1832" s="67">
        <v>308510.23</v>
      </c>
    </row>
    <row r="1833" spans="1:11" s="6" customFormat="1" ht="15" outlineLevel="1">
      <c r="A1833" s="59" t="s">
        <v>43</v>
      </c>
      <c r="B1833" s="108"/>
      <c r="C1833" s="108" t="s">
        <v>46</v>
      </c>
      <c r="D1833" s="109"/>
      <c r="E1833" s="62" t="s">
        <v>43</v>
      </c>
      <c r="F1833" s="110">
        <v>609.16</v>
      </c>
      <c r="G1833" s="111" t="s">
        <v>95</v>
      </c>
      <c r="H1833" s="110"/>
      <c r="I1833" s="65">
        <v>47514.48</v>
      </c>
      <c r="J1833" s="112">
        <v>11.88</v>
      </c>
      <c r="K1833" s="67">
        <v>564472.02</v>
      </c>
    </row>
    <row r="1834" spans="1:11" s="6" customFormat="1" ht="15" outlineLevel="1">
      <c r="A1834" s="59" t="s">
        <v>43</v>
      </c>
      <c r="B1834" s="108"/>
      <c r="C1834" s="108" t="s">
        <v>48</v>
      </c>
      <c r="D1834" s="109"/>
      <c r="E1834" s="62" t="s">
        <v>43</v>
      </c>
      <c r="F1834" s="110" t="s">
        <v>1742</v>
      </c>
      <c r="G1834" s="111"/>
      <c r="H1834" s="110"/>
      <c r="I1834" s="68" t="s">
        <v>1743</v>
      </c>
      <c r="J1834" s="112">
        <v>26.39</v>
      </c>
      <c r="K1834" s="69" t="s">
        <v>1744</v>
      </c>
    </row>
    <row r="1835" spans="1:11" s="6" customFormat="1" ht="15" outlineLevel="1">
      <c r="A1835" s="59" t="s">
        <v>43</v>
      </c>
      <c r="B1835" s="108"/>
      <c r="C1835" s="108" t="s">
        <v>52</v>
      </c>
      <c r="D1835" s="109"/>
      <c r="E1835" s="62" t="s">
        <v>43</v>
      </c>
      <c r="F1835" s="110">
        <v>5.69</v>
      </c>
      <c r="G1835" s="111"/>
      <c r="H1835" s="110"/>
      <c r="I1835" s="65">
        <v>295.88</v>
      </c>
      <c r="J1835" s="112">
        <v>13.2</v>
      </c>
      <c r="K1835" s="67">
        <v>3905.62</v>
      </c>
    </row>
    <row r="1836" spans="1:11" s="6" customFormat="1" ht="15" outlineLevel="1">
      <c r="A1836" s="59" t="s">
        <v>43</v>
      </c>
      <c r="B1836" s="108"/>
      <c r="C1836" s="108" t="s">
        <v>53</v>
      </c>
      <c r="D1836" s="109" t="s">
        <v>54</v>
      </c>
      <c r="E1836" s="62">
        <v>114</v>
      </c>
      <c r="F1836" s="110"/>
      <c r="G1836" s="111"/>
      <c r="H1836" s="110"/>
      <c r="I1836" s="65">
        <v>13327.08</v>
      </c>
      <c r="J1836" s="112">
        <v>79</v>
      </c>
      <c r="K1836" s="67">
        <v>243723.08</v>
      </c>
    </row>
    <row r="1837" spans="1:11" s="6" customFormat="1" ht="15" outlineLevel="1">
      <c r="A1837" s="59" t="s">
        <v>43</v>
      </c>
      <c r="B1837" s="108"/>
      <c r="C1837" s="108" t="s">
        <v>55</v>
      </c>
      <c r="D1837" s="109" t="s">
        <v>54</v>
      </c>
      <c r="E1837" s="62">
        <v>67</v>
      </c>
      <c r="F1837" s="110"/>
      <c r="G1837" s="111"/>
      <c r="H1837" s="110"/>
      <c r="I1837" s="65">
        <v>7832.58</v>
      </c>
      <c r="J1837" s="112">
        <v>41</v>
      </c>
      <c r="K1837" s="67">
        <v>126489.19</v>
      </c>
    </row>
    <row r="1838" spans="1:11" s="6" customFormat="1" ht="15" outlineLevel="1">
      <c r="A1838" s="59" t="s">
        <v>43</v>
      </c>
      <c r="B1838" s="108"/>
      <c r="C1838" s="108" t="s">
        <v>56</v>
      </c>
      <c r="D1838" s="109" t="s">
        <v>54</v>
      </c>
      <c r="E1838" s="62">
        <v>98</v>
      </c>
      <c r="F1838" s="110"/>
      <c r="G1838" s="111"/>
      <c r="H1838" s="110"/>
      <c r="I1838" s="65">
        <v>8194.3700000000008</v>
      </c>
      <c r="J1838" s="112">
        <v>95</v>
      </c>
      <c r="K1838" s="67">
        <v>209629.49</v>
      </c>
    </row>
    <row r="1839" spans="1:11" s="6" customFormat="1" ht="15" outlineLevel="1">
      <c r="A1839" s="59" t="s">
        <v>43</v>
      </c>
      <c r="B1839" s="108"/>
      <c r="C1839" s="108" t="s">
        <v>57</v>
      </c>
      <c r="D1839" s="109" t="s">
        <v>54</v>
      </c>
      <c r="E1839" s="62">
        <v>77</v>
      </c>
      <c r="F1839" s="110"/>
      <c r="G1839" s="111"/>
      <c r="H1839" s="110"/>
      <c r="I1839" s="65">
        <v>6438.43</v>
      </c>
      <c r="J1839" s="112">
        <v>65</v>
      </c>
      <c r="K1839" s="67">
        <v>143430.70000000001</v>
      </c>
    </row>
    <row r="1840" spans="1:11" s="6" customFormat="1" ht="30" outlineLevel="1">
      <c r="A1840" s="59" t="s">
        <v>43</v>
      </c>
      <c r="B1840" s="108"/>
      <c r="C1840" s="108" t="s">
        <v>58</v>
      </c>
      <c r="D1840" s="109" t="s">
        <v>59</v>
      </c>
      <c r="E1840" s="62">
        <v>7.52</v>
      </c>
      <c r="F1840" s="110"/>
      <c r="G1840" s="111" t="s">
        <v>94</v>
      </c>
      <c r="H1840" s="110"/>
      <c r="I1840" s="65">
        <v>593.6</v>
      </c>
      <c r="J1840" s="112"/>
      <c r="K1840" s="67"/>
    </row>
    <row r="1841" spans="1:11" s="6" customFormat="1" ht="15.75">
      <c r="A1841" s="70" t="s">
        <v>43</v>
      </c>
      <c r="B1841" s="113"/>
      <c r="C1841" s="113" t="s">
        <v>60</v>
      </c>
      <c r="D1841" s="114"/>
      <c r="E1841" s="73" t="s">
        <v>43</v>
      </c>
      <c r="F1841" s="115"/>
      <c r="G1841" s="116"/>
      <c r="H1841" s="115"/>
      <c r="I1841" s="76">
        <v>95293.24</v>
      </c>
      <c r="J1841" s="117"/>
      <c r="K1841" s="78">
        <v>1600160.33</v>
      </c>
    </row>
    <row r="1842" spans="1:11" s="6" customFormat="1" ht="15" outlineLevel="1">
      <c r="A1842" s="59" t="s">
        <v>43</v>
      </c>
      <c r="B1842" s="108"/>
      <c r="C1842" s="108" t="s">
        <v>61</v>
      </c>
      <c r="D1842" s="109"/>
      <c r="E1842" s="62" t="s">
        <v>43</v>
      </c>
      <c r="F1842" s="110"/>
      <c r="G1842" s="111"/>
      <c r="H1842" s="110"/>
      <c r="I1842" s="65"/>
      <c r="J1842" s="112"/>
      <c r="K1842" s="67"/>
    </row>
    <row r="1843" spans="1:11" s="6" customFormat="1" ht="25.5" outlineLevel="1">
      <c r="A1843" s="59" t="s">
        <v>43</v>
      </c>
      <c r="B1843" s="108"/>
      <c r="C1843" s="108" t="s">
        <v>46</v>
      </c>
      <c r="D1843" s="109"/>
      <c r="E1843" s="62" t="s">
        <v>43</v>
      </c>
      <c r="F1843" s="110">
        <v>107.2</v>
      </c>
      <c r="G1843" s="111" t="s">
        <v>100</v>
      </c>
      <c r="H1843" s="110"/>
      <c r="I1843" s="65">
        <v>836.16</v>
      </c>
      <c r="J1843" s="112">
        <v>26.39</v>
      </c>
      <c r="K1843" s="67">
        <v>22066.26</v>
      </c>
    </row>
    <row r="1844" spans="1:11" s="6" customFormat="1" ht="25.5" outlineLevel="1">
      <c r="A1844" s="59" t="s">
        <v>43</v>
      </c>
      <c r="B1844" s="108"/>
      <c r="C1844" s="108" t="s">
        <v>48</v>
      </c>
      <c r="D1844" s="109"/>
      <c r="E1844" s="62" t="s">
        <v>43</v>
      </c>
      <c r="F1844" s="110">
        <v>107.2</v>
      </c>
      <c r="G1844" s="111" t="s">
        <v>100</v>
      </c>
      <c r="H1844" s="110"/>
      <c r="I1844" s="65">
        <v>836.16</v>
      </c>
      <c r="J1844" s="112">
        <v>26.39</v>
      </c>
      <c r="K1844" s="67">
        <v>22066.26</v>
      </c>
    </row>
    <row r="1845" spans="1:11" s="6" customFormat="1" ht="15" outlineLevel="1">
      <c r="A1845" s="59" t="s">
        <v>43</v>
      </c>
      <c r="B1845" s="108"/>
      <c r="C1845" s="108" t="s">
        <v>63</v>
      </c>
      <c r="D1845" s="109" t="s">
        <v>54</v>
      </c>
      <c r="E1845" s="62">
        <v>175</v>
      </c>
      <c r="F1845" s="110"/>
      <c r="G1845" s="111"/>
      <c r="H1845" s="110"/>
      <c r="I1845" s="65">
        <v>1463.28</v>
      </c>
      <c r="J1845" s="112">
        <v>160</v>
      </c>
      <c r="K1845" s="67">
        <v>35306.019999999997</v>
      </c>
    </row>
    <row r="1846" spans="1:11" s="6" customFormat="1" ht="15" outlineLevel="1">
      <c r="A1846" s="59" t="s">
        <v>43</v>
      </c>
      <c r="B1846" s="108"/>
      <c r="C1846" s="108" t="s">
        <v>64</v>
      </c>
      <c r="D1846" s="109"/>
      <c r="E1846" s="62" t="s">
        <v>43</v>
      </c>
      <c r="F1846" s="110"/>
      <c r="G1846" s="111"/>
      <c r="H1846" s="110"/>
      <c r="I1846" s="65">
        <v>2299.44</v>
      </c>
      <c r="J1846" s="112"/>
      <c r="K1846" s="67">
        <v>57372.28</v>
      </c>
    </row>
    <row r="1847" spans="1:11" s="6" customFormat="1" ht="15.75">
      <c r="A1847" s="70" t="s">
        <v>43</v>
      </c>
      <c r="B1847" s="113"/>
      <c r="C1847" s="113" t="s">
        <v>65</v>
      </c>
      <c r="D1847" s="114"/>
      <c r="E1847" s="73" t="s">
        <v>43</v>
      </c>
      <c r="F1847" s="115"/>
      <c r="G1847" s="116"/>
      <c r="H1847" s="115"/>
      <c r="I1847" s="76">
        <v>97592.68</v>
      </c>
      <c r="J1847" s="117"/>
      <c r="K1847" s="78">
        <v>1657532.61</v>
      </c>
    </row>
    <row r="1848" spans="1:11" s="6" customFormat="1" ht="195">
      <c r="A1848" s="59">
        <v>203</v>
      </c>
      <c r="B1848" s="108" t="s">
        <v>1745</v>
      </c>
      <c r="C1848" s="108" t="s">
        <v>1746</v>
      </c>
      <c r="D1848" s="109" t="s">
        <v>1741</v>
      </c>
      <c r="E1848" s="62">
        <v>-52</v>
      </c>
      <c r="F1848" s="110">
        <v>89.33</v>
      </c>
      <c r="G1848" s="111">
        <v>6</v>
      </c>
      <c r="H1848" s="110"/>
      <c r="I1848" s="65"/>
      <c r="J1848" s="112"/>
      <c r="K1848" s="67"/>
    </row>
    <row r="1849" spans="1:11" s="6" customFormat="1" ht="25.5" outlineLevel="1">
      <c r="A1849" s="59" t="s">
        <v>43</v>
      </c>
      <c r="B1849" s="108"/>
      <c r="C1849" s="108" t="s">
        <v>44</v>
      </c>
      <c r="D1849" s="109"/>
      <c r="E1849" s="62" t="s">
        <v>43</v>
      </c>
      <c r="F1849" s="110">
        <v>17.149999999999999</v>
      </c>
      <c r="G1849" s="111" t="s">
        <v>1747</v>
      </c>
      <c r="H1849" s="110"/>
      <c r="I1849" s="65">
        <v>-8122.51</v>
      </c>
      <c r="J1849" s="112">
        <v>26.39</v>
      </c>
      <c r="K1849" s="67">
        <v>-214353.16</v>
      </c>
    </row>
    <row r="1850" spans="1:11" s="6" customFormat="1" ht="15" outlineLevel="1">
      <c r="A1850" s="59" t="s">
        <v>43</v>
      </c>
      <c r="B1850" s="108"/>
      <c r="C1850" s="108" t="s">
        <v>46</v>
      </c>
      <c r="D1850" s="109"/>
      <c r="E1850" s="62" t="s">
        <v>43</v>
      </c>
      <c r="F1850" s="110">
        <v>71.5</v>
      </c>
      <c r="G1850" s="111" t="s">
        <v>1748</v>
      </c>
      <c r="H1850" s="110"/>
      <c r="I1850" s="65">
        <v>-33462</v>
      </c>
      <c r="J1850" s="112">
        <v>11.87</v>
      </c>
      <c r="K1850" s="67">
        <v>-397193.94</v>
      </c>
    </row>
    <row r="1851" spans="1:11" s="6" customFormat="1" ht="15" outlineLevel="1">
      <c r="A1851" s="59" t="s">
        <v>43</v>
      </c>
      <c r="B1851" s="108"/>
      <c r="C1851" s="108" t="s">
        <v>48</v>
      </c>
      <c r="D1851" s="109"/>
      <c r="E1851" s="62" t="s">
        <v>43</v>
      </c>
      <c r="F1851" s="110" t="s">
        <v>1749</v>
      </c>
      <c r="G1851" s="111"/>
      <c r="H1851" s="110"/>
      <c r="I1851" s="68" t="s">
        <v>1750</v>
      </c>
      <c r="J1851" s="112">
        <v>26.39</v>
      </c>
      <c r="K1851" s="69" t="s">
        <v>1751</v>
      </c>
    </row>
    <row r="1852" spans="1:11" s="6" customFormat="1" ht="15" outlineLevel="1">
      <c r="A1852" s="59" t="s">
        <v>43</v>
      </c>
      <c r="B1852" s="108"/>
      <c r="C1852" s="108" t="s">
        <v>52</v>
      </c>
      <c r="D1852" s="109"/>
      <c r="E1852" s="62" t="s">
        <v>43</v>
      </c>
      <c r="F1852" s="110">
        <v>0.68</v>
      </c>
      <c r="G1852" s="111">
        <v>6</v>
      </c>
      <c r="H1852" s="110"/>
      <c r="I1852" s="65">
        <v>-212.16</v>
      </c>
      <c r="J1852" s="112">
        <v>13.66</v>
      </c>
      <c r="K1852" s="67">
        <v>-2898.11</v>
      </c>
    </row>
    <row r="1853" spans="1:11" s="6" customFormat="1" ht="15" outlineLevel="1">
      <c r="A1853" s="59" t="s">
        <v>43</v>
      </c>
      <c r="B1853" s="108"/>
      <c r="C1853" s="108" t="s">
        <v>53</v>
      </c>
      <c r="D1853" s="109" t="s">
        <v>54</v>
      </c>
      <c r="E1853" s="62">
        <v>114</v>
      </c>
      <c r="F1853" s="110"/>
      <c r="G1853" s="111"/>
      <c r="H1853" s="110"/>
      <c r="I1853" s="65">
        <v>-9259.66</v>
      </c>
      <c r="J1853" s="112">
        <v>79</v>
      </c>
      <c r="K1853" s="67">
        <v>-169339</v>
      </c>
    </row>
    <row r="1854" spans="1:11" s="6" customFormat="1" ht="15" outlineLevel="1">
      <c r="A1854" s="59" t="s">
        <v>43</v>
      </c>
      <c r="B1854" s="108"/>
      <c r="C1854" s="108" t="s">
        <v>55</v>
      </c>
      <c r="D1854" s="109" t="s">
        <v>54</v>
      </c>
      <c r="E1854" s="62">
        <v>67</v>
      </c>
      <c r="F1854" s="110"/>
      <c r="G1854" s="111"/>
      <c r="H1854" s="110"/>
      <c r="I1854" s="65">
        <v>-5442.08</v>
      </c>
      <c r="J1854" s="112">
        <v>41</v>
      </c>
      <c r="K1854" s="67">
        <v>-87884.800000000003</v>
      </c>
    </row>
    <row r="1855" spans="1:11" s="6" customFormat="1" ht="15" outlineLevel="1">
      <c r="A1855" s="59" t="s">
        <v>43</v>
      </c>
      <c r="B1855" s="108"/>
      <c r="C1855" s="108" t="s">
        <v>56</v>
      </c>
      <c r="D1855" s="109" t="s">
        <v>54</v>
      </c>
      <c r="E1855" s="62">
        <v>98</v>
      </c>
      <c r="F1855" s="110"/>
      <c r="G1855" s="111"/>
      <c r="H1855" s="110"/>
      <c r="I1855" s="65">
        <v>-5755.93</v>
      </c>
      <c r="J1855" s="112">
        <v>95</v>
      </c>
      <c r="K1855" s="67">
        <v>-147249.07999999999</v>
      </c>
    </row>
    <row r="1856" spans="1:11" s="6" customFormat="1" ht="15" outlineLevel="1">
      <c r="A1856" s="59" t="s">
        <v>43</v>
      </c>
      <c r="B1856" s="108"/>
      <c r="C1856" s="108" t="s">
        <v>57</v>
      </c>
      <c r="D1856" s="109" t="s">
        <v>54</v>
      </c>
      <c r="E1856" s="62">
        <v>77</v>
      </c>
      <c r="F1856" s="110"/>
      <c r="G1856" s="111"/>
      <c r="H1856" s="110"/>
      <c r="I1856" s="65">
        <v>-4522.5200000000004</v>
      </c>
      <c r="J1856" s="112">
        <v>65</v>
      </c>
      <c r="K1856" s="67">
        <v>-100749.37</v>
      </c>
    </row>
    <row r="1857" spans="1:11" s="6" customFormat="1" ht="30" outlineLevel="1">
      <c r="A1857" s="59" t="s">
        <v>43</v>
      </c>
      <c r="B1857" s="108"/>
      <c r="C1857" s="108" t="s">
        <v>58</v>
      </c>
      <c r="D1857" s="109" t="s">
        <v>59</v>
      </c>
      <c r="E1857" s="62">
        <v>0.87</v>
      </c>
      <c r="F1857" s="110"/>
      <c r="G1857" s="111" t="s">
        <v>1747</v>
      </c>
      <c r="H1857" s="110"/>
      <c r="I1857" s="65">
        <v>-412.05</v>
      </c>
      <c r="J1857" s="112"/>
      <c r="K1857" s="67"/>
    </row>
    <row r="1858" spans="1:11" s="6" customFormat="1" ht="15.75">
      <c r="A1858" s="70" t="s">
        <v>43</v>
      </c>
      <c r="B1858" s="113"/>
      <c r="C1858" s="113" t="s">
        <v>60</v>
      </c>
      <c r="D1858" s="114"/>
      <c r="E1858" s="73" t="s">
        <v>43</v>
      </c>
      <c r="F1858" s="115"/>
      <c r="G1858" s="116"/>
      <c r="H1858" s="115"/>
      <c r="I1858" s="76">
        <v>-66776.86</v>
      </c>
      <c r="J1858" s="117"/>
      <c r="K1858" s="78">
        <v>-1119667.46</v>
      </c>
    </row>
    <row r="1859" spans="1:11" s="6" customFormat="1" ht="15" outlineLevel="1">
      <c r="A1859" s="59" t="s">
        <v>43</v>
      </c>
      <c r="B1859" s="108"/>
      <c r="C1859" s="108" t="s">
        <v>61</v>
      </c>
      <c r="D1859" s="109"/>
      <c r="E1859" s="62" t="s">
        <v>43</v>
      </c>
      <c r="F1859" s="110"/>
      <c r="G1859" s="111"/>
      <c r="H1859" s="110"/>
      <c r="I1859" s="65"/>
      <c r="J1859" s="112"/>
      <c r="K1859" s="67"/>
    </row>
    <row r="1860" spans="1:11" s="6" customFormat="1" ht="25.5" outlineLevel="1">
      <c r="A1860" s="59" t="s">
        <v>43</v>
      </c>
      <c r="B1860" s="108"/>
      <c r="C1860" s="108" t="s">
        <v>46</v>
      </c>
      <c r="D1860" s="109"/>
      <c r="E1860" s="62" t="s">
        <v>43</v>
      </c>
      <c r="F1860" s="110">
        <v>12.55</v>
      </c>
      <c r="G1860" s="111" t="s">
        <v>1752</v>
      </c>
      <c r="H1860" s="110"/>
      <c r="I1860" s="65">
        <v>-587.34</v>
      </c>
      <c r="J1860" s="112">
        <v>26.39</v>
      </c>
      <c r="K1860" s="67">
        <v>-15499.9</v>
      </c>
    </row>
    <row r="1861" spans="1:11" s="6" customFormat="1" ht="25.5" outlineLevel="1">
      <c r="A1861" s="59" t="s">
        <v>43</v>
      </c>
      <c r="B1861" s="108"/>
      <c r="C1861" s="108" t="s">
        <v>48</v>
      </c>
      <c r="D1861" s="109"/>
      <c r="E1861" s="62" t="s">
        <v>43</v>
      </c>
      <c r="F1861" s="110">
        <v>12.55</v>
      </c>
      <c r="G1861" s="111" t="s">
        <v>1752</v>
      </c>
      <c r="H1861" s="110"/>
      <c r="I1861" s="65">
        <v>-587.34</v>
      </c>
      <c r="J1861" s="112">
        <v>26.39</v>
      </c>
      <c r="K1861" s="67">
        <v>-15499.9</v>
      </c>
    </row>
    <row r="1862" spans="1:11" s="6" customFormat="1" ht="15" outlineLevel="1">
      <c r="A1862" s="59" t="s">
        <v>43</v>
      </c>
      <c r="B1862" s="108"/>
      <c r="C1862" s="108" t="s">
        <v>63</v>
      </c>
      <c r="D1862" s="109" t="s">
        <v>54</v>
      </c>
      <c r="E1862" s="62">
        <v>175</v>
      </c>
      <c r="F1862" s="110"/>
      <c r="G1862" s="111"/>
      <c r="H1862" s="110"/>
      <c r="I1862" s="65">
        <v>-1027.8399999999999</v>
      </c>
      <c r="J1862" s="112">
        <v>160</v>
      </c>
      <c r="K1862" s="67">
        <v>-24799.85</v>
      </c>
    </row>
    <row r="1863" spans="1:11" s="6" customFormat="1" ht="15" outlineLevel="1">
      <c r="A1863" s="59" t="s">
        <v>43</v>
      </c>
      <c r="B1863" s="108"/>
      <c r="C1863" s="108" t="s">
        <v>64</v>
      </c>
      <c r="D1863" s="109"/>
      <c r="E1863" s="62" t="s">
        <v>43</v>
      </c>
      <c r="F1863" s="110"/>
      <c r="G1863" s="111"/>
      <c r="H1863" s="110"/>
      <c r="I1863" s="65">
        <v>-1615.18</v>
      </c>
      <c r="J1863" s="112"/>
      <c r="K1863" s="67">
        <v>-40299.75</v>
      </c>
    </row>
    <row r="1864" spans="1:11" s="6" customFormat="1" ht="15.75">
      <c r="A1864" s="70" t="s">
        <v>43</v>
      </c>
      <c r="B1864" s="113"/>
      <c r="C1864" s="113" t="s">
        <v>65</v>
      </c>
      <c r="D1864" s="114"/>
      <c r="E1864" s="73" t="s">
        <v>43</v>
      </c>
      <c r="F1864" s="115"/>
      <c r="G1864" s="116"/>
      <c r="H1864" s="115"/>
      <c r="I1864" s="76">
        <v>-68392.039999999994</v>
      </c>
      <c r="J1864" s="117"/>
      <c r="K1864" s="78">
        <v>-1159967.21</v>
      </c>
    </row>
    <row r="1865" spans="1:11" s="6" customFormat="1" ht="75">
      <c r="A1865" s="59">
        <v>204</v>
      </c>
      <c r="B1865" s="108" t="s">
        <v>1753</v>
      </c>
      <c r="C1865" s="108" t="s">
        <v>1754</v>
      </c>
      <c r="D1865" s="109" t="s">
        <v>647</v>
      </c>
      <c r="E1865" s="62" t="s">
        <v>2095</v>
      </c>
      <c r="F1865" s="110">
        <v>25296</v>
      </c>
      <c r="G1865" s="111"/>
      <c r="H1865" s="110"/>
      <c r="I1865" s="65">
        <v>18830.240000000002</v>
      </c>
      <c r="J1865" s="112">
        <v>2.2400000000000002</v>
      </c>
      <c r="K1865" s="78">
        <v>42179.74</v>
      </c>
    </row>
    <row r="1866" spans="1:11" s="6" customFormat="1" ht="180">
      <c r="A1866" s="59">
        <v>205</v>
      </c>
      <c r="B1866" s="108" t="s">
        <v>639</v>
      </c>
      <c r="C1866" s="108" t="s">
        <v>640</v>
      </c>
      <c r="D1866" s="109" t="s">
        <v>641</v>
      </c>
      <c r="E1866" s="62" t="s">
        <v>2096</v>
      </c>
      <c r="F1866" s="110">
        <v>198.7</v>
      </c>
      <c r="G1866" s="111"/>
      <c r="H1866" s="110"/>
      <c r="I1866" s="65"/>
      <c r="J1866" s="112"/>
      <c r="K1866" s="67"/>
    </row>
    <row r="1867" spans="1:11" s="6" customFormat="1" ht="25.5" outlineLevel="1">
      <c r="A1867" s="59" t="s">
        <v>43</v>
      </c>
      <c r="B1867" s="108"/>
      <c r="C1867" s="108" t="s">
        <v>44</v>
      </c>
      <c r="D1867" s="109"/>
      <c r="E1867" s="62" t="s">
        <v>43</v>
      </c>
      <c r="F1867" s="110">
        <v>131.93</v>
      </c>
      <c r="G1867" s="111" t="s">
        <v>94</v>
      </c>
      <c r="H1867" s="110"/>
      <c r="I1867" s="65">
        <v>3110.19</v>
      </c>
      <c r="J1867" s="112">
        <v>26.39</v>
      </c>
      <c r="K1867" s="67">
        <v>82077.89</v>
      </c>
    </row>
    <row r="1868" spans="1:11" s="6" customFormat="1" ht="15" outlineLevel="1">
      <c r="A1868" s="59" t="s">
        <v>43</v>
      </c>
      <c r="B1868" s="108"/>
      <c r="C1868" s="108" t="s">
        <v>46</v>
      </c>
      <c r="D1868" s="109"/>
      <c r="E1868" s="62" t="s">
        <v>43</v>
      </c>
      <c r="F1868" s="110">
        <v>31.63</v>
      </c>
      <c r="G1868" s="111" t="s">
        <v>95</v>
      </c>
      <c r="H1868" s="110"/>
      <c r="I1868" s="65">
        <v>736.82</v>
      </c>
      <c r="J1868" s="112">
        <v>11.4</v>
      </c>
      <c r="K1868" s="67">
        <v>8399.76</v>
      </c>
    </row>
    <row r="1869" spans="1:11" s="6" customFormat="1" ht="15" outlineLevel="1">
      <c r="A1869" s="59" t="s">
        <v>43</v>
      </c>
      <c r="B1869" s="108"/>
      <c r="C1869" s="108" t="s">
        <v>48</v>
      </c>
      <c r="D1869" s="109"/>
      <c r="E1869" s="62" t="s">
        <v>43</v>
      </c>
      <c r="F1869" s="110" t="s">
        <v>642</v>
      </c>
      <c r="G1869" s="111"/>
      <c r="H1869" s="110"/>
      <c r="I1869" s="68" t="s">
        <v>2097</v>
      </c>
      <c r="J1869" s="112">
        <v>26.39</v>
      </c>
      <c r="K1869" s="69" t="s">
        <v>2098</v>
      </c>
    </row>
    <row r="1870" spans="1:11" s="6" customFormat="1" ht="15" outlineLevel="1">
      <c r="A1870" s="59" t="s">
        <v>43</v>
      </c>
      <c r="B1870" s="108"/>
      <c r="C1870" s="108" t="s">
        <v>52</v>
      </c>
      <c r="D1870" s="109"/>
      <c r="E1870" s="62" t="s">
        <v>43</v>
      </c>
      <c r="F1870" s="110">
        <v>35.14</v>
      </c>
      <c r="G1870" s="111"/>
      <c r="H1870" s="110"/>
      <c r="I1870" s="65">
        <v>545.72</v>
      </c>
      <c r="J1870" s="112">
        <v>8.23</v>
      </c>
      <c r="K1870" s="67">
        <v>4491.3100000000004</v>
      </c>
    </row>
    <row r="1871" spans="1:11" s="6" customFormat="1" ht="15" outlineLevel="1">
      <c r="A1871" s="59" t="s">
        <v>43</v>
      </c>
      <c r="B1871" s="108"/>
      <c r="C1871" s="108" t="s">
        <v>53</v>
      </c>
      <c r="D1871" s="109" t="s">
        <v>54</v>
      </c>
      <c r="E1871" s="62">
        <v>114</v>
      </c>
      <c r="F1871" s="110"/>
      <c r="G1871" s="111"/>
      <c r="H1871" s="110"/>
      <c r="I1871" s="65">
        <v>3545.62</v>
      </c>
      <c r="J1871" s="112">
        <v>79</v>
      </c>
      <c r="K1871" s="67">
        <v>64841.53</v>
      </c>
    </row>
    <row r="1872" spans="1:11" s="6" customFormat="1" ht="15" outlineLevel="1">
      <c r="A1872" s="59" t="s">
        <v>43</v>
      </c>
      <c r="B1872" s="108"/>
      <c r="C1872" s="108" t="s">
        <v>55</v>
      </c>
      <c r="D1872" s="109" t="s">
        <v>54</v>
      </c>
      <c r="E1872" s="62">
        <v>67</v>
      </c>
      <c r="F1872" s="110"/>
      <c r="G1872" s="111"/>
      <c r="H1872" s="110"/>
      <c r="I1872" s="65">
        <v>2083.83</v>
      </c>
      <c r="J1872" s="112">
        <v>41</v>
      </c>
      <c r="K1872" s="67">
        <v>33651.93</v>
      </c>
    </row>
    <row r="1873" spans="1:11" s="6" customFormat="1" ht="15" outlineLevel="1">
      <c r="A1873" s="59" t="s">
        <v>43</v>
      </c>
      <c r="B1873" s="108"/>
      <c r="C1873" s="108" t="s">
        <v>56</v>
      </c>
      <c r="D1873" s="109" t="s">
        <v>54</v>
      </c>
      <c r="E1873" s="62">
        <v>98</v>
      </c>
      <c r="F1873" s="110"/>
      <c r="G1873" s="111"/>
      <c r="H1873" s="110"/>
      <c r="I1873" s="65">
        <v>162.32</v>
      </c>
      <c r="J1873" s="112">
        <v>95</v>
      </c>
      <c r="K1873" s="67">
        <v>4152.3599999999997</v>
      </c>
    </row>
    <row r="1874" spans="1:11" s="6" customFormat="1" ht="15" outlineLevel="1">
      <c r="A1874" s="59" t="s">
        <v>43</v>
      </c>
      <c r="B1874" s="108"/>
      <c r="C1874" s="108" t="s">
        <v>57</v>
      </c>
      <c r="D1874" s="109" t="s">
        <v>54</v>
      </c>
      <c r="E1874" s="62">
        <v>77</v>
      </c>
      <c r="F1874" s="110"/>
      <c r="G1874" s="111"/>
      <c r="H1874" s="110"/>
      <c r="I1874" s="65">
        <v>127.54</v>
      </c>
      <c r="J1874" s="112">
        <v>65</v>
      </c>
      <c r="K1874" s="67">
        <v>2841.09</v>
      </c>
    </row>
    <row r="1875" spans="1:11" s="6" customFormat="1" ht="30" outlineLevel="1">
      <c r="A1875" s="59" t="s">
        <v>43</v>
      </c>
      <c r="B1875" s="108"/>
      <c r="C1875" s="108" t="s">
        <v>58</v>
      </c>
      <c r="D1875" s="109" t="s">
        <v>59</v>
      </c>
      <c r="E1875" s="62">
        <v>10.7</v>
      </c>
      <c r="F1875" s="110"/>
      <c r="G1875" s="111" t="s">
        <v>94</v>
      </c>
      <c r="H1875" s="110"/>
      <c r="I1875" s="65">
        <v>252.25</v>
      </c>
      <c r="J1875" s="112"/>
      <c r="K1875" s="67"/>
    </row>
    <row r="1876" spans="1:11" s="6" customFormat="1" ht="15.75">
      <c r="A1876" s="70" t="s">
        <v>43</v>
      </c>
      <c r="B1876" s="113"/>
      <c r="C1876" s="113" t="s">
        <v>60</v>
      </c>
      <c r="D1876" s="114"/>
      <c r="E1876" s="73" t="s">
        <v>43</v>
      </c>
      <c r="F1876" s="115"/>
      <c r="G1876" s="116"/>
      <c r="H1876" s="115"/>
      <c r="I1876" s="76">
        <v>10312.040000000001</v>
      </c>
      <c r="J1876" s="117"/>
      <c r="K1876" s="78">
        <v>200455.87</v>
      </c>
    </row>
    <row r="1877" spans="1:11" s="6" customFormat="1" ht="15" outlineLevel="1">
      <c r="A1877" s="59" t="s">
        <v>43</v>
      </c>
      <c r="B1877" s="108"/>
      <c r="C1877" s="108" t="s">
        <v>61</v>
      </c>
      <c r="D1877" s="109"/>
      <c r="E1877" s="62" t="s">
        <v>43</v>
      </c>
      <c r="F1877" s="110"/>
      <c r="G1877" s="111"/>
      <c r="H1877" s="110"/>
      <c r="I1877" s="65"/>
      <c r="J1877" s="112"/>
      <c r="K1877" s="67"/>
    </row>
    <row r="1878" spans="1:11" s="6" customFormat="1" ht="25.5" outlineLevel="1">
      <c r="A1878" s="59" t="s">
        <v>43</v>
      </c>
      <c r="B1878" s="108"/>
      <c r="C1878" s="108" t="s">
        <v>46</v>
      </c>
      <c r="D1878" s="109"/>
      <c r="E1878" s="62" t="s">
        <v>43</v>
      </c>
      <c r="F1878" s="110">
        <v>7.11</v>
      </c>
      <c r="G1878" s="111" t="s">
        <v>100</v>
      </c>
      <c r="H1878" s="110"/>
      <c r="I1878" s="65">
        <v>16.559999999999999</v>
      </c>
      <c r="J1878" s="112">
        <v>26.39</v>
      </c>
      <c r="K1878" s="67">
        <v>437.09</v>
      </c>
    </row>
    <row r="1879" spans="1:11" s="6" customFormat="1" ht="25.5" outlineLevel="1">
      <c r="A1879" s="59" t="s">
        <v>43</v>
      </c>
      <c r="B1879" s="108"/>
      <c r="C1879" s="108" t="s">
        <v>48</v>
      </c>
      <c r="D1879" s="109"/>
      <c r="E1879" s="62" t="s">
        <v>43</v>
      </c>
      <c r="F1879" s="110">
        <v>7.11</v>
      </c>
      <c r="G1879" s="111" t="s">
        <v>100</v>
      </c>
      <c r="H1879" s="110"/>
      <c r="I1879" s="65">
        <v>16.559999999999999</v>
      </c>
      <c r="J1879" s="112">
        <v>26.39</v>
      </c>
      <c r="K1879" s="67">
        <v>437.09</v>
      </c>
    </row>
    <row r="1880" spans="1:11" s="6" customFormat="1" ht="15" outlineLevel="1">
      <c r="A1880" s="59" t="s">
        <v>43</v>
      </c>
      <c r="B1880" s="108"/>
      <c r="C1880" s="108" t="s">
        <v>63</v>
      </c>
      <c r="D1880" s="109" t="s">
        <v>54</v>
      </c>
      <c r="E1880" s="62">
        <v>175</v>
      </c>
      <c r="F1880" s="110"/>
      <c r="G1880" s="111"/>
      <c r="H1880" s="110"/>
      <c r="I1880" s="65">
        <v>28.98</v>
      </c>
      <c r="J1880" s="112">
        <v>160</v>
      </c>
      <c r="K1880" s="67">
        <v>699.35</v>
      </c>
    </row>
    <row r="1881" spans="1:11" s="6" customFormat="1" ht="15" outlineLevel="1">
      <c r="A1881" s="59" t="s">
        <v>43</v>
      </c>
      <c r="B1881" s="108"/>
      <c r="C1881" s="108" t="s">
        <v>64</v>
      </c>
      <c r="D1881" s="109"/>
      <c r="E1881" s="62" t="s">
        <v>43</v>
      </c>
      <c r="F1881" s="110"/>
      <c r="G1881" s="111"/>
      <c r="H1881" s="110"/>
      <c r="I1881" s="65">
        <v>45.54</v>
      </c>
      <c r="J1881" s="112"/>
      <c r="K1881" s="67">
        <v>1136.44</v>
      </c>
    </row>
    <row r="1882" spans="1:11" s="6" customFormat="1" ht="15.75">
      <c r="A1882" s="70" t="s">
        <v>43</v>
      </c>
      <c r="B1882" s="113"/>
      <c r="C1882" s="113" t="s">
        <v>65</v>
      </c>
      <c r="D1882" s="114"/>
      <c r="E1882" s="73" t="s">
        <v>43</v>
      </c>
      <c r="F1882" s="115"/>
      <c r="G1882" s="116"/>
      <c r="H1882" s="115"/>
      <c r="I1882" s="76">
        <v>10357.58</v>
      </c>
      <c r="J1882" s="117"/>
      <c r="K1882" s="78">
        <v>201592.31</v>
      </c>
    </row>
    <row r="1883" spans="1:11" s="6" customFormat="1" ht="180">
      <c r="A1883" s="59">
        <v>206</v>
      </c>
      <c r="B1883" s="108" t="s">
        <v>1759</v>
      </c>
      <c r="C1883" s="108" t="s">
        <v>1760</v>
      </c>
      <c r="D1883" s="109" t="s">
        <v>156</v>
      </c>
      <c r="E1883" s="62" t="s">
        <v>2099</v>
      </c>
      <c r="F1883" s="110">
        <v>777.42</v>
      </c>
      <c r="G1883" s="111"/>
      <c r="H1883" s="110"/>
      <c r="I1883" s="65"/>
      <c r="J1883" s="112"/>
      <c r="K1883" s="67"/>
    </row>
    <row r="1884" spans="1:11" s="6" customFormat="1" ht="25.5" outlineLevel="1">
      <c r="A1884" s="59" t="s">
        <v>43</v>
      </c>
      <c r="B1884" s="108"/>
      <c r="C1884" s="108" t="s">
        <v>44</v>
      </c>
      <c r="D1884" s="109"/>
      <c r="E1884" s="62" t="s">
        <v>43</v>
      </c>
      <c r="F1884" s="110">
        <v>191.11</v>
      </c>
      <c r="G1884" s="111" t="s">
        <v>94</v>
      </c>
      <c r="H1884" s="110"/>
      <c r="I1884" s="65">
        <v>110.24</v>
      </c>
      <c r="J1884" s="112">
        <v>26.39</v>
      </c>
      <c r="K1884" s="67">
        <v>2909.23</v>
      </c>
    </row>
    <row r="1885" spans="1:11" s="6" customFormat="1" ht="15" outlineLevel="1">
      <c r="A1885" s="59" t="s">
        <v>43</v>
      </c>
      <c r="B1885" s="108"/>
      <c r="C1885" s="108" t="s">
        <v>46</v>
      </c>
      <c r="D1885" s="109"/>
      <c r="E1885" s="62" t="s">
        <v>43</v>
      </c>
      <c r="F1885" s="110">
        <v>286.01</v>
      </c>
      <c r="G1885" s="111" t="s">
        <v>95</v>
      </c>
      <c r="H1885" s="110"/>
      <c r="I1885" s="65">
        <v>163.03</v>
      </c>
      <c r="J1885" s="112">
        <v>8.4499999999999993</v>
      </c>
      <c r="K1885" s="67">
        <v>1377.57</v>
      </c>
    </row>
    <row r="1886" spans="1:11" s="6" customFormat="1" ht="15" outlineLevel="1">
      <c r="A1886" s="59" t="s">
        <v>43</v>
      </c>
      <c r="B1886" s="108"/>
      <c r="C1886" s="108" t="s">
        <v>48</v>
      </c>
      <c r="D1886" s="109"/>
      <c r="E1886" s="62" t="s">
        <v>43</v>
      </c>
      <c r="F1886" s="110" t="s">
        <v>1762</v>
      </c>
      <c r="G1886" s="111"/>
      <c r="H1886" s="110"/>
      <c r="I1886" s="68" t="s">
        <v>2100</v>
      </c>
      <c r="J1886" s="112">
        <v>26.39</v>
      </c>
      <c r="K1886" s="69" t="s">
        <v>2101</v>
      </c>
    </row>
    <row r="1887" spans="1:11" s="6" customFormat="1" ht="15" outlineLevel="1">
      <c r="A1887" s="59" t="s">
        <v>43</v>
      </c>
      <c r="B1887" s="108"/>
      <c r="C1887" s="108" t="s">
        <v>52</v>
      </c>
      <c r="D1887" s="109"/>
      <c r="E1887" s="62" t="s">
        <v>43</v>
      </c>
      <c r="F1887" s="110">
        <v>300.3</v>
      </c>
      <c r="G1887" s="111"/>
      <c r="H1887" s="110"/>
      <c r="I1887" s="65">
        <v>114.11</v>
      </c>
      <c r="J1887" s="112">
        <v>8.23</v>
      </c>
      <c r="K1887" s="67">
        <v>939.16</v>
      </c>
    </row>
    <row r="1888" spans="1:11" s="6" customFormat="1" ht="15" outlineLevel="1">
      <c r="A1888" s="59" t="s">
        <v>43</v>
      </c>
      <c r="B1888" s="108"/>
      <c r="C1888" s="108" t="s">
        <v>53</v>
      </c>
      <c r="D1888" s="109" t="s">
        <v>54</v>
      </c>
      <c r="E1888" s="62">
        <v>114</v>
      </c>
      <c r="F1888" s="110"/>
      <c r="G1888" s="111"/>
      <c r="H1888" s="110"/>
      <c r="I1888" s="65">
        <v>125.67</v>
      </c>
      <c r="J1888" s="112">
        <v>79</v>
      </c>
      <c r="K1888" s="67">
        <v>2298.29</v>
      </c>
    </row>
    <row r="1889" spans="1:11" s="6" customFormat="1" ht="15" outlineLevel="1">
      <c r="A1889" s="59" t="s">
        <v>43</v>
      </c>
      <c r="B1889" s="108"/>
      <c r="C1889" s="108" t="s">
        <v>55</v>
      </c>
      <c r="D1889" s="109" t="s">
        <v>54</v>
      </c>
      <c r="E1889" s="62">
        <v>67</v>
      </c>
      <c r="F1889" s="110"/>
      <c r="G1889" s="111"/>
      <c r="H1889" s="110"/>
      <c r="I1889" s="65">
        <v>73.86</v>
      </c>
      <c r="J1889" s="112">
        <v>41</v>
      </c>
      <c r="K1889" s="67">
        <v>1192.78</v>
      </c>
    </row>
    <row r="1890" spans="1:11" s="6" customFormat="1" ht="15" outlineLevel="1">
      <c r="A1890" s="59" t="s">
        <v>43</v>
      </c>
      <c r="B1890" s="108"/>
      <c r="C1890" s="108" t="s">
        <v>56</v>
      </c>
      <c r="D1890" s="109" t="s">
        <v>54</v>
      </c>
      <c r="E1890" s="62">
        <v>98</v>
      </c>
      <c r="F1890" s="110"/>
      <c r="G1890" s="111"/>
      <c r="H1890" s="110"/>
      <c r="I1890" s="65">
        <v>11.48</v>
      </c>
      <c r="J1890" s="112">
        <v>95</v>
      </c>
      <c r="K1890" s="67">
        <v>293.66000000000003</v>
      </c>
    </row>
    <row r="1891" spans="1:11" s="6" customFormat="1" ht="15" outlineLevel="1">
      <c r="A1891" s="59" t="s">
        <v>43</v>
      </c>
      <c r="B1891" s="108"/>
      <c r="C1891" s="108" t="s">
        <v>57</v>
      </c>
      <c r="D1891" s="109" t="s">
        <v>54</v>
      </c>
      <c r="E1891" s="62">
        <v>77</v>
      </c>
      <c r="F1891" s="110"/>
      <c r="G1891" s="111"/>
      <c r="H1891" s="110"/>
      <c r="I1891" s="65">
        <v>9.02</v>
      </c>
      <c r="J1891" s="112">
        <v>65</v>
      </c>
      <c r="K1891" s="67">
        <v>200.93</v>
      </c>
    </row>
    <row r="1892" spans="1:11" s="6" customFormat="1" ht="30" outlineLevel="1">
      <c r="A1892" s="59" t="s">
        <v>43</v>
      </c>
      <c r="B1892" s="108"/>
      <c r="C1892" s="108" t="s">
        <v>58</v>
      </c>
      <c r="D1892" s="109" t="s">
        <v>59</v>
      </c>
      <c r="E1892" s="62">
        <v>15.5</v>
      </c>
      <c r="F1892" s="110"/>
      <c r="G1892" s="111" t="s">
        <v>94</v>
      </c>
      <c r="H1892" s="110"/>
      <c r="I1892" s="65">
        <v>8.94</v>
      </c>
      <c r="J1892" s="112"/>
      <c r="K1892" s="67"/>
    </row>
    <row r="1893" spans="1:11" s="6" customFormat="1" ht="15.75">
      <c r="A1893" s="70" t="s">
        <v>43</v>
      </c>
      <c r="B1893" s="113"/>
      <c r="C1893" s="113" t="s">
        <v>60</v>
      </c>
      <c r="D1893" s="114"/>
      <c r="E1893" s="73" t="s">
        <v>43</v>
      </c>
      <c r="F1893" s="115"/>
      <c r="G1893" s="116"/>
      <c r="H1893" s="115"/>
      <c r="I1893" s="76">
        <v>607.41</v>
      </c>
      <c r="J1893" s="117"/>
      <c r="K1893" s="78">
        <v>9211.6200000000008</v>
      </c>
    </row>
    <row r="1894" spans="1:11" s="6" customFormat="1" ht="15" outlineLevel="1">
      <c r="A1894" s="59" t="s">
        <v>43</v>
      </c>
      <c r="B1894" s="108"/>
      <c r="C1894" s="108" t="s">
        <v>61</v>
      </c>
      <c r="D1894" s="109"/>
      <c r="E1894" s="62" t="s">
        <v>43</v>
      </c>
      <c r="F1894" s="110"/>
      <c r="G1894" s="111"/>
      <c r="H1894" s="110"/>
      <c r="I1894" s="65"/>
      <c r="J1894" s="112"/>
      <c r="K1894" s="67"/>
    </row>
    <row r="1895" spans="1:11" s="6" customFormat="1" ht="25.5" outlineLevel="1">
      <c r="A1895" s="59" t="s">
        <v>43</v>
      </c>
      <c r="B1895" s="108"/>
      <c r="C1895" s="108" t="s">
        <v>46</v>
      </c>
      <c r="D1895" s="109"/>
      <c r="E1895" s="62" t="s">
        <v>43</v>
      </c>
      <c r="F1895" s="110">
        <v>20.55</v>
      </c>
      <c r="G1895" s="111" t="s">
        <v>100</v>
      </c>
      <c r="H1895" s="110"/>
      <c r="I1895" s="65">
        <v>1.17</v>
      </c>
      <c r="J1895" s="112">
        <v>26.39</v>
      </c>
      <c r="K1895" s="67">
        <v>30.91</v>
      </c>
    </row>
    <row r="1896" spans="1:11" s="6" customFormat="1" ht="25.5" outlineLevel="1">
      <c r="A1896" s="59" t="s">
        <v>43</v>
      </c>
      <c r="B1896" s="108"/>
      <c r="C1896" s="108" t="s">
        <v>48</v>
      </c>
      <c r="D1896" s="109"/>
      <c r="E1896" s="62" t="s">
        <v>43</v>
      </c>
      <c r="F1896" s="110">
        <v>20.55</v>
      </c>
      <c r="G1896" s="111" t="s">
        <v>100</v>
      </c>
      <c r="H1896" s="110"/>
      <c r="I1896" s="65">
        <v>1.17</v>
      </c>
      <c r="J1896" s="112">
        <v>26.39</v>
      </c>
      <c r="K1896" s="67">
        <v>30.91</v>
      </c>
    </row>
    <row r="1897" spans="1:11" s="6" customFormat="1" ht="15" outlineLevel="1">
      <c r="A1897" s="59" t="s">
        <v>43</v>
      </c>
      <c r="B1897" s="108"/>
      <c r="C1897" s="108" t="s">
        <v>63</v>
      </c>
      <c r="D1897" s="109" t="s">
        <v>54</v>
      </c>
      <c r="E1897" s="62">
        <v>175</v>
      </c>
      <c r="F1897" s="110"/>
      <c r="G1897" s="111"/>
      <c r="H1897" s="110"/>
      <c r="I1897" s="65">
        <v>2.0499999999999998</v>
      </c>
      <c r="J1897" s="112">
        <v>160</v>
      </c>
      <c r="K1897" s="67">
        <v>49.45</v>
      </c>
    </row>
    <row r="1898" spans="1:11" s="6" customFormat="1" ht="15" outlineLevel="1">
      <c r="A1898" s="59" t="s">
        <v>43</v>
      </c>
      <c r="B1898" s="108"/>
      <c r="C1898" s="108" t="s">
        <v>64</v>
      </c>
      <c r="D1898" s="109"/>
      <c r="E1898" s="62" t="s">
        <v>43</v>
      </c>
      <c r="F1898" s="110"/>
      <c r="G1898" s="111"/>
      <c r="H1898" s="110"/>
      <c r="I1898" s="65">
        <v>3.22</v>
      </c>
      <c r="J1898" s="112"/>
      <c r="K1898" s="67">
        <v>80.36</v>
      </c>
    </row>
    <row r="1899" spans="1:11" s="6" customFormat="1" ht="15.75">
      <c r="A1899" s="70" t="s">
        <v>43</v>
      </c>
      <c r="B1899" s="113"/>
      <c r="C1899" s="113" t="s">
        <v>65</v>
      </c>
      <c r="D1899" s="114"/>
      <c r="E1899" s="73" t="s">
        <v>43</v>
      </c>
      <c r="F1899" s="115"/>
      <c r="G1899" s="116"/>
      <c r="H1899" s="115"/>
      <c r="I1899" s="76">
        <v>610.63</v>
      </c>
      <c r="J1899" s="117"/>
      <c r="K1899" s="78">
        <v>9291.98</v>
      </c>
    </row>
    <row r="1900" spans="1:11" s="6" customFormat="1" ht="135">
      <c r="A1900" s="59">
        <v>207</v>
      </c>
      <c r="B1900" s="108" t="s">
        <v>1765</v>
      </c>
      <c r="C1900" s="108" t="s">
        <v>1766</v>
      </c>
      <c r="D1900" s="109" t="s">
        <v>1036</v>
      </c>
      <c r="E1900" s="62" t="s">
        <v>1767</v>
      </c>
      <c r="F1900" s="110">
        <v>135.30000000000001</v>
      </c>
      <c r="G1900" s="111"/>
      <c r="H1900" s="110"/>
      <c r="I1900" s="65"/>
      <c r="J1900" s="112"/>
      <c r="K1900" s="67"/>
    </row>
    <row r="1901" spans="1:11" s="6" customFormat="1" ht="15" outlineLevel="1">
      <c r="A1901" s="59" t="s">
        <v>43</v>
      </c>
      <c r="B1901" s="108"/>
      <c r="C1901" s="108" t="s">
        <v>44</v>
      </c>
      <c r="D1901" s="109"/>
      <c r="E1901" s="62" t="s">
        <v>43</v>
      </c>
      <c r="F1901" s="110">
        <v>122.98</v>
      </c>
      <c r="G1901" s="111" t="s">
        <v>76</v>
      </c>
      <c r="H1901" s="110"/>
      <c r="I1901" s="65">
        <v>123.37</v>
      </c>
      <c r="J1901" s="112">
        <v>26.39</v>
      </c>
      <c r="K1901" s="67">
        <v>3255.83</v>
      </c>
    </row>
    <row r="1902" spans="1:11" s="6" customFormat="1" ht="15" outlineLevel="1">
      <c r="A1902" s="59" t="s">
        <v>43</v>
      </c>
      <c r="B1902" s="108"/>
      <c r="C1902" s="108" t="s">
        <v>46</v>
      </c>
      <c r="D1902" s="109"/>
      <c r="E1902" s="62" t="s">
        <v>43</v>
      </c>
      <c r="F1902" s="110">
        <v>12.32</v>
      </c>
      <c r="G1902" s="111">
        <v>1.2</v>
      </c>
      <c r="H1902" s="110"/>
      <c r="I1902" s="65">
        <v>11.24</v>
      </c>
      <c r="J1902" s="112">
        <v>6.01</v>
      </c>
      <c r="K1902" s="67">
        <v>67.53</v>
      </c>
    </row>
    <row r="1903" spans="1:11" s="6" customFormat="1" ht="15" outlineLevel="1">
      <c r="A1903" s="59" t="s">
        <v>43</v>
      </c>
      <c r="B1903" s="108"/>
      <c r="C1903" s="108" t="s">
        <v>48</v>
      </c>
      <c r="D1903" s="109"/>
      <c r="E1903" s="62" t="s">
        <v>43</v>
      </c>
      <c r="F1903" s="110"/>
      <c r="G1903" s="111"/>
      <c r="H1903" s="110"/>
      <c r="I1903" s="65"/>
      <c r="J1903" s="112">
        <v>26.39</v>
      </c>
      <c r="K1903" s="67"/>
    </row>
    <row r="1904" spans="1:11" s="6" customFormat="1" ht="15" outlineLevel="1">
      <c r="A1904" s="59" t="s">
        <v>43</v>
      </c>
      <c r="B1904" s="108"/>
      <c r="C1904" s="108" t="s">
        <v>52</v>
      </c>
      <c r="D1904" s="109"/>
      <c r="E1904" s="62" t="s">
        <v>43</v>
      </c>
      <c r="F1904" s="110"/>
      <c r="G1904" s="111"/>
      <c r="H1904" s="110"/>
      <c r="I1904" s="65"/>
      <c r="J1904" s="112"/>
      <c r="K1904" s="67"/>
    </row>
    <row r="1905" spans="1:11" s="6" customFormat="1" ht="15" outlineLevel="1">
      <c r="A1905" s="59" t="s">
        <v>43</v>
      </c>
      <c r="B1905" s="108"/>
      <c r="C1905" s="108" t="s">
        <v>53</v>
      </c>
      <c r="D1905" s="109" t="s">
        <v>54</v>
      </c>
      <c r="E1905" s="62">
        <v>91</v>
      </c>
      <c r="F1905" s="110"/>
      <c r="G1905" s="111"/>
      <c r="H1905" s="110"/>
      <c r="I1905" s="65">
        <v>112.27</v>
      </c>
      <c r="J1905" s="112">
        <v>75</v>
      </c>
      <c r="K1905" s="67">
        <v>2441.87</v>
      </c>
    </row>
    <row r="1906" spans="1:11" s="6" customFormat="1" ht="15" outlineLevel="1">
      <c r="A1906" s="59" t="s">
        <v>43</v>
      </c>
      <c r="B1906" s="108"/>
      <c r="C1906" s="108" t="s">
        <v>55</v>
      </c>
      <c r="D1906" s="109" t="s">
        <v>54</v>
      </c>
      <c r="E1906" s="62">
        <v>70</v>
      </c>
      <c r="F1906" s="110"/>
      <c r="G1906" s="111"/>
      <c r="H1906" s="110"/>
      <c r="I1906" s="65">
        <v>86.36</v>
      </c>
      <c r="J1906" s="112">
        <v>41</v>
      </c>
      <c r="K1906" s="67">
        <v>1334.89</v>
      </c>
    </row>
    <row r="1907" spans="1:11" s="6" customFormat="1" ht="15" outlineLevel="1">
      <c r="A1907" s="59" t="s">
        <v>43</v>
      </c>
      <c r="B1907" s="108"/>
      <c r="C1907" s="108" t="s">
        <v>56</v>
      </c>
      <c r="D1907" s="109" t="s">
        <v>54</v>
      </c>
      <c r="E1907" s="62">
        <v>98</v>
      </c>
      <c r="F1907" s="110"/>
      <c r="G1907" s="111"/>
      <c r="H1907" s="110"/>
      <c r="I1907" s="65">
        <v>0</v>
      </c>
      <c r="J1907" s="112">
        <v>95</v>
      </c>
      <c r="K1907" s="67">
        <v>0</v>
      </c>
    </row>
    <row r="1908" spans="1:11" s="6" customFormat="1" ht="15" outlineLevel="1">
      <c r="A1908" s="59" t="s">
        <v>43</v>
      </c>
      <c r="B1908" s="108"/>
      <c r="C1908" s="108" t="s">
        <v>57</v>
      </c>
      <c r="D1908" s="109" t="s">
        <v>54</v>
      </c>
      <c r="E1908" s="62">
        <v>77</v>
      </c>
      <c r="F1908" s="110"/>
      <c r="G1908" s="111"/>
      <c r="H1908" s="110"/>
      <c r="I1908" s="65">
        <v>0</v>
      </c>
      <c r="J1908" s="112">
        <v>65</v>
      </c>
      <c r="K1908" s="67">
        <v>0</v>
      </c>
    </row>
    <row r="1909" spans="1:11" s="6" customFormat="1" ht="30" outlineLevel="1">
      <c r="A1909" s="59" t="s">
        <v>43</v>
      </c>
      <c r="B1909" s="108"/>
      <c r="C1909" s="108" t="s">
        <v>58</v>
      </c>
      <c r="D1909" s="109" t="s">
        <v>59</v>
      </c>
      <c r="E1909" s="62">
        <v>11</v>
      </c>
      <c r="F1909" s="110"/>
      <c r="G1909" s="111" t="s">
        <v>76</v>
      </c>
      <c r="H1909" s="110"/>
      <c r="I1909" s="65">
        <v>11.04</v>
      </c>
      <c r="J1909" s="112"/>
      <c r="K1909" s="67"/>
    </row>
    <row r="1910" spans="1:11" s="6" customFormat="1" ht="15.75">
      <c r="A1910" s="70" t="s">
        <v>43</v>
      </c>
      <c r="B1910" s="113"/>
      <c r="C1910" s="113" t="s">
        <v>60</v>
      </c>
      <c r="D1910" s="114"/>
      <c r="E1910" s="73" t="s">
        <v>43</v>
      </c>
      <c r="F1910" s="115"/>
      <c r="G1910" s="116"/>
      <c r="H1910" s="115"/>
      <c r="I1910" s="76">
        <v>333.24</v>
      </c>
      <c r="J1910" s="117"/>
      <c r="K1910" s="78">
        <v>7100.12</v>
      </c>
    </row>
    <row r="1911" spans="1:11" s="6" customFormat="1" ht="180">
      <c r="A1911" s="59">
        <v>208</v>
      </c>
      <c r="B1911" s="108" t="s">
        <v>1613</v>
      </c>
      <c r="C1911" s="108" t="s">
        <v>1614</v>
      </c>
      <c r="D1911" s="109" t="s">
        <v>1615</v>
      </c>
      <c r="E1911" s="62" t="s">
        <v>1767</v>
      </c>
      <c r="F1911" s="110">
        <v>249.36</v>
      </c>
      <c r="G1911" s="111"/>
      <c r="H1911" s="110"/>
      <c r="I1911" s="65"/>
      <c r="J1911" s="112"/>
      <c r="K1911" s="67"/>
    </row>
    <row r="1912" spans="1:11" s="6" customFormat="1" ht="25.5" outlineLevel="1">
      <c r="A1912" s="59" t="s">
        <v>43</v>
      </c>
      <c r="B1912" s="108"/>
      <c r="C1912" s="108" t="s">
        <v>44</v>
      </c>
      <c r="D1912" s="109"/>
      <c r="E1912" s="62" t="s">
        <v>43</v>
      </c>
      <c r="F1912" s="110">
        <v>240.54</v>
      </c>
      <c r="G1912" s="111" t="s">
        <v>94</v>
      </c>
      <c r="H1912" s="110"/>
      <c r="I1912" s="65">
        <v>277.51</v>
      </c>
      <c r="J1912" s="112">
        <v>26.39</v>
      </c>
      <c r="K1912" s="67">
        <v>7323.39</v>
      </c>
    </row>
    <row r="1913" spans="1:11" s="6" customFormat="1" ht="15" outlineLevel="1">
      <c r="A1913" s="59" t="s">
        <v>43</v>
      </c>
      <c r="B1913" s="108"/>
      <c r="C1913" s="108" t="s">
        <v>46</v>
      </c>
      <c r="D1913" s="109"/>
      <c r="E1913" s="62" t="s">
        <v>43</v>
      </c>
      <c r="F1913" s="110">
        <v>3.27</v>
      </c>
      <c r="G1913" s="111" t="s">
        <v>95</v>
      </c>
      <c r="H1913" s="110"/>
      <c r="I1913" s="65">
        <v>3.73</v>
      </c>
      <c r="J1913" s="112">
        <v>10.9</v>
      </c>
      <c r="K1913" s="67">
        <v>40.630000000000003</v>
      </c>
    </row>
    <row r="1914" spans="1:11" s="6" customFormat="1" ht="15" outlineLevel="1">
      <c r="A1914" s="59" t="s">
        <v>43</v>
      </c>
      <c r="B1914" s="108"/>
      <c r="C1914" s="108" t="s">
        <v>48</v>
      </c>
      <c r="D1914" s="109"/>
      <c r="E1914" s="62" t="s">
        <v>43</v>
      </c>
      <c r="F1914" s="110" t="s">
        <v>1616</v>
      </c>
      <c r="G1914" s="111"/>
      <c r="H1914" s="110"/>
      <c r="I1914" s="68" t="s">
        <v>1768</v>
      </c>
      <c r="J1914" s="112">
        <v>26.39</v>
      </c>
      <c r="K1914" s="69" t="s">
        <v>1769</v>
      </c>
    </row>
    <row r="1915" spans="1:11" s="6" customFormat="1" ht="15" outlineLevel="1">
      <c r="A1915" s="59" t="s">
        <v>43</v>
      </c>
      <c r="B1915" s="108"/>
      <c r="C1915" s="108" t="s">
        <v>52</v>
      </c>
      <c r="D1915" s="109"/>
      <c r="E1915" s="62" t="s">
        <v>43</v>
      </c>
      <c r="F1915" s="110">
        <v>5.55</v>
      </c>
      <c r="G1915" s="111"/>
      <c r="H1915" s="110"/>
      <c r="I1915" s="65">
        <v>4.22</v>
      </c>
      <c r="J1915" s="112">
        <v>8.23</v>
      </c>
      <c r="K1915" s="67">
        <v>34.71</v>
      </c>
    </row>
    <row r="1916" spans="1:11" s="6" customFormat="1" ht="15" outlineLevel="1">
      <c r="A1916" s="59" t="s">
        <v>43</v>
      </c>
      <c r="B1916" s="108"/>
      <c r="C1916" s="108" t="s">
        <v>53</v>
      </c>
      <c r="D1916" s="109" t="s">
        <v>54</v>
      </c>
      <c r="E1916" s="62">
        <v>85</v>
      </c>
      <c r="F1916" s="110"/>
      <c r="G1916" s="111"/>
      <c r="H1916" s="110"/>
      <c r="I1916" s="65">
        <v>235.88</v>
      </c>
      <c r="J1916" s="112">
        <v>70</v>
      </c>
      <c r="K1916" s="67">
        <v>5126.37</v>
      </c>
    </row>
    <row r="1917" spans="1:11" s="6" customFormat="1" ht="15" outlineLevel="1">
      <c r="A1917" s="59" t="s">
        <v>43</v>
      </c>
      <c r="B1917" s="108"/>
      <c r="C1917" s="108" t="s">
        <v>55</v>
      </c>
      <c r="D1917" s="109" t="s">
        <v>54</v>
      </c>
      <c r="E1917" s="62">
        <v>70</v>
      </c>
      <c r="F1917" s="110"/>
      <c r="G1917" s="111"/>
      <c r="H1917" s="110"/>
      <c r="I1917" s="65">
        <v>194.26</v>
      </c>
      <c r="J1917" s="112">
        <v>41</v>
      </c>
      <c r="K1917" s="67">
        <v>3002.59</v>
      </c>
    </row>
    <row r="1918" spans="1:11" s="6" customFormat="1" ht="15" outlineLevel="1">
      <c r="A1918" s="59" t="s">
        <v>43</v>
      </c>
      <c r="B1918" s="108"/>
      <c r="C1918" s="108" t="s">
        <v>56</v>
      </c>
      <c r="D1918" s="109" t="s">
        <v>54</v>
      </c>
      <c r="E1918" s="62">
        <v>98</v>
      </c>
      <c r="F1918" s="110"/>
      <c r="G1918" s="111"/>
      <c r="H1918" s="110"/>
      <c r="I1918" s="65">
        <v>0.73</v>
      </c>
      <c r="J1918" s="112">
        <v>95</v>
      </c>
      <c r="K1918" s="67">
        <v>18.57</v>
      </c>
    </row>
    <row r="1919" spans="1:11" s="6" customFormat="1" ht="15" outlineLevel="1">
      <c r="A1919" s="59" t="s">
        <v>43</v>
      </c>
      <c r="B1919" s="108"/>
      <c r="C1919" s="108" t="s">
        <v>57</v>
      </c>
      <c r="D1919" s="109" t="s">
        <v>54</v>
      </c>
      <c r="E1919" s="62">
        <v>77</v>
      </c>
      <c r="F1919" s="110"/>
      <c r="G1919" s="111"/>
      <c r="H1919" s="110"/>
      <c r="I1919" s="65">
        <v>0.56999999999999995</v>
      </c>
      <c r="J1919" s="112">
        <v>65</v>
      </c>
      <c r="K1919" s="67">
        <v>12.71</v>
      </c>
    </row>
    <row r="1920" spans="1:11" s="6" customFormat="1" ht="30" outlineLevel="1">
      <c r="A1920" s="59" t="s">
        <v>43</v>
      </c>
      <c r="B1920" s="108"/>
      <c r="C1920" s="108" t="s">
        <v>58</v>
      </c>
      <c r="D1920" s="109" t="s">
        <v>59</v>
      </c>
      <c r="E1920" s="62">
        <v>16.57</v>
      </c>
      <c r="F1920" s="110"/>
      <c r="G1920" s="111" t="s">
        <v>94</v>
      </c>
      <c r="H1920" s="110"/>
      <c r="I1920" s="65">
        <v>19.12</v>
      </c>
      <c r="J1920" s="112"/>
      <c r="K1920" s="67"/>
    </row>
    <row r="1921" spans="1:11" s="6" customFormat="1" ht="15.75">
      <c r="A1921" s="70" t="s">
        <v>43</v>
      </c>
      <c r="B1921" s="113"/>
      <c r="C1921" s="113" t="s">
        <v>60</v>
      </c>
      <c r="D1921" s="114"/>
      <c r="E1921" s="73" t="s">
        <v>43</v>
      </c>
      <c r="F1921" s="115"/>
      <c r="G1921" s="116"/>
      <c r="H1921" s="115"/>
      <c r="I1921" s="76">
        <v>716.9</v>
      </c>
      <c r="J1921" s="117"/>
      <c r="K1921" s="78">
        <v>15558.97</v>
      </c>
    </row>
    <row r="1922" spans="1:11" s="6" customFormat="1" ht="15" outlineLevel="1">
      <c r="A1922" s="59" t="s">
        <v>43</v>
      </c>
      <c r="B1922" s="108"/>
      <c r="C1922" s="108" t="s">
        <v>61</v>
      </c>
      <c r="D1922" s="109"/>
      <c r="E1922" s="62" t="s">
        <v>43</v>
      </c>
      <c r="F1922" s="110"/>
      <c r="G1922" s="111"/>
      <c r="H1922" s="110"/>
      <c r="I1922" s="65"/>
      <c r="J1922" s="112"/>
      <c r="K1922" s="67"/>
    </row>
    <row r="1923" spans="1:11" s="6" customFormat="1" ht="25.5" outlineLevel="1">
      <c r="A1923" s="59" t="s">
        <v>43</v>
      </c>
      <c r="B1923" s="108"/>
      <c r="C1923" s="108" t="s">
        <v>46</v>
      </c>
      <c r="D1923" s="109"/>
      <c r="E1923" s="62" t="s">
        <v>43</v>
      </c>
      <c r="F1923" s="110">
        <v>0.65</v>
      </c>
      <c r="G1923" s="111" t="s">
        <v>100</v>
      </c>
      <c r="H1923" s="110"/>
      <c r="I1923" s="65">
        <v>7.0000000000000007E-2</v>
      </c>
      <c r="J1923" s="112">
        <v>26.39</v>
      </c>
      <c r="K1923" s="67">
        <v>1.96</v>
      </c>
    </row>
    <row r="1924" spans="1:11" s="6" customFormat="1" ht="25.5" outlineLevel="1">
      <c r="A1924" s="59" t="s">
        <v>43</v>
      </c>
      <c r="B1924" s="108"/>
      <c r="C1924" s="108" t="s">
        <v>48</v>
      </c>
      <c r="D1924" s="109"/>
      <c r="E1924" s="62" t="s">
        <v>43</v>
      </c>
      <c r="F1924" s="110">
        <v>0.65</v>
      </c>
      <c r="G1924" s="111" t="s">
        <v>100</v>
      </c>
      <c r="H1924" s="110"/>
      <c r="I1924" s="65">
        <v>7.0000000000000007E-2</v>
      </c>
      <c r="J1924" s="112">
        <v>26.39</v>
      </c>
      <c r="K1924" s="67">
        <v>1.96</v>
      </c>
    </row>
    <row r="1925" spans="1:11" s="6" customFormat="1" ht="15" outlineLevel="1">
      <c r="A1925" s="59" t="s">
        <v>43</v>
      </c>
      <c r="B1925" s="108"/>
      <c r="C1925" s="108" t="s">
        <v>63</v>
      </c>
      <c r="D1925" s="109" t="s">
        <v>54</v>
      </c>
      <c r="E1925" s="62">
        <v>175</v>
      </c>
      <c r="F1925" s="110"/>
      <c r="G1925" s="111"/>
      <c r="H1925" s="110"/>
      <c r="I1925" s="65">
        <v>0.12</v>
      </c>
      <c r="J1925" s="112">
        <v>160</v>
      </c>
      <c r="K1925" s="67">
        <v>3.13</v>
      </c>
    </row>
    <row r="1926" spans="1:11" s="6" customFormat="1" ht="15" outlineLevel="1">
      <c r="A1926" s="59" t="s">
        <v>43</v>
      </c>
      <c r="B1926" s="108"/>
      <c r="C1926" s="108" t="s">
        <v>64</v>
      </c>
      <c r="D1926" s="109"/>
      <c r="E1926" s="62" t="s">
        <v>43</v>
      </c>
      <c r="F1926" s="110"/>
      <c r="G1926" s="111"/>
      <c r="H1926" s="110"/>
      <c r="I1926" s="65">
        <v>0.19</v>
      </c>
      <c r="J1926" s="112"/>
      <c r="K1926" s="67">
        <v>5.09</v>
      </c>
    </row>
    <row r="1927" spans="1:11" s="6" customFormat="1" ht="15.75">
      <c r="A1927" s="70" t="s">
        <v>43</v>
      </c>
      <c r="B1927" s="113"/>
      <c r="C1927" s="113" t="s">
        <v>65</v>
      </c>
      <c r="D1927" s="114"/>
      <c r="E1927" s="73" t="s">
        <v>43</v>
      </c>
      <c r="F1927" s="115"/>
      <c r="G1927" s="116"/>
      <c r="H1927" s="115"/>
      <c r="I1927" s="76">
        <v>717.09</v>
      </c>
      <c r="J1927" s="117"/>
      <c r="K1927" s="78">
        <v>15564.06</v>
      </c>
    </row>
    <row r="1928" spans="1:11" s="6" customFormat="1" ht="105">
      <c r="A1928" s="59">
        <v>209</v>
      </c>
      <c r="B1928" s="108" t="s">
        <v>1622</v>
      </c>
      <c r="C1928" s="108" t="s">
        <v>1623</v>
      </c>
      <c r="D1928" s="109" t="s">
        <v>418</v>
      </c>
      <c r="E1928" s="62">
        <v>76</v>
      </c>
      <c r="F1928" s="110">
        <v>29.81</v>
      </c>
      <c r="G1928" s="111"/>
      <c r="H1928" s="110"/>
      <c r="I1928" s="65">
        <v>2265.56</v>
      </c>
      <c r="J1928" s="112">
        <v>9.16</v>
      </c>
      <c r="K1928" s="78">
        <v>20752.53</v>
      </c>
    </row>
    <row r="1929" spans="1:11" s="6" customFormat="1" ht="45">
      <c r="A1929" s="59">
        <v>210</v>
      </c>
      <c r="B1929" s="108" t="s">
        <v>1664</v>
      </c>
      <c r="C1929" s="108" t="s">
        <v>1665</v>
      </c>
      <c r="D1929" s="109" t="s">
        <v>106</v>
      </c>
      <c r="E1929" s="62" t="s">
        <v>1770</v>
      </c>
      <c r="F1929" s="110">
        <v>25448.75</v>
      </c>
      <c r="G1929" s="111"/>
      <c r="H1929" s="110"/>
      <c r="I1929" s="65">
        <v>16.239999999999998</v>
      </c>
      <c r="J1929" s="112">
        <v>5.9</v>
      </c>
      <c r="K1929" s="78">
        <v>95.79</v>
      </c>
    </row>
    <row r="1930" spans="1:11" s="6" customFormat="1" ht="45">
      <c r="A1930" s="59">
        <v>211</v>
      </c>
      <c r="B1930" s="108" t="s">
        <v>1661</v>
      </c>
      <c r="C1930" s="108" t="s">
        <v>1662</v>
      </c>
      <c r="D1930" s="109" t="s">
        <v>156</v>
      </c>
      <c r="E1930" s="62" t="s">
        <v>1771</v>
      </c>
      <c r="F1930" s="110">
        <v>135.06</v>
      </c>
      <c r="G1930" s="111"/>
      <c r="H1930" s="110"/>
      <c r="I1930" s="65">
        <v>205.29</v>
      </c>
      <c r="J1930" s="112">
        <v>7.51</v>
      </c>
      <c r="K1930" s="78">
        <v>1541.74</v>
      </c>
    </row>
    <row r="1931" spans="1:11" s="6" customFormat="1" ht="45">
      <c r="A1931" s="59">
        <v>212</v>
      </c>
      <c r="B1931" s="108" t="s">
        <v>1658</v>
      </c>
      <c r="C1931" s="108" t="s">
        <v>1659</v>
      </c>
      <c r="D1931" s="109" t="s">
        <v>109</v>
      </c>
      <c r="E1931" s="62" t="s">
        <v>1772</v>
      </c>
      <c r="F1931" s="110">
        <v>38.74</v>
      </c>
      <c r="G1931" s="111"/>
      <c r="H1931" s="110"/>
      <c r="I1931" s="65">
        <v>443.05</v>
      </c>
      <c r="J1931" s="112">
        <v>2.67</v>
      </c>
      <c r="K1931" s="78">
        <v>1182.94</v>
      </c>
    </row>
    <row r="1932" spans="1:11" s="6" customFormat="1" ht="180">
      <c r="A1932" s="59">
        <v>213</v>
      </c>
      <c r="B1932" s="108" t="s">
        <v>91</v>
      </c>
      <c r="C1932" s="108" t="s">
        <v>92</v>
      </c>
      <c r="D1932" s="109" t="s">
        <v>93</v>
      </c>
      <c r="E1932" s="62">
        <v>113.72</v>
      </c>
      <c r="F1932" s="110">
        <v>10.06</v>
      </c>
      <c r="G1932" s="111"/>
      <c r="H1932" s="110"/>
      <c r="I1932" s="65"/>
      <c r="J1932" s="112"/>
      <c r="K1932" s="67"/>
    </row>
    <row r="1933" spans="1:11" s="6" customFormat="1" ht="25.5" outlineLevel="1">
      <c r="A1933" s="59" t="s">
        <v>43</v>
      </c>
      <c r="B1933" s="108"/>
      <c r="C1933" s="108" t="s">
        <v>44</v>
      </c>
      <c r="D1933" s="109"/>
      <c r="E1933" s="62" t="s">
        <v>43</v>
      </c>
      <c r="F1933" s="110">
        <v>10.06</v>
      </c>
      <c r="G1933" s="111" t="s">
        <v>94</v>
      </c>
      <c r="H1933" s="110"/>
      <c r="I1933" s="65">
        <v>1736.63</v>
      </c>
      <c r="J1933" s="112">
        <v>26.39</v>
      </c>
      <c r="K1933" s="67">
        <v>45829.59</v>
      </c>
    </row>
    <row r="1934" spans="1:11" s="6" customFormat="1" ht="15" outlineLevel="1">
      <c r="A1934" s="59" t="s">
        <v>43</v>
      </c>
      <c r="B1934" s="108"/>
      <c r="C1934" s="108" t="s">
        <v>46</v>
      </c>
      <c r="D1934" s="109"/>
      <c r="E1934" s="62" t="s">
        <v>43</v>
      </c>
      <c r="F1934" s="110"/>
      <c r="G1934" s="111" t="s">
        <v>95</v>
      </c>
      <c r="H1934" s="110"/>
      <c r="I1934" s="65"/>
      <c r="J1934" s="112"/>
      <c r="K1934" s="67"/>
    </row>
    <row r="1935" spans="1:11" s="6" customFormat="1" ht="15" outlineLevel="1">
      <c r="A1935" s="59" t="s">
        <v>43</v>
      </c>
      <c r="B1935" s="108"/>
      <c r="C1935" s="108" t="s">
        <v>48</v>
      </c>
      <c r="D1935" s="109"/>
      <c r="E1935" s="62" t="s">
        <v>43</v>
      </c>
      <c r="F1935" s="110"/>
      <c r="G1935" s="111"/>
      <c r="H1935" s="110"/>
      <c r="I1935" s="65"/>
      <c r="J1935" s="112">
        <v>26.39</v>
      </c>
      <c r="K1935" s="67"/>
    </row>
    <row r="1936" spans="1:11" s="6" customFormat="1" ht="15" outlineLevel="1">
      <c r="A1936" s="59" t="s">
        <v>43</v>
      </c>
      <c r="B1936" s="108"/>
      <c r="C1936" s="108" t="s">
        <v>52</v>
      </c>
      <c r="D1936" s="109"/>
      <c r="E1936" s="62" t="s">
        <v>43</v>
      </c>
      <c r="F1936" s="110"/>
      <c r="G1936" s="111"/>
      <c r="H1936" s="110"/>
      <c r="I1936" s="65"/>
      <c r="J1936" s="112"/>
      <c r="K1936" s="67"/>
    </row>
    <row r="1937" spans="1:11" s="6" customFormat="1" ht="15" outlineLevel="1">
      <c r="A1937" s="59" t="s">
        <v>43</v>
      </c>
      <c r="B1937" s="108"/>
      <c r="C1937" s="108" t="s">
        <v>53</v>
      </c>
      <c r="D1937" s="109" t="s">
        <v>54</v>
      </c>
      <c r="E1937" s="62">
        <v>100</v>
      </c>
      <c r="F1937" s="110"/>
      <c r="G1937" s="111"/>
      <c r="H1937" s="110"/>
      <c r="I1937" s="65">
        <v>1736.63</v>
      </c>
      <c r="J1937" s="112">
        <v>83</v>
      </c>
      <c r="K1937" s="67">
        <v>38038.559999999998</v>
      </c>
    </row>
    <row r="1938" spans="1:11" s="6" customFormat="1" ht="15" outlineLevel="1">
      <c r="A1938" s="59" t="s">
        <v>43</v>
      </c>
      <c r="B1938" s="108"/>
      <c r="C1938" s="108" t="s">
        <v>55</v>
      </c>
      <c r="D1938" s="109" t="s">
        <v>54</v>
      </c>
      <c r="E1938" s="62">
        <v>64</v>
      </c>
      <c r="F1938" s="110"/>
      <c r="G1938" s="111"/>
      <c r="H1938" s="110"/>
      <c r="I1938" s="65">
        <v>1111.44</v>
      </c>
      <c r="J1938" s="112">
        <v>41</v>
      </c>
      <c r="K1938" s="67">
        <v>18790.13</v>
      </c>
    </row>
    <row r="1939" spans="1:11" s="6" customFormat="1" ht="15" outlineLevel="1">
      <c r="A1939" s="59" t="s">
        <v>43</v>
      </c>
      <c r="B1939" s="108"/>
      <c r="C1939" s="108" t="s">
        <v>56</v>
      </c>
      <c r="D1939" s="109" t="s">
        <v>54</v>
      </c>
      <c r="E1939" s="62">
        <v>98</v>
      </c>
      <c r="F1939" s="110"/>
      <c r="G1939" s="111"/>
      <c r="H1939" s="110"/>
      <c r="I1939" s="65">
        <v>0</v>
      </c>
      <c r="J1939" s="112">
        <v>95</v>
      </c>
      <c r="K1939" s="67">
        <v>0</v>
      </c>
    </row>
    <row r="1940" spans="1:11" s="6" customFormat="1" ht="15" outlineLevel="1">
      <c r="A1940" s="59" t="s">
        <v>43</v>
      </c>
      <c r="B1940" s="108"/>
      <c r="C1940" s="108" t="s">
        <v>57</v>
      </c>
      <c r="D1940" s="109" t="s">
        <v>54</v>
      </c>
      <c r="E1940" s="62">
        <v>77</v>
      </c>
      <c r="F1940" s="110"/>
      <c r="G1940" s="111"/>
      <c r="H1940" s="110"/>
      <c r="I1940" s="65">
        <v>0</v>
      </c>
      <c r="J1940" s="112">
        <v>65</v>
      </c>
      <c r="K1940" s="67">
        <v>0</v>
      </c>
    </row>
    <row r="1941" spans="1:11" s="6" customFormat="1" ht="30" outlineLevel="1">
      <c r="A1941" s="59" t="s">
        <v>43</v>
      </c>
      <c r="B1941" s="108"/>
      <c r="C1941" s="108" t="s">
        <v>58</v>
      </c>
      <c r="D1941" s="109" t="s">
        <v>59</v>
      </c>
      <c r="E1941" s="62">
        <v>0.9</v>
      </c>
      <c r="F1941" s="110"/>
      <c r="G1941" s="111" t="s">
        <v>94</v>
      </c>
      <c r="H1941" s="110"/>
      <c r="I1941" s="65">
        <v>155.36000000000001</v>
      </c>
      <c r="J1941" s="112"/>
      <c r="K1941" s="67"/>
    </row>
    <row r="1942" spans="1:11" s="6" customFormat="1" ht="15.75">
      <c r="A1942" s="70" t="s">
        <v>43</v>
      </c>
      <c r="B1942" s="113"/>
      <c r="C1942" s="113" t="s">
        <v>60</v>
      </c>
      <c r="D1942" s="114"/>
      <c r="E1942" s="73" t="s">
        <v>43</v>
      </c>
      <c r="F1942" s="115"/>
      <c r="G1942" s="116"/>
      <c r="H1942" s="115"/>
      <c r="I1942" s="76">
        <v>4584.7</v>
      </c>
      <c r="J1942" s="117"/>
      <c r="K1942" s="78">
        <v>102658.28</v>
      </c>
    </row>
    <row r="1943" spans="1:11" s="6" customFormat="1" ht="180">
      <c r="A1943" s="59">
        <v>214</v>
      </c>
      <c r="B1943" s="108" t="s">
        <v>174</v>
      </c>
      <c r="C1943" s="108" t="s">
        <v>175</v>
      </c>
      <c r="D1943" s="109" t="s">
        <v>142</v>
      </c>
      <c r="E1943" s="62" t="s">
        <v>2102</v>
      </c>
      <c r="F1943" s="110">
        <v>96.73</v>
      </c>
      <c r="G1943" s="111"/>
      <c r="H1943" s="110"/>
      <c r="I1943" s="65"/>
      <c r="J1943" s="112"/>
      <c r="K1943" s="67"/>
    </row>
    <row r="1944" spans="1:11" s="6" customFormat="1" ht="25.5" outlineLevel="1">
      <c r="A1944" s="59" t="s">
        <v>43</v>
      </c>
      <c r="B1944" s="108"/>
      <c r="C1944" s="108" t="s">
        <v>44</v>
      </c>
      <c r="D1944" s="109"/>
      <c r="E1944" s="62" t="s">
        <v>43</v>
      </c>
      <c r="F1944" s="110">
        <v>74.13</v>
      </c>
      <c r="G1944" s="111" t="s">
        <v>94</v>
      </c>
      <c r="H1944" s="110"/>
      <c r="I1944" s="65">
        <v>127.97</v>
      </c>
      <c r="J1944" s="112">
        <v>26.39</v>
      </c>
      <c r="K1944" s="67">
        <v>3377.09</v>
      </c>
    </row>
    <row r="1945" spans="1:11" s="6" customFormat="1" ht="15" outlineLevel="1">
      <c r="A1945" s="59" t="s">
        <v>43</v>
      </c>
      <c r="B1945" s="108"/>
      <c r="C1945" s="108" t="s">
        <v>46</v>
      </c>
      <c r="D1945" s="109"/>
      <c r="E1945" s="62" t="s">
        <v>43</v>
      </c>
      <c r="F1945" s="110">
        <v>13.14</v>
      </c>
      <c r="G1945" s="111" t="s">
        <v>95</v>
      </c>
      <c r="H1945" s="110"/>
      <c r="I1945" s="65">
        <v>22.41</v>
      </c>
      <c r="J1945" s="112">
        <v>8.01</v>
      </c>
      <c r="K1945" s="67">
        <v>179.54</v>
      </c>
    </row>
    <row r="1946" spans="1:11" s="6" customFormat="1" ht="15" outlineLevel="1">
      <c r="A1946" s="59" t="s">
        <v>43</v>
      </c>
      <c r="B1946" s="108"/>
      <c r="C1946" s="108" t="s">
        <v>48</v>
      </c>
      <c r="D1946" s="109"/>
      <c r="E1946" s="62" t="s">
        <v>43</v>
      </c>
      <c r="F1946" s="110" t="s">
        <v>177</v>
      </c>
      <c r="G1946" s="111"/>
      <c r="H1946" s="110"/>
      <c r="I1946" s="68" t="s">
        <v>2103</v>
      </c>
      <c r="J1946" s="112">
        <v>26.39</v>
      </c>
      <c r="K1946" s="69" t="s">
        <v>2104</v>
      </c>
    </row>
    <row r="1947" spans="1:11" s="6" customFormat="1" ht="15" outlineLevel="1">
      <c r="A1947" s="59" t="s">
        <v>43</v>
      </c>
      <c r="B1947" s="108"/>
      <c r="C1947" s="108" t="s">
        <v>52</v>
      </c>
      <c r="D1947" s="109"/>
      <c r="E1947" s="62" t="s">
        <v>43</v>
      </c>
      <c r="F1947" s="110">
        <v>9.4600000000000009</v>
      </c>
      <c r="G1947" s="111"/>
      <c r="H1947" s="110"/>
      <c r="I1947" s="65">
        <v>10.76</v>
      </c>
      <c r="J1947" s="112">
        <v>6.81</v>
      </c>
      <c r="K1947" s="67">
        <v>73.260000000000005</v>
      </c>
    </row>
    <row r="1948" spans="1:11" s="6" customFormat="1" ht="15" outlineLevel="1">
      <c r="A1948" s="59" t="s">
        <v>43</v>
      </c>
      <c r="B1948" s="108"/>
      <c r="C1948" s="108" t="s">
        <v>53</v>
      </c>
      <c r="D1948" s="109" t="s">
        <v>54</v>
      </c>
      <c r="E1948" s="62">
        <v>100</v>
      </c>
      <c r="F1948" s="110"/>
      <c r="G1948" s="111"/>
      <c r="H1948" s="110"/>
      <c r="I1948" s="65">
        <v>127.97</v>
      </c>
      <c r="J1948" s="112">
        <v>83</v>
      </c>
      <c r="K1948" s="67">
        <v>2802.98</v>
      </c>
    </row>
    <row r="1949" spans="1:11" s="6" customFormat="1" ht="15" outlineLevel="1">
      <c r="A1949" s="59" t="s">
        <v>43</v>
      </c>
      <c r="B1949" s="108"/>
      <c r="C1949" s="108" t="s">
        <v>55</v>
      </c>
      <c r="D1949" s="109" t="s">
        <v>54</v>
      </c>
      <c r="E1949" s="62">
        <v>64</v>
      </c>
      <c r="F1949" s="110"/>
      <c r="G1949" s="111"/>
      <c r="H1949" s="110"/>
      <c r="I1949" s="65">
        <v>81.900000000000006</v>
      </c>
      <c r="J1949" s="112">
        <v>41</v>
      </c>
      <c r="K1949" s="67">
        <v>1384.61</v>
      </c>
    </row>
    <row r="1950" spans="1:11" s="6" customFormat="1" ht="15" outlineLevel="1">
      <c r="A1950" s="59" t="s">
        <v>43</v>
      </c>
      <c r="B1950" s="108"/>
      <c r="C1950" s="108" t="s">
        <v>56</v>
      </c>
      <c r="D1950" s="109" t="s">
        <v>54</v>
      </c>
      <c r="E1950" s="62">
        <v>98</v>
      </c>
      <c r="F1950" s="110"/>
      <c r="G1950" s="111"/>
      <c r="H1950" s="110"/>
      <c r="I1950" s="65">
        <v>0.69</v>
      </c>
      <c r="J1950" s="112">
        <v>95</v>
      </c>
      <c r="K1950" s="67">
        <v>17.54</v>
      </c>
    </row>
    <row r="1951" spans="1:11" s="6" customFormat="1" ht="15" outlineLevel="1">
      <c r="A1951" s="59" t="s">
        <v>43</v>
      </c>
      <c r="B1951" s="108"/>
      <c r="C1951" s="108" t="s">
        <v>57</v>
      </c>
      <c r="D1951" s="109" t="s">
        <v>54</v>
      </c>
      <c r="E1951" s="62">
        <v>77</v>
      </c>
      <c r="F1951" s="110"/>
      <c r="G1951" s="111"/>
      <c r="H1951" s="110"/>
      <c r="I1951" s="65">
        <v>0.54</v>
      </c>
      <c r="J1951" s="112">
        <v>65</v>
      </c>
      <c r="K1951" s="67">
        <v>12</v>
      </c>
    </row>
    <row r="1952" spans="1:11" s="6" customFormat="1" ht="30" outlineLevel="1">
      <c r="A1952" s="59" t="s">
        <v>43</v>
      </c>
      <c r="B1952" s="108"/>
      <c r="C1952" s="108" t="s">
        <v>58</v>
      </c>
      <c r="D1952" s="109" t="s">
        <v>59</v>
      </c>
      <c r="E1952" s="62">
        <v>5.31</v>
      </c>
      <c r="F1952" s="110"/>
      <c r="G1952" s="111" t="s">
        <v>94</v>
      </c>
      <c r="H1952" s="110"/>
      <c r="I1952" s="65">
        <v>9.17</v>
      </c>
      <c r="J1952" s="112"/>
      <c r="K1952" s="67"/>
    </row>
    <row r="1953" spans="1:11" s="6" customFormat="1" ht="15.75">
      <c r="A1953" s="70" t="s">
        <v>43</v>
      </c>
      <c r="B1953" s="113"/>
      <c r="C1953" s="113" t="s">
        <v>60</v>
      </c>
      <c r="D1953" s="114"/>
      <c r="E1953" s="73" t="s">
        <v>43</v>
      </c>
      <c r="F1953" s="115"/>
      <c r="G1953" s="116"/>
      <c r="H1953" s="115"/>
      <c r="I1953" s="76">
        <v>372.24</v>
      </c>
      <c r="J1953" s="117"/>
      <c r="K1953" s="78">
        <v>7847.02</v>
      </c>
    </row>
    <row r="1954" spans="1:11" s="6" customFormat="1" ht="15" outlineLevel="1">
      <c r="A1954" s="59" t="s">
        <v>43</v>
      </c>
      <c r="B1954" s="108"/>
      <c r="C1954" s="108" t="s">
        <v>61</v>
      </c>
      <c r="D1954" s="109"/>
      <c r="E1954" s="62" t="s">
        <v>43</v>
      </c>
      <c r="F1954" s="110"/>
      <c r="G1954" s="111"/>
      <c r="H1954" s="110"/>
      <c r="I1954" s="65"/>
      <c r="J1954" s="112"/>
      <c r="K1954" s="67"/>
    </row>
    <row r="1955" spans="1:11" s="6" customFormat="1" ht="25.5" outlineLevel="1">
      <c r="A1955" s="59" t="s">
        <v>43</v>
      </c>
      <c r="B1955" s="108"/>
      <c r="C1955" s="108" t="s">
        <v>46</v>
      </c>
      <c r="D1955" s="109"/>
      <c r="E1955" s="62" t="s">
        <v>43</v>
      </c>
      <c r="F1955" s="110">
        <v>0.41</v>
      </c>
      <c r="G1955" s="111" t="s">
        <v>100</v>
      </c>
      <c r="H1955" s="110"/>
      <c r="I1955" s="65">
        <v>7.0000000000000007E-2</v>
      </c>
      <c r="J1955" s="112">
        <v>26.39</v>
      </c>
      <c r="K1955" s="67">
        <v>1.85</v>
      </c>
    </row>
    <row r="1956" spans="1:11" s="6" customFormat="1" ht="25.5" outlineLevel="1">
      <c r="A1956" s="59" t="s">
        <v>43</v>
      </c>
      <c r="B1956" s="108"/>
      <c r="C1956" s="108" t="s">
        <v>48</v>
      </c>
      <c r="D1956" s="109"/>
      <c r="E1956" s="62" t="s">
        <v>43</v>
      </c>
      <c r="F1956" s="110">
        <v>0.41</v>
      </c>
      <c r="G1956" s="111" t="s">
        <v>100</v>
      </c>
      <c r="H1956" s="110"/>
      <c r="I1956" s="65">
        <v>7.0000000000000007E-2</v>
      </c>
      <c r="J1956" s="112">
        <v>26.39</v>
      </c>
      <c r="K1956" s="67">
        <v>1.85</v>
      </c>
    </row>
    <row r="1957" spans="1:11" s="6" customFormat="1" ht="15" outlineLevel="1">
      <c r="A1957" s="59" t="s">
        <v>43</v>
      </c>
      <c r="B1957" s="108"/>
      <c r="C1957" s="108" t="s">
        <v>63</v>
      </c>
      <c r="D1957" s="109" t="s">
        <v>54</v>
      </c>
      <c r="E1957" s="62">
        <v>175</v>
      </c>
      <c r="F1957" s="110"/>
      <c r="G1957" s="111"/>
      <c r="H1957" s="110"/>
      <c r="I1957" s="65">
        <v>0.12</v>
      </c>
      <c r="J1957" s="112">
        <v>160</v>
      </c>
      <c r="K1957" s="67">
        <v>2.96</v>
      </c>
    </row>
    <row r="1958" spans="1:11" s="6" customFormat="1" ht="15" outlineLevel="1">
      <c r="A1958" s="59" t="s">
        <v>43</v>
      </c>
      <c r="B1958" s="108"/>
      <c r="C1958" s="108" t="s">
        <v>64</v>
      </c>
      <c r="D1958" s="109"/>
      <c r="E1958" s="62" t="s">
        <v>43</v>
      </c>
      <c r="F1958" s="110"/>
      <c r="G1958" s="111"/>
      <c r="H1958" s="110"/>
      <c r="I1958" s="65">
        <v>0.19</v>
      </c>
      <c r="J1958" s="112"/>
      <c r="K1958" s="67">
        <v>4.8099999999999996</v>
      </c>
    </row>
    <row r="1959" spans="1:11" s="6" customFormat="1" ht="15.75">
      <c r="A1959" s="70" t="s">
        <v>43</v>
      </c>
      <c r="B1959" s="113"/>
      <c r="C1959" s="113" t="s">
        <v>65</v>
      </c>
      <c r="D1959" s="114"/>
      <c r="E1959" s="73" t="s">
        <v>43</v>
      </c>
      <c r="F1959" s="115"/>
      <c r="G1959" s="116"/>
      <c r="H1959" s="115"/>
      <c r="I1959" s="76">
        <v>372.43</v>
      </c>
      <c r="J1959" s="117"/>
      <c r="K1959" s="78">
        <v>7851.83</v>
      </c>
    </row>
    <row r="1960" spans="1:11" s="6" customFormat="1" ht="45">
      <c r="A1960" s="59">
        <v>215</v>
      </c>
      <c r="B1960" s="108" t="s">
        <v>180</v>
      </c>
      <c r="C1960" s="108" t="s">
        <v>181</v>
      </c>
      <c r="D1960" s="109" t="s">
        <v>106</v>
      </c>
      <c r="E1960" s="62" t="s">
        <v>2105</v>
      </c>
      <c r="F1960" s="110">
        <v>18660.61</v>
      </c>
      <c r="G1960" s="111"/>
      <c r="H1960" s="110"/>
      <c r="I1960" s="65">
        <v>190.99</v>
      </c>
      <c r="J1960" s="112">
        <v>3.05</v>
      </c>
      <c r="K1960" s="78">
        <v>582.52</v>
      </c>
    </row>
    <row r="1961" spans="1:11" s="6" customFormat="1" ht="180">
      <c r="A1961" s="59">
        <v>216</v>
      </c>
      <c r="B1961" s="108" t="s">
        <v>183</v>
      </c>
      <c r="C1961" s="108" t="s">
        <v>184</v>
      </c>
      <c r="D1961" s="109" t="s">
        <v>142</v>
      </c>
      <c r="E1961" s="62" t="s">
        <v>2102</v>
      </c>
      <c r="F1961" s="110">
        <v>314.81</v>
      </c>
      <c r="G1961" s="111">
        <v>2</v>
      </c>
      <c r="H1961" s="110"/>
      <c r="I1961" s="65"/>
      <c r="J1961" s="112"/>
      <c r="K1961" s="67"/>
    </row>
    <row r="1962" spans="1:11" s="6" customFormat="1" ht="25.5" outlineLevel="1">
      <c r="A1962" s="59" t="s">
        <v>43</v>
      </c>
      <c r="B1962" s="108"/>
      <c r="C1962" s="108" t="s">
        <v>44</v>
      </c>
      <c r="D1962" s="109"/>
      <c r="E1962" s="62" t="s">
        <v>43</v>
      </c>
      <c r="F1962" s="110">
        <v>25.35</v>
      </c>
      <c r="G1962" s="111" t="s">
        <v>185</v>
      </c>
      <c r="H1962" s="110"/>
      <c r="I1962" s="65">
        <v>87.52</v>
      </c>
      <c r="J1962" s="112">
        <v>26.39</v>
      </c>
      <c r="K1962" s="67">
        <v>2309.6999999999998</v>
      </c>
    </row>
    <row r="1963" spans="1:11" s="6" customFormat="1" ht="15" outlineLevel="1">
      <c r="A1963" s="59" t="s">
        <v>43</v>
      </c>
      <c r="B1963" s="108"/>
      <c r="C1963" s="108" t="s">
        <v>46</v>
      </c>
      <c r="D1963" s="109"/>
      <c r="E1963" s="62" t="s">
        <v>43</v>
      </c>
      <c r="F1963" s="110">
        <v>1.81</v>
      </c>
      <c r="G1963" s="111" t="s">
        <v>186</v>
      </c>
      <c r="H1963" s="110"/>
      <c r="I1963" s="65">
        <v>6.17</v>
      </c>
      <c r="J1963" s="112">
        <v>10.23</v>
      </c>
      <c r="K1963" s="67">
        <v>63.17</v>
      </c>
    </row>
    <row r="1964" spans="1:11" s="6" customFormat="1" ht="15" outlineLevel="1">
      <c r="A1964" s="59" t="s">
        <v>43</v>
      </c>
      <c r="B1964" s="108"/>
      <c r="C1964" s="108" t="s">
        <v>48</v>
      </c>
      <c r="D1964" s="109"/>
      <c r="E1964" s="62" t="s">
        <v>43</v>
      </c>
      <c r="F1964" s="110" t="s">
        <v>187</v>
      </c>
      <c r="G1964" s="111"/>
      <c r="H1964" s="110"/>
      <c r="I1964" s="68" t="s">
        <v>234</v>
      </c>
      <c r="J1964" s="112">
        <v>26.39</v>
      </c>
      <c r="K1964" s="69" t="s">
        <v>2106</v>
      </c>
    </row>
    <row r="1965" spans="1:11" s="6" customFormat="1" ht="15" outlineLevel="1">
      <c r="A1965" s="59" t="s">
        <v>43</v>
      </c>
      <c r="B1965" s="108"/>
      <c r="C1965" s="108" t="s">
        <v>52</v>
      </c>
      <c r="D1965" s="109"/>
      <c r="E1965" s="62" t="s">
        <v>43</v>
      </c>
      <c r="F1965" s="110">
        <v>287.64999999999998</v>
      </c>
      <c r="G1965" s="111">
        <v>2</v>
      </c>
      <c r="H1965" s="110"/>
      <c r="I1965" s="65">
        <v>654.23</v>
      </c>
      <c r="J1965" s="112">
        <v>2.76</v>
      </c>
      <c r="K1965" s="67">
        <v>1805.68</v>
      </c>
    </row>
    <row r="1966" spans="1:11" s="6" customFormat="1" ht="15" outlineLevel="1">
      <c r="A1966" s="59" t="s">
        <v>43</v>
      </c>
      <c r="B1966" s="108"/>
      <c r="C1966" s="108" t="s">
        <v>53</v>
      </c>
      <c r="D1966" s="109" t="s">
        <v>54</v>
      </c>
      <c r="E1966" s="62">
        <v>100</v>
      </c>
      <c r="F1966" s="110"/>
      <c r="G1966" s="111"/>
      <c r="H1966" s="110"/>
      <c r="I1966" s="65">
        <v>87.52</v>
      </c>
      <c r="J1966" s="112">
        <v>83</v>
      </c>
      <c r="K1966" s="67">
        <v>1917.05</v>
      </c>
    </row>
    <row r="1967" spans="1:11" s="6" customFormat="1" ht="15" outlineLevel="1">
      <c r="A1967" s="59" t="s">
        <v>43</v>
      </c>
      <c r="B1967" s="108"/>
      <c r="C1967" s="108" t="s">
        <v>55</v>
      </c>
      <c r="D1967" s="109" t="s">
        <v>54</v>
      </c>
      <c r="E1967" s="62">
        <v>64</v>
      </c>
      <c r="F1967" s="110"/>
      <c r="G1967" s="111"/>
      <c r="H1967" s="110"/>
      <c r="I1967" s="65">
        <v>56.01</v>
      </c>
      <c r="J1967" s="112">
        <v>41</v>
      </c>
      <c r="K1967" s="67">
        <v>946.98</v>
      </c>
    </row>
    <row r="1968" spans="1:11" s="6" customFormat="1" ht="15" outlineLevel="1">
      <c r="A1968" s="59" t="s">
        <v>43</v>
      </c>
      <c r="B1968" s="108"/>
      <c r="C1968" s="108" t="s">
        <v>56</v>
      </c>
      <c r="D1968" s="109" t="s">
        <v>54</v>
      </c>
      <c r="E1968" s="62">
        <v>98</v>
      </c>
      <c r="F1968" s="110"/>
      <c r="G1968" s="111"/>
      <c r="H1968" s="110"/>
      <c r="I1968" s="65">
        <v>0.9</v>
      </c>
      <c r="J1968" s="112">
        <v>95</v>
      </c>
      <c r="K1968" s="67">
        <v>23.09</v>
      </c>
    </row>
    <row r="1969" spans="1:11" s="6" customFormat="1" ht="15" outlineLevel="1">
      <c r="A1969" s="59" t="s">
        <v>43</v>
      </c>
      <c r="B1969" s="108"/>
      <c r="C1969" s="108" t="s">
        <v>57</v>
      </c>
      <c r="D1969" s="109" t="s">
        <v>54</v>
      </c>
      <c r="E1969" s="62">
        <v>77</v>
      </c>
      <c r="F1969" s="110"/>
      <c r="G1969" s="111"/>
      <c r="H1969" s="110"/>
      <c r="I1969" s="65">
        <v>0.71</v>
      </c>
      <c r="J1969" s="112">
        <v>65</v>
      </c>
      <c r="K1969" s="67">
        <v>15.8</v>
      </c>
    </row>
    <row r="1970" spans="1:11" s="6" customFormat="1" ht="30" outlineLevel="1">
      <c r="A1970" s="59" t="s">
        <v>43</v>
      </c>
      <c r="B1970" s="108"/>
      <c r="C1970" s="108" t="s">
        <v>58</v>
      </c>
      <c r="D1970" s="109" t="s">
        <v>59</v>
      </c>
      <c r="E1970" s="62">
        <v>2.13</v>
      </c>
      <c r="F1970" s="110"/>
      <c r="G1970" s="111" t="s">
        <v>185</v>
      </c>
      <c r="H1970" s="110"/>
      <c r="I1970" s="65">
        <v>7.35</v>
      </c>
      <c r="J1970" s="112"/>
      <c r="K1970" s="67"/>
    </row>
    <row r="1971" spans="1:11" s="6" customFormat="1" ht="15.75">
      <c r="A1971" s="70" t="s">
        <v>43</v>
      </c>
      <c r="B1971" s="113"/>
      <c r="C1971" s="113" t="s">
        <v>60</v>
      </c>
      <c r="D1971" s="114"/>
      <c r="E1971" s="73" t="s">
        <v>43</v>
      </c>
      <c r="F1971" s="115"/>
      <c r="G1971" s="116"/>
      <c r="H1971" s="115"/>
      <c r="I1971" s="76">
        <v>893.06</v>
      </c>
      <c r="J1971" s="117"/>
      <c r="K1971" s="78">
        <v>7081.47</v>
      </c>
    </row>
    <row r="1972" spans="1:11" s="6" customFormat="1" ht="15" outlineLevel="1">
      <c r="A1972" s="59" t="s">
        <v>43</v>
      </c>
      <c r="B1972" s="108"/>
      <c r="C1972" s="108" t="s">
        <v>61</v>
      </c>
      <c r="D1972" s="109"/>
      <c r="E1972" s="62" t="s">
        <v>43</v>
      </c>
      <c r="F1972" s="110"/>
      <c r="G1972" s="111"/>
      <c r="H1972" s="110"/>
      <c r="I1972" s="65"/>
      <c r="J1972" s="112"/>
      <c r="K1972" s="67"/>
    </row>
    <row r="1973" spans="1:11" s="6" customFormat="1" ht="25.5" outlineLevel="1">
      <c r="A1973" s="59" t="s">
        <v>43</v>
      </c>
      <c r="B1973" s="108"/>
      <c r="C1973" s="108" t="s">
        <v>46</v>
      </c>
      <c r="D1973" s="109"/>
      <c r="E1973" s="62" t="s">
        <v>43</v>
      </c>
      <c r="F1973" s="110">
        <v>0.27</v>
      </c>
      <c r="G1973" s="111" t="s">
        <v>190</v>
      </c>
      <c r="H1973" s="110"/>
      <c r="I1973" s="65">
        <v>0.09</v>
      </c>
      <c r="J1973" s="112">
        <v>26.39</v>
      </c>
      <c r="K1973" s="67">
        <v>2.4300000000000002</v>
      </c>
    </row>
    <row r="1974" spans="1:11" s="6" customFormat="1" ht="25.5" outlineLevel="1">
      <c r="A1974" s="59" t="s">
        <v>43</v>
      </c>
      <c r="B1974" s="108"/>
      <c r="C1974" s="108" t="s">
        <v>48</v>
      </c>
      <c r="D1974" s="109"/>
      <c r="E1974" s="62" t="s">
        <v>43</v>
      </c>
      <c r="F1974" s="110">
        <v>0.27</v>
      </c>
      <c r="G1974" s="111" t="s">
        <v>190</v>
      </c>
      <c r="H1974" s="110"/>
      <c r="I1974" s="65">
        <v>0.09</v>
      </c>
      <c r="J1974" s="112">
        <v>26.39</v>
      </c>
      <c r="K1974" s="67">
        <v>2.4300000000000002</v>
      </c>
    </row>
    <row r="1975" spans="1:11" s="6" customFormat="1" ht="15" outlineLevel="1">
      <c r="A1975" s="59" t="s">
        <v>43</v>
      </c>
      <c r="B1975" s="108"/>
      <c r="C1975" s="108" t="s">
        <v>63</v>
      </c>
      <c r="D1975" s="109" t="s">
        <v>54</v>
      </c>
      <c r="E1975" s="62">
        <v>175</v>
      </c>
      <c r="F1975" s="110"/>
      <c r="G1975" s="111"/>
      <c r="H1975" s="110"/>
      <c r="I1975" s="65">
        <v>0.16</v>
      </c>
      <c r="J1975" s="112">
        <v>160</v>
      </c>
      <c r="K1975" s="67">
        <v>3.89</v>
      </c>
    </row>
    <row r="1976" spans="1:11" s="6" customFormat="1" ht="15" outlineLevel="1">
      <c r="A1976" s="59" t="s">
        <v>43</v>
      </c>
      <c r="B1976" s="108"/>
      <c r="C1976" s="108" t="s">
        <v>64</v>
      </c>
      <c r="D1976" s="109"/>
      <c r="E1976" s="62" t="s">
        <v>43</v>
      </c>
      <c r="F1976" s="110"/>
      <c r="G1976" s="111"/>
      <c r="H1976" s="110"/>
      <c r="I1976" s="65">
        <v>0.25</v>
      </c>
      <c r="J1976" s="112"/>
      <c r="K1976" s="67">
        <v>6.32</v>
      </c>
    </row>
    <row r="1977" spans="1:11" s="6" customFormat="1" ht="15.75">
      <c r="A1977" s="70" t="s">
        <v>43</v>
      </c>
      <c r="B1977" s="113"/>
      <c r="C1977" s="126" t="s">
        <v>65</v>
      </c>
      <c r="D1977" s="127"/>
      <c r="E1977" s="91" t="s">
        <v>43</v>
      </c>
      <c r="F1977" s="128"/>
      <c r="G1977" s="129"/>
      <c r="H1977" s="128"/>
      <c r="I1977" s="87">
        <v>893.31</v>
      </c>
      <c r="J1977" s="125"/>
      <c r="K1977" s="86">
        <v>7087.79</v>
      </c>
    </row>
    <row r="1978" spans="1:11" s="6" customFormat="1" ht="15">
      <c r="A1978" s="123"/>
      <c r="B1978" s="124"/>
      <c r="C1978" s="168" t="s">
        <v>127</v>
      </c>
      <c r="D1978" s="169"/>
      <c r="E1978" s="169"/>
      <c r="F1978" s="169"/>
      <c r="G1978" s="169"/>
      <c r="H1978" s="169"/>
      <c r="I1978" s="65">
        <v>74686.58</v>
      </c>
      <c r="J1978" s="112"/>
      <c r="K1978" s="67">
        <v>877633.33</v>
      </c>
    </row>
    <row r="1979" spans="1:11" s="6" customFormat="1" ht="15">
      <c r="A1979" s="123"/>
      <c r="B1979" s="124"/>
      <c r="C1979" s="168" t="s">
        <v>128</v>
      </c>
      <c r="D1979" s="169"/>
      <c r="E1979" s="169"/>
      <c r="F1979" s="169"/>
      <c r="G1979" s="169"/>
      <c r="H1979" s="169"/>
      <c r="I1979" s="65"/>
      <c r="J1979" s="112"/>
      <c r="K1979" s="67"/>
    </row>
    <row r="1980" spans="1:11" s="6" customFormat="1" ht="15">
      <c r="A1980" s="123"/>
      <c r="B1980" s="124"/>
      <c r="C1980" s="168" t="s">
        <v>129</v>
      </c>
      <c r="D1980" s="169"/>
      <c r="E1980" s="169"/>
      <c r="F1980" s="169"/>
      <c r="G1980" s="169"/>
      <c r="H1980" s="169"/>
      <c r="I1980" s="65">
        <v>21233.11</v>
      </c>
      <c r="J1980" s="112"/>
      <c r="K1980" s="67">
        <v>560341.66</v>
      </c>
    </row>
    <row r="1981" spans="1:11" s="6" customFormat="1" ht="15">
      <c r="A1981" s="123"/>
      <c r="B1981" s="124"/>
      <c r="C1981" s="168" t="s">
        <v>130</v>
      </c>
      <c r="D1981" s="169"/>
      <c r="E1981" s="169"/>
      <c r="F1981" s="169"/>
      <c r="G1981" s="169"/>
      <c r="H1981" s="169"/>
      <c r="I1981" s="65">
        <v>30884.59</v>
      </c>
      <c r="J1981" s="112"/>
      <c r="K1981" s="67">
        <v>138014.07</v>
      </c>
    </row>
    <row r="1982" spans="1:11" s="6" customFormat="1" ht="15">
      <c r="A1982" s="123"/>
      <c r="B1982" s="124"/>
      <c r="C1982" s="168" t="s">
        <v>131</v>
      </c>
      <c r="D1982" s="169"/>
      <c r="E1982" s="169"/>
      <c r="F1982" s="169"/>
      <c r="G1982" s="169"/>
      <c r="H1982" s="169"/>
      <c r="I1982" s="65">
        <v>26918.44</v>
      </c>
      <c r="J1982" s="112"/>
      <c r="K1982" s="67">
        <v>294062.64</v>
      </c>
    </row>
    <row r="1983" spans="1:11" s="6" customFormat="1" ht="15.75">
      <c r="A1983" s="123"/>
      <c r="B1983" s="124"/>
      <c r="C1983" s="173" t="s">
        <v>132</v>
      </c>
      <c r="D1983" s="174"/>
      <c r="E1983" s="174"/>
      <c r="F1983" s="174"/>
      <c r="G1983" s="174"/>
      <c r="H1983" s="174"/>
      <c r="I1983" s="76">
        <v>23113.64</v>
      </c>
      <c r="J1983" s="117"/>
      <c r="K1983" s="78">
        <v>462242.34</v>
      </c>
    </row>
    <row r="1984" spans="1:11" s="6" customFormat="1" ht="15.75">
      <c r="A1984" s="123"/>
      <c r="B1984" s="124"/>
      <c r="C1984" s="173" t="s">
        <v>133</v>
      </c>
      <c r="D1984" s="174"/>
      <c r="E1984" s="174"/>
      <c r="F1984" s="174"/>
      <c r="G1984" s="174"/>
      <c r="H1984" s="174"/>
      <c r="I1984" s="76">
        <v>14616.43</v>
      </c>
      <c r="J1984" s="117"/>
      <c r="K1984" s="78">
        <v>257288.48</v>
      </c>
    </row>
    <row r="1985" spans="1:11" s="6" customFormat="1" ht="32.1" customHeight="1">
      <c r="A1985" s="123"/>
      <c r="B1985" s="124"/>
      <c r="C1985" s="173" t="s">
        <v>1777</v>
      </c>
      <c r="D1985" s="174"/>
      <c r="E1985" s="174"/>
      <c r="F1985" s="174"/>
      <c r="G1985" s="174"/>
      <c r="H1985" s="174"/>
      <c r="I1985" s="76"/>
      <c r="J1985" s="117"/>
      <c r="K1985" s="78"/>
    </row>
    <row r="1986" spans="1:11" s="6" customFormat="1" ht="15">
      <c r="A1986" s="123"/>
      <c r="B1986" s="124"/>
      <c r="C1986" s="168" t="s">
        <v>135</v>
      </c>
      <c r="D1986" s="169"/>
      <c r="E1986" s="169"/>
      <c r="F1986" s="169"/>
      <c r="G1986" s="169"/>
      <c r="H1986" s="169"/>
      <c r="I1986" s="65">
        <v>32405.17</v>
      </c>
      <c r="J1986" s="112"/>
      <c r="K1986" s="67">
        <v>239429.79</v>
      </c>
    </row>
    <row r="1987" spans="1:11" s="6" customFormat="1" ht="15">
      <c r="A1987" s="123"/>
      <c r="B1987" s="124"/>
      <c r="C1987" s="168" t="s">
        <v>136</v>
      </c>
      <c r="D1987" s="169"/>
      <c r="E1987" s="169"/>
      <c r="F1987" s="169"/>
      <c r="G1987" s="169"/>
      <c r="H1987" s="169"/>
      <c r="I1987" s="65">
        <v>80011.48</v>
      </c>
      <c r="J1987" s="112"/>
      <c r="K1987" s="67">
        <v>1357734.36</v>
      </c>
    </row>
    <row r="1988" spans="1:11" s="6" customFormat="1" ht="15">
      <c r="A1988" s="123"/>
      <c r="B1988" s="124"/>
      <c r="C1988" s="168" t="s">
        <v>137</v>
      </c>
      <c r="D1988" s="169"/>
      <c r="E1988" s="169"/>
      <c r="F1988" s="169"/>
      <c r="G1988" s="169"/>
      <c r="H1988" s="169"/>
      <c r="I1988" s="65">
        <v>112416.65</v>
      </c>
      <c r="J1988" s="112"/>
      <c r="K1988" s="67">
        <v>1597164.15</v>
      </c>
    </row>
    <row r="1989" spans="1:11" s="6" customFormat="1" ht="32.1" customHeight="1">
      <c r="A1989" s="123"/>
      <c r="B1989" s="124"/>
      <c r="C1989" s="175" t="s">
        <v>1778</v>
      </c>
      <c r="D1989" s="176"/>
      <c r="E1989" s="176"/>
      <c r="F1989" s="176"/>
      <c r="G1989" s="176"/>
      <c r="H1989" s="176"/>
      <c r="I1989" s="87">
        <v>112416.65</v>
      </c>
      <c r="J1989" s="125"/>
      <c r="K1989" s="86">
        <v>1597164.15</v>
      </c>
    </row>
    <row r="1990" spans="1:11" s="6" customFormat="1" ht="32.1" customHeight="1">
      <c r="A1990" s="166" t="s">
        <v>2107</v>
      </c>
      <c r="B1990" s="167"/>
      <c r="C1990" s="167"/>
      <c r="D1990" s="167"/>
      <c r="E1990" s="167"/>
      <c r="F1990" s="167"/>
      <c r="G1990" s="167"/>
      <c r="H1990" s="167"/>
      <c r="I1990" s="167"/>
      <c r="J1990" s="167"/>
      <c r="K1990" s="167"/>
    </row>
    <row r="1991" spans="1:11" s="6" customFormat="1" ht="135">
      <c r="A1991" s="59">
        <v>217</v>
      </c>
      <c r="B1991" s="108" t="s">
        <v>1034</v>
      </c>
      <c r="C1991" s="108" t="s">
        <v>1035</v>
      </c>
      <c r="D1991" s="109" t="s">
        <v>1036</v>
      </c>
      <c r="E1991" s="62" t="s">
        <v>1037</v>
      </c>
      <c r="F1991" s="110">
        <v>105.04</v>
      </c>
      <c r="G1991" s="111"/>
      <c r="H1991" s="110"/>
      <c r="I1991" s="65"/>
      <c r="J1991" s="112"/>
      <c r="K1991" s="67"/>
    </row>
    <row r="1992" spans="1:11" s="6" customFormat="1" ht="15" outlineLevel="1">
      <c r="A1992" s="59" t="s">
        <v>43</v>
      </c>
      <c r="B1992" s="108"/>
      <c r="C1992" s="108" t="s">
        <v>44</v>
      </c>
      <c r="D1992" s="109"/>
      <c r="E1992" s="62" t="s">
        <v>43</v>
      </c>
      <c r="F1992" s="110">
        <v>95.48</v>
      </c>
      <c r="G1992" s="111" t="s">
        <v>76</v>
      </c>
      <c r="H1992" s="110"/>
      <c r="I1992" s="65">
        <v>70.58</v>
      </c>
      <c r="J1992" s="112">
        <v>26.39</v>
      </c>
      <c r="K1992" s="67">
        <v>1862.57</v>
      </c>
    </row>
    <row r="1993" spans="1:11" s="6" customFormat="1" ht="15" outlineLevel="1">
      <c r="A1993" s="59" t="s">
        <v>43</v>
      </c>
      <c r="B1993" s="108"/>
      <c r="C1993" s="108" t="s">
        <v>46</v>
      </c>
      <c r="D1993" s="109"/>
      <c r="E1993" s="62" t="s">
        <v>43</v>
      </c>
      <c r="F1993" s="110">
        <v>9.56</v>
      </c>
      <c r="G1993" s="111">
        <v>1.2</v>
      </c>
      <c r="H1993" s="110"/>
      <c r="I1993" s="65">
        <v>6.42</v>
      </c>
      <c r="J1993" s="112">
        <v>6.01</v>
      </c>
      <c r="K1993" s="67">
        <v>38.61</v>
      </c>
    </row>
    <row r="1994" spans="1:11" s="6" customFormat="1" ht="15" outlineLevel="1">
      <c r="A1994" s="59" t="s">
        <v>43</v>
      </c>
      <c r="B1994" s="108"/>
      <c r="C1994" s="108" t="s">
        <v>48</v>
      </c>
      <c r="D1994" s="109"/>
      <c r="E1994" s="62" t="s">
        <v>43</v>
      </c>
      <c r="F1994" s="110"/>
      <c r="G1994" s="111"/>
      <c r="H1994" s="110"/>
      <c r="I1994" s="65"/>
      <c r="J1994" s="112">
        <v>26.39</v>
      </c>
      <c r="K1994" s="67"/>
    </row>
    <row r="1995" spans="1:11" s="6" customFormat="1" ht="15" outlineLevel="1">
      <c r="A1995" s="59" t="s">
        <v>43</v>
      </c>
      <c r="B1995" s="108"/>
      <c r="C1995" s="108" t="s">
        <v>52</v>
      </c>
      <c r="D1995" s="109"/>
      <c r="E1995" s="62" t="s">
        <v>43</v>
      </c>
      <c r="F1995" s="110"/>
      <c r="G1995" s="111"/>
      <c r="H1995" s="110"/>
      <c r="I1995" s="65"/>
      <c r="J1995" s="112"/>
      <c r="K1995" s="67"/>
    </row>
    <row r="1996" spans="1:11" s="6" customFormat="1" ht="15" outlineLevel="1">
      <c r="A1996" s="59" t="s">
        <v>43</v>
      </c>
      <c r="B1996" s="108"/>
      <c r="C1996" s="108" t="s">
        <v>53</v>
      </c>
      <c r="D1996" s="109" t="s">
        <v>54</v>
      </c>
      <c r="E1996" s="62">
        <v>91</v>
      </c>
      <c r="F1996" s="110"/>
      <c r="G1996" s="111"/>
      <c r="H1996" s="110"/>
      <c r="I1996" s="65">
        <v>64.23</v>
      </c>
      <c r="J1996" s="112">
        <v>75</v>
      </c>
      <c r="K1996" s="67">
        <v>1396.93</v>
      </c>
    </row>
    <row r="1997" spans="1:11" s="6" customFormat="1" ht="15" outlineLevel="1">
      <c r="A1997" s="59" t="s">
        <v>43</v>
      </c>
      <c r="B1997" s="108"/>
      <c r="C1997" s="108" t="s">
        <v>55</v>
      </c>
      <c r="D1997" s="109" t="s">
        <v>54</v>
      </c>
      <c r="E1997" s="62">
        <v>70</v>
      </c>
      <c r="F1997" s="110"/>
      <c r="G1997" s="111"/>
      <c r="H1997" s="110"/>
      <c r="I1997" s="65">
        <v>49.41</v>
      </c>
      <c r="J1997" s="112">
        <v>41</v>
      </c>
      <c r="K1997" s="67">
        <v>763.65</v>
      </c>
    </row>
    <row r="1998" spans="1:11" s="6" customFormat="1" ht="15" outlineLevel="1">
      <c r="A1998" s="59" t="s">
        <v>43</v>
      </c>
      <c r="B1998" s="108"/>
      <c r="C1998" s="108" t="s">
        <v>56</v>
      </c>
      <c r="D1998" s="109" t="s">
        <v>54</v>
      </c>
      <c r="E1998" s="62">
        <v>98</v>
      </c>
      <c r="F1998" s="110"/>
      <c r="G1998" s="111"/>
      <c r="H1998" s="110"/>
      <c r="I1998" s="65">
        <v>0</v>
      </c>
      <c r="J1998" s="112">
        <v>95</v>
      </c>
      <c r="K1998" s="67">
        <v>0</v>
      </c>
    </row>
    <row r="1999" spans="1:11" s="6" customFormat="1" ht="15" outlineLevel="1">
      <c r="A1999" s="59" t="s">
        <v>43</v>
      </c>
      <c r="B1999" s="108"/>
      <c r="C1999" s="108" t="s">
        <v>57</v>
      </c>
      <c r="D1999" s="109" t="s">
        <v>54</v>
      </c>
      <c r="E1999" s="62">
        <v>77</v>
      </c>
      <c r="F1999" s="110"/>
      <c r="G1999" s="111"/>
      <c r="H1999" s="110"/>
      <c r="I1999" s="65">
        <v>0</v>
      </c>
      <c r="J1999" s="112">
        <v>65</v>
      </c>
      <c r="K1999" s="67">
        <v>0</v>
      </c>
    </row>
    <row r="2000" spans="1:11" s="6" customFormat="1" ht="30" outlineLevel="1">
      <c r="A2000" s="59" t="s">
        <v>43</v>
      </c>
      <c r="B2000" s="108"/>
      <c r="C2000" s="108" t="s">
        <v>58</v>
      </c>
      <c r="D2000" s="109" t="s">
        <v>59</v>
      </c>
      <c r="E2000" s="62">
        <v>8.5399999999999991</v>
      </c>
      <c r="F2000" s="110"/>
      <c r="G2000" s="111" t="s">
        <v>76</v>
      </c>
      <c r="H2000" s="110"/>
      <c r="I2000" s="65">
        <v>6.31</v>
      </c>
      <c r="J2000" s="112"/>
      <c r="K2000" s="67"/>
    </row>
    <row r="2001" spans="1:11" s="6" customFormat="1" ht="15.75">
      <c r="A2001" s="70" t="s">
        <v>43</v>
      </c>
      <c r="B2001" s="113"/>
      <c r="C2001" s="113" t="s">
        <v>60</v>
      </c>
      <c r="D2001" s="114"/>
      <c r="E2001" s="73" t="s">
        <v>43</v>
      </c>
      <c r="F2001" s="115"/>
      <c r="G2001" s="116"/>
      <c r="H2001" s="115"/>
      <c r="I2001" s="76">
        <v>190.64</v>
      </c>
      <c r="J2001" s="117"/>
      <c r="K2001" s="78">
        <v>4061.76</v>
      </c>
    </row>
    <row r="2002" spans="1:11" s="6" customFormat="1" ht="30">
      <c r="A2002" s="59">
        <v>218</v>
      </c>
      <c r="B2002" s="108" t="s">
        <v>1039</v>
      </c>
      <c r="C2002" s="108" t="s">
        <v>1040</v>
      </c>
      <c r="D2002" s="109" t="s">
        <v>418</v>
      </c>
      <c r="E2002" s="62">
        <v>5.6</v>
      </c>
      <c r="F2002" s="110">
        <v>378.22</v>
      </c>
      <c r="G2002" s="111"/>
      <c r="H2002" s="110"/>
      <c r="I2002" s="65">
        <v>2118.0300000000002</v>
      </c>
      <c r="J2002" s="112">
        <v>1.85</v>
      </c>
      <c r="K2002" s="78">
        <v>3918.36</v>
      </c>
    </row>
    <row r="2003" spans="1:11" s="6" customFormat="1" ht="135">
      <c r="A2003" s="59">
        <v>219</v>
      </c>
      <c r="B2003" s="108" t="s">
        <v>1041</v>
      </c>
      <c r="C2003" s="108" t="s">
        <v>1557</v>
      </c>
      <c r="D2003" s="109" t="s">
        <v>1036</v>
      </c>
      <c r="E2003" s="62">
        <v>0.56000000000000005</v>
      </c>
      <c r="F2003" s="110">
        <v>31.98</v>
      </c>
      <c r="G2003" s="111">
        <v>2.4</v>
      </c>
      <c r="H2003" s="110"/>
      <c r="I2003" s="65"/>
      <c r="J2003" s="112"/>
      <c r="K2003" s="67"/>
    </row>
    <row r="2004" spans="1:11" s="6" customFormat="1" ht="15" outlineLevel="1">
      <c r="A2004" s="59" t="s">
        <v>43</v>
      </c>
      <c r="B2004" s="108"/>
      <c r="C2004" s="108" t="s">
        <v>44</v>
      </c>
      <c r="D2004" s="109"/>
      <c r="E2004" s="62" t="s">
        <v>43</v>
      </c>
      <c r="F2004" s="110">
        <v>29.07</v>
      </c>
      <c r="G2004" s="111" t="s">
        <v>1559</v>
      </c>
      <c r="H2004" s="110"/>
      <c r="I2004" s="65">
        <v>51.57</v>
      </c>
      <c r="J2004" s="112">
        <v>26.39</v>
      </c>
      <c r="K2004" s="67">
        <v>1361</v>
      </c>
    </row>
    <row r="2005" spans="1:11" s="6" customFormat="1" ht="15" outlineLevel="1">
      <c r="A2005" s="59" t="s">
        <v>43</v>
      </c>
      <c r="B2005" s="108"/>
      <c r="C2005" s="108" t="s">
        <v>46</v>
      </c>
      <c r="D2005" s="109"/>
      <c r="E2005" s="62" t="s">
        <v>43</v>
      </c>
      <c r="F2005" s="110">
        <v>2.91</v>
      </c>
      <c r="G2005" s="111" t="s">
        <v>1560</v>
      </c>
      <c r="H2005" s="110"/>
      <c r="I2005" s="65">
        <v>4.6900000000000004</v>
      </c>
      <c r="J2005" s="112">
        <v>6.01</v>
      </c>
      <c r="K2005" s="67">
        <v>28.21</v>
      </c>
    </row>
    <row r="2006" spans="1:11" s="6" customFormat="1" ht="15" outlineLevel="1">
      <c r="A2006" s="59" t="s">
        <v>43</v>
      </c>
      <c r="B2006" s="108"/>
      <c r="C2006" s="108" t="s">
        <v>48</v>
      </c>
      <c r="D2006" s="109"/>
      <c r="E2006" s="62" t="s">
        <v>43</v>
      </c>
      <c r="F2006" s="110"/>
      <c r="G2006" s="111"/>
      <c r="H2006" s="110"/>
      <c r="I2006" s="65"/>
      <c r="J2006" s="112">
        <v>26.39</v>
      </c>
      <c r="K2006" s="67"/>
    </row>
    <row r="2007" spans="1:11" s="6" customFormat="1" ht="15" outlineLevel="1">
      <c r="A2007" s="59" t="s">
        <v>43</v>
      </c>
      <c r="B2007" s="108"/>
      <c r="C2007" s="108" t="s">
        <v>52</v>
      </c>
      <c r="D2007" s="109"/>
      <c r="E2007" s="62" t="s">
        <v>43</v>
      </c>
      <c r="F2007" s="110"/>
      <c r="G2007" s="111">
        <v>2.4</v>
      </c>
      <c r="H2007" s="110"/>
      <c r="I2007" s="65"/>
      <c r="J2007" s="112"/>
      <c r="K2007" s="67"/>
    </row>
    <row r="2008" spans="1:11" s="6" customFormat="1" ht="15" outlineLevel="1">
      <c r="A2008" s="59" t="s">
        <v>43</v>
      </c>
      <c r="B2008" s="108"/>
      <c r="C2008" s="108" t="s">
        <v>53</v>
      </c>
      <c r="D2008" s="109" t="s">
        <v>54</v>
      </c>
      <c r="E2008" s="62">
        <v>91</v>
      </c>
      <c r="F2008" s="110"/>
      <c r="G2008" s="111"/>
      <c r="H2008" s="110"/>
      <c r="I2008" s="65">
        <v>46.93</v>
      </c>
      <c r="J2008" s="112">
        <v>75</v>
      </c>
      <c r="K2008" s="67">
        <v>1020.75</v>
      </c>
    </row>
    <row r="2009" spans="1:11" s="6" customFormat="1" ht="15" outlineLevel="1">
      <c r="A2009" s="59" t="s">
        <v>43</v>
      </c>
      <c r="B2009" s="108"/>
      <c r="C2009" s="108" t="s">
        <v>55</v>
      </c>
      <c r="D2009" s="109" t="s">
        <v>54</v>
      </c>
      <c r="E2009" s="62">
        <v>70</v>
      </c>
      <c r="F2009" s="110"/>
      <c r="G2009" s="111"/>
      <c r="H2009" s="110"/>
      <c r="I2009" s="65">
        <v>36.1</v>
      </c>
      <c r="J2009" s="112">
        <v>41</v>
      </c>
      <c r="K2009" s="67">
        <v>558.01</v>
      </c>
    </row>
    <row r="2010" spans="1:11" s="6" customFormat="1" ht="15" outlineLevel="1">
      <c r="A2010" s="59" t="s">
        <v>43</v>
      </c>
      <c r="B2010" s="108"/>
      <c r="C2010" s="108" t="s">
        <v>56</v>
      </c>
      <c r="D2010" s="109" t="s">
        <v>54</v>
      </c>
      <c r="E2010" s="62">
        <v>98</v>
      </c>
      <c r="F2010" s="110"/>
      <c r="G2010" s="111"/>
      <c r="H2010" s="110"/>
      <c r="I2010" s="65">
        <v>0</v>
      </c>
      <c r="J2010" s="112">
        <v>95</v>
      </c>
      <c r="K2010" s="67">
        <v>0</v>
      </c>
    </row>
    <row r="2011" spans="1:11" s="6" customFormat="1" ht="15" outlineLevel="1">
      <c r="A2011" s="59" t="s">
        <v>43</v>
      </c>
      <c r="B2011" s="108"/>
      <c r="C2011" s="108" t="s">
        <v>57</v>
      </c>
      <c r="D2011" s="109" t="s">
        <v>54</v>
      </c>
      <c r="E2011" s="62">
        <v>77</v>
      </c>
      <c r="F2011" s="110"/>
      <c r="G2011" s="111"/>
      <c r="H2011" s="110"/>
      <c r="I2011" s="65">
        <v>0</v>
      </c>
      <c r="J2011" s="112">
        <v>65</v>
      </c>
      <c r="K2011" s="67">
        <v>0</v>
      </c>
    </row>
    <row r="2012" spans="1:11" s="6" customFormat="1" ht="30" outlineLevel="1">
      <c r="A2012" s="59" t="s">
        <v>43</v>
      </c>
      <c r="B2012" s="108"/>
      <c r="C2012" s="108" t="s">
        <v>58</v>
      </c>
      <c r="D2012" s="109" t="s">
        <v>59</v>
      </c>
      <c r="E2012" s="62">
        <v>2.6</v>
      </c>
      <c r="F2012" s="110"/>
      <c r="G2012" s="111" t="s">
        <v>1559</v>
      </c>
      <c r="H2012" s="110"/>
      <c r="I2012" s="65">
        <v>4.6100000000000003</v>
      </c>
      <c r="J2012" s="112"/>
      <c r="K2012" s="67"/>
    </row>
    <row r="2013" spans="1:11" s="6" customFormat="1" ht="15.75">
      <c r="A2013" s="70" t="s">
        <v>43</v>
      </c>
      <c r="B2013" s="113"/>
      <c r="C2013" s="113" t="s">
        <v>60</v>
      </c>
      <c r="D2013" s="114"/>
      <c r="E2013" s="73" t="s">
        <v>43</v>
      </c>
      <c r="F2013" s="115"/>
      <c r="G2013" s="116"/>
      <c r="H2013" s="115"/>
      <c r="I2013" s="76">
        <v>139.29</v>
      </c>
      <c r="J2013" s="117"/>
      <c r="K2013" s="78">
        <v>2967.97</v>
      </c>
    </row>
    <row r="2014" spans="1:11" s="6" customFormat="1" ht="180">
      <c r="A2014" s="59">
        <v>220</v>
      </c>
      <c r="B2014" s="108" t="s">
        <v>1780</v>
      </c>
      <c r="C2014" s="108" t="s">
        <v>1781</v>
      </c>
      <c r="D2014" s="109" t="s">
        <v>156</v>
      </c>
      <c r="E2014" s="62" t="s">
        <v>1706</v>
      </c>
      <c r="F2014" s="110">
        <v>23618.02</v>
      </c>
      <c r="G2014" s="111"/>
      <c r="H2014" s="110"/>
      <c r="I2014" s="65"/>
      <c r="J2014" s="112"/>
      <c r="K2014" s="67"/>
    </row>
    <row r="2015" spans="1:11" s="6" customFormat="1" ht="25.5" outlineLevel="1">
      <c r="A2015" s="59" t="s">
        <v>43</v>
      </c>
      <c r="B2015" s="108"/>
      <c r="C2015" s="108" t="s">
        <v>44</v>
      </c>
      <c r="D2015" s="109"/>
      <c r="E2015" s="62" t="s">
        <v>43</v>
      </c>
      <c r="F2015" s="110">
        <v>4290</v>
      </c>
      <c r="G2015" s="111" t="s">
        <v>94</v>
      </c>
      <c r="H2015" s="110"/>
      <c r="I2015" s="65">
        <v>1823.42</v>
      </c>
      <c r="J2015" s="112">
        <v>26.39</v>
      </c>
      <c r="K2015" s="67">
        <v>48120.1</v>
      </c>
    </row>
    <row r="2016" spans="1:11" s="6" customFormat="1" ht="15" outlineLevel="1">
      <c r="A2016" s="59" t="s">
        <v>43</v>
      </c>
      <c r="B2016" s="108"/>
      <c r="C2016" s="108" t="s">
        <v>46</v>
      </c>
      <c r="D2016" s="109"/>
      <c r="E2016" s="62" t="s">
        <v>43</v>
      </c>
      <c r="F2016" s="110">
        <v>16822.02</v>
      </c>
      <c r="G2016" s="111" t="s">
        <v>95</v>
      </c>
      <c r="H2016" s="110"/>
      <c r="I2016" s="65">
        <v>7065.25</v>
      </c>
      <c r="J2016" s="112">
        <v>11.14</v>
      </c>
      <c r="K2016" s="67">
        <v>78706.87</v>
      </c>
    </row>
    <row r="2017" spans="1:11" s="6" customFormat="1" ht="45" outlineLevel="1">
      <c r="A2017" s="59" t="s">
        <v>43</v>
      </c>
      <c r="B2017" s="108"/>
      <c r="C2017" s="108" t="s">
        <v>48</v>
      </c>
      <c r="D2017" s="109"/>
      <c r="E2017" s="62" t="s">
        <v>43</v>
      </c>
      <c r="F2017" s="110" t="s">
        <v>1782</v>
      </c>
      <c r="G2017" s="111"/>
      <c r="H2017" s="110"/>
      <c r="I2017" s="68" t="s">
        <v>1783</v>
      </c>
      <c r="J2017" s="112">
        <v>26.39</v>
      </c>
      <c r="K2017" s="69" t="s">
        <v>1784</v>
      </c>
    </row>
    <row r="2018" spans="1:11" s="6" customFormat="1" ht="15" outlineLevel="1">
      <c r="A2018" s="59" t="s">
        <v>43</v>
      </c>
      <c r="B2018" s="108"/>
      <c r="C2018" s="108" t="s">
        <v>52</v>
      </c>
      <c r="D2018" s="109"/>
      <c r="E2018" s="62" t="s">
        <v>43</v>
      </c>
      <c r="F2018" s="110">
        <v>2506</v>
      </c>
      <c r="G2018" s="111"/>
      <c r="H2018" s="110"/>
      <c r="I2018" s="65">
        <v>701.68</v>
      </c>
      <c r="J2018" s="112">
        <v>8.23</v>
      </c>
      <c r="K2018" s="67">
        <v>5774.83</v>
      </c>
    </row>
    <row r="2019" spans="1:11" s="6" customFormat="1" ht="15" outlineLevel="1">
      <c r="A2019" s="59" t="s">
        <v>43</v>
      </c>
      <c r="B2019" s="108"/>
      <c r="C2019" s="108" t="s">
        <v>53</v>
      </c>
      <c r="D2019" s="109" t="s">
        <v>54</v>
      </c>
      <c r="E2019" s="62">
        <v>114</v>
      </c>
      <c r="F2019" s="110"/>
      <c r="G2019" s="111"/>
      <c r="H2019" s="110"/>
      <c r="I2019" s="65">
        <v>2078.6999999999998</v>
      </c>
      <c r="J2019" s="112">
        <v>79</v>
      </c>
      <c r="K2019" s="67">
        <v>38014.879999999997</v>
      </c>
    </row>
    <row r="2020" spans="1:11" s="6" customFormat="1" ht="15" outlineLevel="1">
      <c r="A2020" s="59" t="s">
        <v>43</v>
      </c>
      <c r="B2020" s="108"/>
      <c r="C2020" s="108" t="s">
        <v>55</v>
      </c>
      <c r="D2020" s="109" t="s">
        <v>54</v>
      </c>
      <c r="E2020" s="62">
        <v>67</v>
      </c>
      <c r="F2020" s="110"/>
      <c r="G2020" s="111"/>
      <c r="H2020" s="110"/>
      <c r="I2020" s="65">
        <v>1221.69</v>
      </c>
      <c r="J2020" s="112">
        <v>41</v>
      </c>
      <c r="K2020" s="67">
        <v>19729.240000000002</v>
      </c>
    </row>
    <row r="2021" spans="1:11" s="6" customFormat="1" ht="15" outlineLevel="1">
      <c r="A2021" s="59" t="s">
        <v>43</v>
      </c>
      <c r="B2021" s="108"/>
      <c r="C2021" s="108" t="s">
        <v>56</v>
      </c>
      <c r="D2021" s="109" t="s">
        <v>54</v>
      </c>
      <c r="E2021" s="62">
        <v>98</v>
      </c>
      <c r="F2021" s="110"/>
      <c r="G2021" s="111"/>
      <c r="H2021" s="110"/>
      <c r="I2021" s="65">
        <v>1462.33</v>
      </c>
      <c r="J2021" s="112">
        <v>95</v>
      </c>
      <c r="K2021" s="67">
        <v>37409.49</v>
      </c>
    </row>
    <row r="2022" spans="1:11" s="6" customFormat="1" ht="15" outlineLevel="1">
      <c r="A2022" s="59" t="s">
        <v>43</v>
      </c>
      <c r="B2022" s="108"/>
      <c r="C2022" s="108" t="s">
        <v>57</v>
      </c>
      <c r="D2022" s="109" t="s">
        <v>54</v>
      </c>
      <c r="E2022" s="62">
        <v>77</v>
      </c>
      <c r="F2022" s="110"/>
      <c r="G2022" s="111"/>
      <c r="H2022" s="110"/>
      <c r="I2022" s="65">
        <v>1148.97</v>
      </c>
      <c r="J2022" s="112">
        <v>65</v>
      </c>
      <c r="K2022" s="67">
        <v>25595.97</v>
      </c>
    </row>
    <row r="2023" spans="1:11" s="6" customFormat="1" ht="30" outlineLevel="1">
      <c r="A2023" s="59" t="s">
        <v>43</v>
      </c>
      <c r="B2023" s="108"/>
      <c r="C2023" s="108" t="s">
        <v>58</v>
      </c>
      <c r="D2023" s="109" t="s">
        <v>59</v>
      </c>
      <c r="E2023" s="62">
        <v>330</v>
      </c>
      <c r="F2023" s="110"/>
      <c r="G2023" s="111" t="s">
        <v>94</v>
      </c>
      <c r="H2023" s="110"/>
      <c r="I2023" s="65">
        <v>140.26</v>
      </c>
      <c r="J2023" s="112"/>
      <c r="K2023" s="67"/>
    </row>
    <row r="2024" spans="1:11" s="6" customFormat="1" ht="15.75">
      <c r="A2024" s="70" t="s">
        <v>43</v>
      </c>
      <c r="B2024" s="113"/>
      <c r="C2024" s="113" t="s">
        <v>60</v>
      </c>
      <c r="D2024" s="114"/>
      <c r="E2024" s="73" t="s">
        <v>43</v>
      </c>
      <c r="F2024" s="115"/>
      <c r="G2024" s="116"/>
      <c r="H2024" s="115"/>
      <c r="I2024" s="76">
        <v>15502.04</v>
      </c>
      <c r="J2024" s="117"/>
      <c r="K2024" s="78">
        <v>253351.38</v>
      </c>
    </row>
    <row r="2025" spans="1:11" s="6" customFormat="1" ht="15" outlineLevel="1">
      <c r="A2025" s="59" t="s">
        <v>43</v>
      </c>
      <c r="B2025" s="108"/>
      <c r="C2025" s="108" t="s">
        <v>61</v>
      </c>
      <c r="D2025" s="109"/>
      <c r="E2025" s="62" t="s">
        <v>43</v>
      </c>
      <c r="F2025" s="110"/>
      <c r="G2025" s="111"/>
      <c r="H2025" s="110"/>
      <c r="I2025" s="65"/>
      <c r="J2025" s="112"/>
      <c r="K2025" s="67"/>
    </row>
    <row r="2026" spans="1:11" s="6" customFormat="1" ht="25.5" outlineLevel="1">
      <c r="A2026" s="59" t="s">
        <v>43</v>
      </c>
      <c r="B2026" s="108"/>
      <c r="C2026" s="108" t="s">
        <v>46</v>
      </c>
      <c r="D2026" s="109"/>
      <c r="E2026" s="62" t="s">
        <v>43</v>
      </c>
      <c r="F2026" s="110">
        <v>3552.79</v>
      </c>
      <c r="G2026" s="111" t="s">
        <v>100</v>
      </c>
      <c r="H2026" s="110"/>
      <c r="I2026" s="65">
        <v>149.22</v>
      </c>
      <c r="J2026" s="112">
        <v>26.39</v>
      </c>
      <c r="K2026" s="67">
        <v>3937.84</v>
      </c>
    </row>
    <row r="2027" spans="1:11" s="6" customFormat="1" ht="25.5" outlineLevel="1">
      <c r="A2027" s="59" t="s">
        <v>43</v>
      </c>
      <c r="B2027" s="108"/>
      <c r="C2027" s="108" t="s">
        <v>48</v>
      </c>
      <c r="D2027" s="109"/>
      <c r="E2027" s="62" t="s">
        <v>43</v>
      </c>
      <c r="F2027" s="110">
        <v>3552.79</v>
      </c>
      <c r="G2027" s="111" t="s">
        <v>100</v>
      </c>
      <c r="H2027" s="110"/>
      <c r="I2027" s="65">
        <v>149.22</v>
      </c>
      <c r="J2027" s="112">
        <v>26.39</v>
      </c>
      <c r="K2027" s="67">
        <v>3937.84</v>
      </c>
    </row>
    <row r="2028" spans="1:11" s="6" customFormat="1" ht="15" outlineLevel="1">
      <c r="A2028" s="59" t="s">
        <v>43</v>
      </c>
      <c r="B2028" s="108"/>
      <c r="C2028" s="108" t="s">
        <v>63</v>
      </c>
      <c r="D2028" s="109" t="s">
        <v>54</v>
      </c>
      <c r="E2028" s="62">
        <v>175</v>
      </c>
      <c r="F2028" s="110"/>
      <c r="G2028" s="111"/>
      <c r="H2028" s="110"/>
      <c r="I2028" s="65">
        <v>261.14</v>
      </c>
      <c r="J2028" s="112">
        <v>160</v>
      </c>
      <c r="K2028" s="67">
        <v>6300.55</v>
      </c>
    </row>
    <row r="2029" spans="1:11" s="6" customFormat="1" ht="15" outlineLevel="1">
      <c r="A2029" s="59" t="s">
        <v>43</v>
      </c>
      <c r="B2029" s="108"/>
      <c r="C2029" s="108" t="s">
        <v>64</v>
      </c>
      <c r="D2029" s="109"/>
      <c r="E2029" s="62" t="s">
        <v>43</v>
      </c>
      <c r="F2029" s="110"/>
      <c r="G2029" s="111"/>
      <c r="H2029" s="110"/>
      <c r="I2029" s="65">
        <v>410.36</v>
      </c>
      <c r="J2029" s="112"/>
      <c r="K2029" s="67">
        <v>10238.39</v>
      </c>
    </row>
    <row r="2030" spans="1:11" s="6" customFormat="1" ht="15.75">
      <c r="A2030" s="70" t="s">
        <v>43</v>
      </c>
      <c r="B2030" s="113"/>
      <c r="C2030" s="113" t="s">
        <v>65</v>
      </c>
      <c r="D2030" s="114"/>
      <c r="E2030" s="73" t="s">
        <v>43</v>
      </c>
      <c r="F2030" s="115"/>
      <c r="G2030" s="116"/>
      <c r="H2030" s="115"/>
      <c r="I2030" s="76">
        <v>15912.4</v>
      </c>
      <c r="J2030" s="117"/>
      <c r="K2030" s="78">
        <v>263589.77</v>
      </c>
    </row>
    <row r="2031" spans="1:11" s="6" customFormat="1" ht="180">
      <c r="A2031" s="59">
        <v>221</v>
      </c>
      <c r="B2031" s="108" t="s">
        <v>1785</v>
      </c>
      <c r="C2031" s="108" t="s">
        <v>1786</v>
      </c>
      <c r="D2031" s="109" t="s">
        <v>41</v>
      </c>
      <c r="E2031" s="62">
        <v>14</v>
      </c>
      <c r="F2031" s="110">
        <v>87.9</v>
      </c>
      <c r="G2031" s="111"/>
      <c r="H2031" s="110"/>
      <c r="I2031" s="65"/>
      <c r="J2031" s="112"/>
      <c r="K2031" s="67"/>
    </row>
    <row r="2032" spans="1:11" s="6" customFormat="1" ht="25.5" outlineLevel="1">
      <c r="A2032" s="59" t="s">
        <v>43</v>
      </c>
      <c r="B2032" s="108"/>
      <c r="C2032" s="108" t="s">
        <v>44</v>
      </c>
      <c r="D2032" s="109"/>
      <c r="E2032" s="62" t="s">
        <v>43</v>
      </c>
      <c r="F2032" s="110">
        <v>17.260000000000002</v>
      </c>
      <c r="G2032" s="111" t="s">
        <v>94</v>
      </c>
      <c r="H2032" s="110"/>
      <c r="I2032" s="65">
        <v>366.81</v>
      </c>
      <c r="J2032" s="112">
        <v>26.39</v>
      </c>
      <c r="K2032" s="67">
        <v>9680.1</v>
      </c>
    </row>
    <row r="2033" spans="1:11" s="6" customFormat="1" ht="15" outlineLevel="1">
      <c r="A2033" s="59" t="s">
        <v>43</v>
      </c>
      <c r="B2033" s="108"/>
      <c r="C2033" s="108" t="s">
        <v>46</v>
      </c>
      <c r="D2033" s="109"/>
      <c r="E2033" s="62" t="s">
        <v>43</v>
      </c>
      <c r="F2033" s="110">
        <v>70.64</v>
      </c>
      <c r="G2033" s="111" t="s">
        <v>95</v>
      </c>
      <c r="H2033" s="110"/>
      <c r="I2033" s="65">
        <v>1483.44</v>
      </c>
      <c r="J2033" s="112">
        <v>11.82</v>
      </c>
      <c r="K2033" s="67">
        <v>17534.259999999998</v>
      </c>
    </row>
    <row r="2034" spans="1:11" s="6" customFormat="1" ht="15" outlineLevel="1">
      <c r="A2034" s="59" t="s">
        <v>43</v>
      </c>
      <c r="B2034" s="108"/>
      <c r="C2034" s="108" t="s">
        <v>48</v>
      </c>
      <c r="D2034" s="109"/>
      <c r="E2034" s="62" t="s">
        <v>43</v>
      </c>
      <c r="F2034" s="110" t="s">
        <v>1787</v>
      </c>
      <c r="G2034" s="111"/>
      <c r="H2034" s="110"/>
      <c r="I2034" s="68" t="s">
        <v>1788</v>
      </c>
      <c r="J2034" s="112">
        <v>26.39</v>
      </c>
      <c r="K2034" s="69" t="s">
        <v>1789</v>
      </c>
    </row>
    <row r="2035" spans="1:11" s="6" customFormat="1" ht="15" outlineLevel="1">
      <c r="A2035" s="59" t="s">
        <v>43</v>
      </c>
      <c r="B2035" s="108"/>
      <c r="C2035" s="108" t="s">
        <v>52</v>
      </c>
      <c r="D2035" s="109"/>
      <c r="E2035" s="62" t="s">
        <v>43</v>
      </c>
      <c r="F2035" s="110"/>
      <c r="G2035" s="111"/>
      <c r="H2035" s="110"/>
      <c r="I2035" s="65"/>
      <c r="J2035" s="112"/>
      <c r="K2035" s="67"/>
    </row>
    <row r="2036" spans="1:11" s="6" customFormat="1" ht="15" outlineLevel="1">
      <c r="A2036" s="59" t="s">
        <v>43</v>
      </c>
      <c r="B2036" s="108"/>
      <c r="C2036" s="108" t="s">
        <v>53</v>
      </c>
      <c r="D2036" s="109" t="s">
        <v>54</v>
      </c>
      <c r="E2036" s="62">
        <v>114</v>
      </c>
      <c r="F2036" s="110"/>
      <c r="G2036" s="111"/>
      <c r="H2036" s="110"/>
      <c r="I2036" s="65">
        <v>418.16</v>
      </c>
      <c r="J2036" s="112">
        <v>94</v>
      </c>
      <c r="K2036" s="67">
        <v>9099.2900000000009</v>
      </c>
    </row>
    <row r="2037" spans="1:11" s="6" customFormat="1" ht="15" outlineLevel="1">
      <c r="A2037" s="59" t="s">
        <v>43</v>
      </c>
      <c r="B2037" s="108"/>
      <c r="C2037" s="108" t="s">
        <v>55</v>
      </c>
      <c r="D2037" s="109" t="s">
        <v>54</v>
      </c>
      <c r="E2037" s="62">
        <v>80</v>
      </c>
      <c r="F2037" s="110"/>
      <c r="G2037" s="111"/>
      <c r="H2037" s="110"/>
      <c r="I2037" s="65">
        <v>293.45</v>
      </c>
      <c r="J2037" s="112">
        <v>41</v>
      </c>
      <c r="K2037" s="67">
        <v>3968.84</v>
      </c>
    </row>
    <row r="2038" spans="1:11" s="6" customFormat="1" ht="15" outlineLevel="1">
      <c r="A2038" s="59" t="s">
        <v>43</v>
      </c>
      <c r="B2038" s="108"/>
      <c r="C2038" s="108" t="s">
        <v>56</v>
      </c>
      <c r="D2038" s="109" t="s">
        <v>54</v>
      </c>
      <c r="E2038" s="62">
        <v>98</v>
      </c>
      <c r="F2038" s="110"/>
      <c r="G2038" s="111"/>
      <c r="H2038" s="110"/>
      <c r="I2038" s="65">
        <v>297.38</v>
      </c>
      <c r="J2038" s="112">
        <v>95</v>
      </c>
      <c r="K2038" s="67">
        <v>7607.65</v>
      </c>
    </row>
    <row r="2039" spans="1:11" s="6" customFormat="1" ht="15" outlineLevel="1">
      <c r="A2039" s="59" t="s">
        <v>43</v>
      </c>
      <c r="B2039" s="108"/>
      <c r="C2039" s="108" t="s">
        <v>57</v>
      </c>
      <c r="D2039" s="109" t="s">
        <v>54</v>
      </c>
      <c r="E2039" s="62">
        <v>77</v>
      </c>
      <c r="F2039" s="110"/>
      <c r="G2039" s="111"/>
      <c r="H2039" s="110"/>
      <c r="I2039" s="65">
        <v>233.66</v>
      </c>
      <c r="J2039" s="112">
        <v>65</v>
      </c>
      <c r="K2039" s="67">
        <v>5205.2299999999996</v>
      </c>
    </row>
    <row r="2040" spans="1:11" s="6" customFormat="1" ht="30" outlineLevel="1">
      <c r="A2040" s="59" t="s">
        <v>43</v>
      </c>
      <c r="B2040" s="108"/>
      <c r="C2040" s="108" t="s">
        <v>58</v>
      </c>
      <c r="D2040" s="109" t="s">
        <v>59</v>
      </c>
      <c r="E2040" s="62">
        <v>1.52</v>
      </c>
      <c r="F2040" s="110"/>
      <c r="G2040" s="111" t="s">
        <v>94</v>
      </c>
      <c r="H2040" s="110"/>
      <c r="I2040" s="65">
        <v>32.299999999999997</v>
      </c>
      <c r="J2040" s="112"/>
      <c r="K2040" s="67"/>
    </row>
    <row r="2041" spans="1:11" s="6" customFormat="1" ht="15.75">
      <c r="A2041" s="70" t="s">
        <v>43</v>
      </c>
      <c r="B2041" s="113"/>
      <c r="C2041" s="113" t="s">
        <v>60</v>
      </c>
      <c r="D2041" s="114"/>
      <c r="E2041" s="73" t="s">
        <v>43</v>
      </c>
      <c r="F2041" s="115"/>
      <c r="G2041" s="116"/>
      <c r="H2041" s="115"/>
      <c r="I2041" s="76">
        <v>3092.9</v>
      </c>
      <c r="J2041" s="117"/>
      <c r="K2041" s="78">
        <v>53095.37</v>
      </c>
    </row>
    <row r="2042" spans="1:11" s="6" customFormat="1" ht="15" outlineLevel="1">
      <c r="A2042" s="59" t="s">
        <v>43</v>
      </c>
      <c r="B2042" s="108"/>
      <c r="C2042" s="108" t="s">
        <v>61</v>
      </c>
      <c r="D2042" s="109"/>
      <c r="E2042" s="62" t="s">
        <v>43</v>
      </c>
      <c r="F2042" s="110"/>
      <c r="G2042" s="111"/>
      <c r="H2042" s="110"/>
      <c r="I2042" s="65"/>
      <c r="J2042" s="112"/>
      <c r="K2042" s="67"/>
    </row>
    <row r="2043" spans="1:11" s="6" customFormat="1" ht="25.5" outlineLevel="1">
      <c r="A2043" s="59" t="s">
        <v>43</v>
      </c>
      <c r="B2043" s="108"/>
      <c r="C2043" s="108" t="s">
        <v>46</v>
      </c>
      <c r="D2043" s="109"/>
      <c r="E2043" s="62" t="s">
        <v>43</v>
      </c>
      <c r="F2043" s="110">
        <v>14.45</v>
      </c>
      <c r="G2043" s="111" t="s">
        <v>100</v>
      </c>
      <c r="H2043" s="110"/>
      <c r="I2043" s="65">
        <v>30.35</v>
      </c>
      <c r="J2043" s="112">
        <v>26.39</v>
      </c>
      <c r="K2043" s="67">
        <v>800.8</v>
      </c>
    </row>
    <row r="2044" spans="1:11" s="6" customFormat="1" ht="25.5" outlineLevel="1">
      <c r="A2044" s="59" t="s">
        <v>43</v>
      </c>
      <c r="B2044" s="108"/>
      <c r="C2044" s="108" t="s">
        <v>48</v>
      </c>
      <c r="D2044" s="109"/>
      <c r="E2044" s="62" t="s">
        <v>43</v>
      </c>
      <c r="F2044" s="110">
        <v>14.45</v>
      </c>
      <c r="G2044" s="111" t="s">
        <v>100</v>
      </c>
      <c r="H2044" s="110"/>
      <c r="I2044" s="65">
        <v>30.35</v>
      </c>
      <c r="J2044" s="112">
        <v>26.39</v>
      </c>
      <c r="K2044" s="67">
        <v>800.8</v>
      </c>
    </row>
    <row r="2045" spans="1:11" s="6" customFormat="1" ht="15" outlineLevel="1">
      <c r="A2045" s="59" t="s">
        <v>43</v>
      </c>
      <c r="B2045" s="108"/>
      <c r="C2045" s="108" t="s">
        <v>63</v>
      </c>
      <c r="D2045" s="109" t="s">
        <v>54</v>
      </c>
      <c r="E2045" s="62">
        <v>175</v>
      </c>
      <c r="F2045" s="110"/>
      <c r="G2045" s="111"/>
      <c r="H2045" s="110"/>
      <c r="I2045" s="65">
        <v>53.11</v>
      </c>
      <c r="J2045" s="112">
        <v>160</v>
      </c>
      <c r="K2045" s="67">
        <v>1281.28</v>
      </c>
    </row>
    <row r="2046" spans="1:11" s="6" customFormat="1" ht="15" outlineLevel="1">
      <c r="A2046" s="59" t="s">
        <v>43</v>
      </c>
      <c r="B2046" s="108"/>
      <c r="C2046" s="108" t="s">
        <v>64</v>
      </c>
      <c r="D2046" s="109"/>
      <c r="E2046" s="62" t="s">
        <v>43</v>
      </c>
      <c r="F2046" s="110"/>
      <c r="G2046" s="111"/>
      <c r="H2046" s="110"/>
      <c r="I2046" s="65">
        <v>83.46</v>
      </c>
      <c r="J2046" s="112"/>
      <c r="K2046" s="67">
        <v>2082.08</v>
      </c>
    </row>
    <row r="2047" spans="1:11" s="6" customFormat="1" ht="15.75">
      <c r="A2047" s="70" t="s">
        <v>43</v>
      </c>
      <c r="B2047" s="113"/>
      <c r="C2047" s="113" t="s">
        <v>65</v>
      </c>
      <c r="D2047" s="114"/>
      <c r="E2047" s="73" t="s">
        <v>43</v>
      </c>
      <c r="F2047" s="115"/>
      <c r="G2047" s="116"/>
      <c r="H2047" s="115"/>
      <c r="I2047" s="76">
        <v>3176.36</v>
      </c>
      <c r="J2047" s="117"/>
      <c r="K2047" s="78">
        <v>55177.45</v>
      </c>
    </row>
    <row r="2048" spans="1:11" s="6" customFormat="1" ht="30">
      <c r="A2048" s="59">
        <v>222</v>
      </c>
      <c r="B2048" s="108" t="s">
        <v>1573</v>
      </c>
      <c r="C2048" s="108" t="s">
        <v>1574</v>
      </c>
      <c r="D2048" s="109" t="s">
        <v>418</v>
      </c>
      <c r="E2048" s="62" t="s">
        <v>1790</v>
      </c>
      <c r="F2048" s="110">
        <v>2.2400000000000002</v>
      </c>
      <c r="G2048" s="111"/>
      <c r="H2048" s="110"/>
      <c r="I2048" s="65">
        <v>376.32</v>
      </c>
      <c r="J2048" s="112">
        <v>3.51</v>
      </c>
      <c r="K2048" s="78">
        <v>1320.88</v>
      </c>
    </row>
    <row r="2049" spans="1:11" s="6" customFormat="1" ht="30">
      <c r="A2049" s="59">
        <v>223</v>
      </c>
      <c r="B2049" s="108" t="s">
        <v>1576</v>
      </c>
      <c r="C2049" s="108" t="s">
        <v>1577</v>
      </c>
      <c r="D2049" s="109" t="s">
        <v>418</v>
      </c>
      <c r="E2049" s="62" t="s">
        <v>1791</v>
      </c>
      <c r="F2049" s="110">
        <v>0.46</v>
      </c>
      <c r="G2049" s="111"/>
      <c r="H2049" s="110"/>
      <c r="I2049" s="65">
        <v>25.76</v>
      </c>
      <c r="J2049" s="112">
        <v>4.3</v>
      </c>
      <c r="K2049" s="78">
        <v>110.77</v>
      </c>
    </row>
    <row r="2050" spans="1:11" s="6" customFormat="1" ht="75">
      <c r="A2050" s="59">
        <v>224</v>
      </c>
      <c r="B2050" s="108" t="s">
        <v>1570</v>
      </c>
      <c r="C2050" s="108" t="s">
        <v>1571</v>
      </c>
      <c r="D2050" s="109" t="s">
        <v>418</v>
      </c>
      <c r="E2050" s="62">
        <v>56</v>
      </c>
      <c r="F2050" s="110">
        <v>76</v>
      </c>
      <c r="G2050" s="111"/>
      <c r="H2050" s="110"/>
      <c r="I2050" s="65">
        <v>4256</v>
      </c>
      <c r="J2050" s="112">
        <v>12.52</v>
      </c>
      <c r="K2050" s="78">
        <v>53285.120000000003</v>
      </c>
    </row>
    <row r="2051" spans="1:11" s="6" customFormat="1" ht="180">
      <c r="A2051" s="59">
        <v>225</v>
      </c>
      <c r="B2051" s="108" t="s">
        <v>1723</v>
      </c>
      <c r="C2051" s="108" t="s">
        <v>1724</v>
      </c>
      <c r="D2051" s="109" t="s">
        <v>74</v>
      </c>
      <c r="E2051" s="62" t="s">
        <v>1767</v>
      </c>
      <c r="F2051" s="110">
        <v>1459.82</v>
      </c>
      <c r="G2051" s="111"/>
      <c r="H2051" s="110"/>
      <c r="I2051" s="65"/>
      <c r="J2051" s="112"/>
      <c r="K2051" s="67"/>
    </row>
    <row r="2052" spans="1:11" s="6" customFormat="1" ht="25.5" outlineLevel="1">
      <c r="A2052" s="59" t="s">
        <v>43</v>
      </c>
      <c r="B2052" s="108"/>
      <c r="C2052" s="108" t="s">
        <v>44</v>
      </c>
      <c r="D2052" s="109"/>
      <c r="E2052" s="62" t="s">
        <v>43</v>
      </c>
      <c r="F2052" s="110">
        <v>381</v>
      </c>
      <c r="G2052" s="111" t="s">
        <v>94</v>
      </c>
      <c r="H2052" s="110"/>
      <c r="I2052" s="65">
        <v>439.55</v>
      </c>
      <c r="J2052" s="112">
        <v>26.39</v>
      </c>
      <c r="K2052" s="67">
        <v>11599.78</v>
      </c>
    </row>
    <row r="2053" spans="1:11" s="6" customFormat="1" ht="15" outlineLevel="1">
      <c r="A2053" s="59" t="s">
        <v>43</v>
      </c>
      <c r="B2053" s="108"/>
      <c r="C2053" s="108" t="s">
        <v>46</v>
      </c>
      <c r="D2053" s="109"/>
      <c r="E2053" s="62" t="s">
        <v>43</v>
      </c>
      <c r="F2053" s="110">
        <v>700.12</v>
      </c>
      <c r="G2053" s="111" t="s">
        <v>95</v>
      </c>
      <c r="H2053" s="110"/>
      <c r="I2053" s="65">
        <v>798.14</v>
      </c>
      <c r="J2053" s="112">
        <v>8.3699999999999992</v>
      </c>
      <c r="K2053" s="67">
        <v>6680.41</v>
      </c>
    </row>
    <row r="2054" spans="1:11" s="6" customFormat="1" ht="15" outlineLevel="1">
      <c r="A2054" s="59" t="s">
        <v>43</v>
      </c>
      <c r="B2054" s="108"/>
      <c r="C2054" s="108" t="s">
        <v>48</v>
      </c>
      <c r="D2054" s="109"/>
      <c r="E2054" s="62" t="s">
        <v>43</v>
      </c>
      <c r="F2054" s="110" t="s">
        <v>1726</v>
      </c>
      <c r="G2054" s="111"/>
      <c r="H2054" s="110"/>
      <c r="I2054" s="68" t="s">
        <v>2108</v>
      </c>
      <c r="J2054" s="112">
        <v>26.39</v>
      </c>
      <c r="K2054" s="69" t="s">
        <v>2109</v>
      </c>
    </row>
    <row r="2055" spans="1:11" s="6" customFormat="1" ht="15" outlineLevel="1">
      <c r="A2055" s="59" t="s">
        <v>43</v>
      </c>
      <c r="B2055" s="108"/>
      <c r="C2055" s="108" t="s">
        <v>52</v>
      </c>
      <c r="D2055" s="109"/>
      <c r="E2055" s="62" t="s">
        <v>43</v>
      </c>
      <c r="F2055" s="110">
        <v>378.7</v>
      </c>
      <c r="G2055" s="111"/>
      <c r="H2055" s="110"/>
      <c r="I2055" s="65">
        <v>287.81</v>
      </c>
      <c r="J2055" s="112">
        <v>8.23</v>
      </c>
      <c r="K2055" s="67">
        <v>2368.69</v>
      </c>
    </row>
    <row r="2056" spans="1:11" s="6" customFormat="1" ht="15" outlineLevel="1">
      <c r="A2056" s="59" t="s">
        <v>43</v>
      </c>
      <c r="B2056" s="108"/>
      <c r="C2056" s="108" t="s">
        <v>53</v>
      </c>
      <c r="D2056" s="109" t="s">
        <v>54</v>
      </c>
      <c r="E2056" s="62">
        <v>114</v>
      </c>
      <c r="F2056" s="110"/>
      <c r="G2056" s="111"/>
      <c r="H2056" s="110"/>
      <c r="I2056" s="65">
        <v>501.09</v>
      </c>
      <c r="J2056" s="112">
        <v>79</v>
      </c>
      <c r="K2056" s="67">
        <v>9163.83</v>
      </c>
    </row>
    <row r="2057" spans="1:11" s="6" customFormat="1" ht="15" outlineLevel="1">
      <c r="A2057" s="59" t="s">
        <v>43</v>
      </c>
      <c r="B2057" s="108"/>
      <c r="C2057" s="108" t="s">
        <v>55</v>
      </c>
      <c r="D2057" s="109" t="s">
        <v>54</v>
      </c>
      <c r="E2057" s="62">
        <v>67</v>
      </c>
      <c r="F2057" s="110"/>
      <c r="G2057" s="111"/>
      <c r="H2057" s="110"/>
      <c r="I2057" s="65">
        <v>294.5</v>
      </c>
      <c r="J2057" s="112">
        <v>41</v>
      </c>
      <c r="K2057" s="67">
        <v>4755.91</v>
      </c>
    </row>
    <row r="2058" spans="1:11" s="6" customFormat="1" ht="15" outlineLevel="1">
      <c r="A2058" s="59" t="s">
        <v>43</v>
      </c>
      <c r="B2058" s="108"/>
      <c r="C2058" s="108" t="s">
        <v>56</v>
      </c>
      <c r="D2058" s="109" t="s">
        <v>54</v>
      </c>
      <c r="E2058" s="62">
        <v>98</v>
      </c>
      <c r="F2058" s="110"/>
      <c r="G2058" s="111"/>
      <c r="H2058" s="110"/>
      <c r="I2058" s="65">
        <v>53.1</v>
      </c>
      <c r="J2058" s="112">
        <v>95</v>
      </c>
      <c r="K2058" s="67">
        <v>1358.42</v>
      </c>
    </row>
    <row r="2059" spans="1:11" s="6" customFormat="1" ht="15" outlineLevel="1">
      <c r="A2059" s="59" t="s">
        <v>43</v>
      </c>
      <c r="B2059" s="108"/>
      <c r="C2059" s="108" t="s">
        <v>57</v>
      </c>
      <c r="D2059" s="109" t="s">
        <v>54</v>
      </c>
      <c r="E2059" s="62">
        <v>77</v>
      </c>
      <c r="F2059" s="110"/>
      <c r="G2059" s="111"/>
      <c r="H2059" s="110"/>
      <c r="I2059" s="65">
        <v>41.72</v>
      </c>
      <c r="J2059" s="112">
        <v>65</v>
      </c>
      <c r="K2059" s="67">
        <v>929.45</v>
      </c>
    </row>
    <row r="2060" spans="1:11" s="6" customFormat="1" ht="30" outlineLevel="1">
      <c r="A2060" s="59" t="s">
        <v>43</v>
      </c>
      <c r="B2060" s="108"/>
      <c r="C2060" s="108" t="s">
        <v>58</v>
      </c>
      <c r="D2060" s="109" t="s">
        <v>59</v>
      </c>
      <c r="E2060" s="62">
        <v>30.9</v>
      </c>
      <c r="F2060" s="110"/>
      <c r="G2060" s="111" t="s">
        <v>94</v>
      </c>
      <c r="H2060" s="110"/>
      <c r="I2060" s="65">
        <v>35.65</v>
      </c>
      <c r="J2060" s="112"/>
      <c r="K2060" s="67"/>
    </row>
    <row r="2061" spans="1:11" s="6" customFormat="1" ht="15.75">
      <c r="A2061" s="70" t="s">
        <v>43</v>
      </c>
      <c r="B2061" s="113"/>
      <c r="C2061" s="113" t="s">
        <v>60</v>
      </c>
      <c r="D2061" s="114"/>
      <c r="E2061" s="73" t="s">
        <v>43</v>
      </c>
      <c r="F2061" s="115"/>
      <c r="G2061" s="116"/>
      <c r="H2061" s="115"/>
      <c r="I2061" s="76">
        <v>2415.91</v>
      </c>
      <c r="J2061" s="117"/>
      <c r="K2061" s="78">
        <v>36856.49</v>
      </c>
    </row>
    <row r="2062" spans="1:11" s="6" customFormat="1" ht="15" outlineLevel="1">
      <c r="A2062" s="59" t="s">
        <v>43</v>
      </c>
      <c r="B2062" s="108"/>
      <c r="C2062" s="108" t="s">
        <v>61</v>
      </c>
      <c r="D2062" s="109"/>
      <c r="E2062" s="62" t="s">
        <v>43</v>
      </c>
      <c r="F2062" s="110"/>
      <c r="G2062" s="111"/>
      <c r="H2062" s="110"/>
      <c r="I2062" s="65"/>
      <c r="J2062" s="112"/>
      <c r="K2062" s="67"/>
    </row>
    <row r="2063" spans="1:11" s="6" customFormat="1" ht="25.5" outlineLevel="1">
      <c r="A2063" s="59" t="s">
        <v>43</v>
      </c>
      <c r="B2063" s="108"/>
      <c r="C2063" s="108" t="s">
        <v>46</v>
      </c>
      <c r="D2063" s="109"/>
      <c r="E2063" s="62" t="s">
        <v>43</v>
      </c>
      <c r="F2063" s="110">
        <v>47.53</v>
      </c>
      <c r="G2063" s="111" t="s">
        <v>100</v>
      </c>
      <c r="H2063" s="110"/>
      <c r="I2063" s="65">
        <v>5.42</v>
      </c>
      <c r="J2063" s="112">
        <v>26.39</v>
      </c>
      <c r="K2063" s="67">
        <v>142.99</v>
      </c>
    </row>
    <row r="2064" spans="1:11" s="6" customFormat="1" ht="25.5" outlineLevel="1">
      <c r="A2064" s="59" t="s">
        <v>43</v>
      </c>
      <c r="B2064" s="108"/>
      <c r="C2064" s="108" t="s">
        <v>48</v>
      </c>
      <c r="D2064" s="109"/>
      <c r="E2064" s="62" t="s">
        <v>43</v>
      </c>
      <c r="F2064" s="110">
        <v>47.53</v>
      </c>
      <c r="G2064" s="111" t="s">
        <v>100</v>
      </c>
      <c r="H2064" s="110"/>
      <c r="I2064" s="65">
        <v>5.42</v>
      </c>
      <c r="J2064" s="112">
        <v>26.39</v>
      </c>
      <c r="K2064" s="67">
        <v>142.99</v>
      </c>
    </row>
    <row r="2065" spans="1:11" s="6" customFormat="1" ht="15" outlineLevel="1">
      <c r="A2065" s="59" t="s">
        <v>43</v>
      </c>
      <c r="B2065" s="108"/>
      <c r="C2065" s="108" t="s">
        <v>63</v>
      </c>
      <c r="D2065" s="109" t="s">
        <v>54</v>
      </c>
      <c r="E2065" s="62">
        <v>175</v>
      </c>
      <c r="F2065" s="110"/>
      <c r="G2065" s="111"/>
      <c r="H2065" s="110"/>
      <c r="I2065" s="65">
        <v>9.48</v>
      </c>
      <c r="J2065" s="112">
        <v>160</v>
      </c>
      <c r="K2065" s="67">
        <v>228.78</v>
      </c>
    </row>
    <row r="2066" spans="1:11" s="6" customFormat="1" ht="15" outlineLevel="1">
      <c r="A2066" s="59" t="s">
        <v>43</v>
      </c>
      <c r="B2066" s="108"/>
      <c r="C2066" s="108" t="s">
        <v>64</v>
      </c>
      <c r="D2066" s="109"/>
      <c r="E2066" s="62" t="s">
        <v>43</v>
      </c>
      <c r="F2066" s="110"/>
      <c r="G2066" s="111"/>
      <c r="H2066" s="110"/>
      <c r="I2066" s="65">
        <v>14.9</v>
      </c>
      <c r="J2066" s="112"/>
      <c r="K2066" s="67">
        <v>371.77</v>
      </c>
    </row>
    <row r="2067" spans="1:11" s="6" customFormat="1" ht="15.75">
      <c r="A2067" s="70" t="s">
        <v>43</v>
      </c>
      <c r="B2067" s="113"/>
      <c r="C2067" s="113" t="s">
        <v>65</v>
      </c>
      <c r="D2067" s="114"/>
      <c r="E2067" s="73" t="s">
        <v>43</v>
      </c>
      <c r="F2067" s="115"/>
      <c r="G2067" s="116"/>
      <c r="H2067" s="115"/>
      <c r="I2067" s="76">
        <v>2430.81</v>
      </c>
      <c r="J2067" s="117"/>
      <c r="K2067" s="78">
        <v>37228.26</v>
      </c>
    </row>
    <row r="2068" spans="1:11" s="6" customFormat="1" ht="105">
      <c r="A2068" s="59">
        <v>226</v>
      </c>
      <c r="B2068" s="108" t="s">
        <v>2110</v>
      </c>
      <c r="C2068" s="108" t="s">
        <v>2111</v>
      </c>
      <c r="D2068" s="109" t="s">
        <v>119</v>
      </c>
      <c r="E2068" s="62" t="s">
        <v>2112</v>
      </c>
      <c r="F2068" s="110">
        <v>81.98</v>
      </c>
      <c r="G2068" s="111"/>
      <c r="H2068" s="110"/>
      <c r="I2068" s="65">
        <v>6417.39</v>
      </c>
      <c r="J2068" s="112">
        <v>4.5999999999999996</v>
      </c>
      <c r="K2068" s="78">
        <v>29520.01</v>
      </c>
    </row>
    <row r="2069" spans="1:11" s="6" customFormat="1" ht="180">
      <c r="A2069" s="59">
        <v>227</v>
      </c>
      <c r="B2069" s="108" t="s">
        <v>639</v>
      </c>
      <c r="C2069" s="108" t="s">
        <v>640</v>
      </c>
      <c r="D2069" s="109" t="s">
        <v>641</v>
      </c>
      <c r="E2069" s="62" t="s">
        <v>2113</v>
      </c>
      <c r="F2069" s="110">
        <v>198.7</v>
      </c>
      <c r="G2069" s="111"/>
      <c r="H2069" s="110"/>
      <c r="I2069" s="65"/>
      <c r="J2069" s="112"/>
      <c r="K2069" s="67"/>
    </row>
    <row r="2070" spans="1:11" s="6" customFormat="1" ht="25.5" outlineLevel="1">
      <c r="A2070" s="59" t="s">
        <v>43</v>
      </c>
      <c r="B2070" s="108"/>
      <c r="C2070" s="108" t="s">
        <v>44</v>
      </c>
      <c r="D2070" s="109"/>
      <c r="E2070" s="62" t="s">
        <v>43</v>
      </c>
      <c r="F2070" s="110">
        <v>131.93</v>
      </c>
      <c r="G2070" s="111" t="s">
        <v>94</v>
      </c>
      <c r="H2070" s="110"/>
      <c r="I2070" s="65">
        <v>580.78</v>
      </c>
      <c r="J2070" s="112">
        <v>26.39</v>
      </c>
      <c r="K2070" s="67">
        <v>15326.84</v>
      </c>
    </row>
    <row r="2071" spans="1:11" s="6" customFormat="1" ht="15" outlineLevel="1">
      <c r="A2071" s="59" t="s">
        <v>43</v>
      </c>
      <c r="B2071" s="108"/>
      <c r="C2071" s="108" t="s">
        <v>46</v>
      </c>
      <c r="D2071" s="109"/>
      <c r="E2071" s="62" t="s">
        <v>43</v>
      </c>
      <c r="F2071" s="110">
        <v>31.63</v>
      </c>
      <c r="G2071" s="111" t="s">
        <v>95</v>
      </c>
      <c r="H2071" s="110"/>
      <c r="I2071" s="65">
        <v>137.59</v>
      </c>
      <c r="J2071" s="112">
        <v>11.4</v>
      </c>
      <c r="K2071" s="67">
        <v>1568.53</v>
      </c>
    </row>
    <row r="2072" spans="1:11" s="6" customFormat="1" ht="15" outlineLevel="1">
      <c r="A2072" s="59" t="s">
        <v>43</v>
      </c>
      <c r="B2072" s="108"/>
      <c r="C2072" s="108" t="s">
        <v>48</v>
      </c>
      <c r="D2072" s="109"/>
      <c r="E2072" s="62" t="s">
        <v>43</v>
      </c>
      <c r="F2072" s="110" t="s">
        <v>642</v>
      </c>
      <c r="G2072" s="111"/>
      <c r="H2072" s="110"/>
      <c r="I2072" s="68" t="s">
        <v>2114</v>
      </c>
      <c r="J2072" s="112">
        <v>26.39</v>
      </c>
      <c r="K2072" s="69" t="s">
        <v>2115</v>
      </c>
    </row>
    <row r="2073" spans="1:11" s="6" customFormat="1" ht="15" outlineLevel="1">
      <c r="A2073" s="59" t="s">
        <v>43</v>
      </c>
      <c r="B2073" s="108"/>
      <c r="C2073" s="108" t="s">
        <v>52</v>
      </c>
      <c r="D2073" s="109"/>
      <c r="E2073" s="62" t="s">
        <v>43</v>
      </c>
      <c r="F2073" s="110">
        <v>35.14</v>
      </c>
      <c r="G2073" s="111"/>
      <c r="H2073" s="110"/>
      <c r="I2073" s="65">
        <v>101.91</v>
      </c>
      <c r="J2073" s="112">
        <v>8.23</v>
      </c>
      <c r="K2073" s="67">
        <v>838.69</v>
      </c>
    </row>
    <row r="2074" spans="1:11" s="6" customFormat="1" ht="15" outlineLevel="1">
      <c r="A2074" s="59" t="s">
        <v>43</v>
      </c>
      <c r="B2074" s="108"/>
      <c r="C2074" s="108" t="s">
        <v>53</v>
      </c>
      <c r="D2074" s="109" t="s">
        <v>54</v>
      </c>
      <c r="E2074" s="62">
        <v>114</v>
      </c>
      <c r="F2074" s="110"/>
      <c r="G2074" s="111"/>
      <c r="H2074" s="110"/>
      <c r="I2074" s="65">
        <v>662.09</v>
      </c>
      <c r="J2074" s="112">
        <v>79</v>
      </c>
      <c r="K2074" s="67">
        <v>12108.2</v>
      </c>
    </row>
    <row r="2075" spans="1:11" s="6" customFormat="1" ht="15" outlineLevel="1">
      <c r="A2075" s="59" t="s">
        <v>43</v>
      </c>
      <c r="B2075" s="108"/>
      <c r="C2075" s="108" t="s">
        <v>55</v>
      </c>
      <c r="D2075" s="109" t="s">
        <v>54</v>
      </c>
      <c r="E2075" s="62">
        <v>67</v>
      </c>
      <c r="F2075" s="110"/>
      <c r="G2075" s="111"/>
      <c r="H2075" s="110"/>
      <c r="I2075" s="65">
        <v>389.12</v>
      </c>
      <c r="J2075" s="112">
        <v>41</v>
      </c>
      <c r="K2075" s="67">
        <v>6284</v>
      </c>
    </row>
    <row r="2076" spans="1:11" s="6" customFormat="1" ht="15" outlineLevel="1">
      <c r="A2076" s="59" t="s">
        <v>43</v>
      </c>
      <c r="B2076" s="108"/>
      <c r="C2076" s="108" t="s">
        <v>56</v>
      </c>
      <c r="D2076" s="109" t="s">
        <v>54</v>
      </c>
      <c r="E2076" s="62">
        <v>98</v>
      </c>
      <c r="F2076" s="110"/>
      <c r="G2076" s="111"/>
      <c r="H2076" s="110"/>
      <c r="I2076" s="65">
        <v>30.31</v>
      </c>
      <c r="J2076" s="112">
        <v>95</v>
      </c>
      <c r="K2076" s="67">
        <v>775.39</v>
      </c>
    </row>
    <row r="2077" spans="1:11" s="6" customFormat="1" ht="15" outlineLevel="1">
      <c r="A2077" s="59" t="s">
        <v>43</v>
      </c>
      <c r="B2077" s="108"/>
      <c r="C2077" s="108" t="s">
        <v>57</v>
      </c>
      <c r="D2077" s="109" t="s">
        <v>54</v>
      </c>
      <c r="E2077" s="62">
        <v>77</v>
      </c>
      <c r="F2077" s="110"/>
      <c r="G2077" s="111"/>
      <c r="H2077" s="110"/>
      <c r="I2077" s="65">
        <v>23.82</v>
      </c>
      <c r="J2077" s="112">
        <v>65</v>
      </c>
      <c r="K2077" s="67">
        <v>530.53</v>
      </c>
    </row>
    <row r="2078" spans="1:11" s="6" customFormat="1" ht="30" outlineLevel="1">
      <c r="A2078" s="59" t="s">
        <v>43</v>
      </c>
      <c r="B2078" s="108"/>
      <c r="C2078" s="108" t="s">
        <v>58</v>
      </c>
      <c r="D2078" s="109" t="s">
        <v>59</v>
      </c>
      <c r="E2078" s="62">
        <v>10.7</v>
      </c>
      <c r="F2078" s="110"/>
      <c r="G2078" s="111" t="s">
        <v>94</v>
      </c>
      <c r="H2078" s="110"/>
      <c r="I2078" s="65">
        <v>47.1</v>
      </c>
      <c r="J2078" s="112"/>
      <c r="K2078" s="67"/>
    </row>
    <row r="2079" spans="1:11" s="6" customFormat="1" ht="15.75">
      <c r="A2079" s="70" t="s">
        <v>43</v>
      </c>
      <c r="B2079" s="113"/>
      <c r="C2079" s="113" t="s">
        <v>60</v>
      </c>
      <c r="D2079" s="114"/>
      <c r="E2079" s="73" t="s">
        <v>43</v>
      </c>
      <c r="F2079" s="115"/>
      <c r="G2079" s="116"/>
      <c r="H2079" s="115"/>
      <c r="I2079" s="76">
        <v>1925.62</v>
      </c>
      <c r="J2079" s="117"/>
      <c r="K2079" s="78">
        <v>37432.18</v>
      </c>
    </row>
    <row r="2080" spans="1:11" s="6" customFormat="1" ht="15" outlineLevel="1">
      <c r="A2080" s="59" t="s">
        <v>43</v>
      </c>
      <c r="B2080" s="108"/>
      <c r="C2080" s="108" t="s">
        <v>61</v>
      </c>
      <c r="D2080" s="109"/>
      <c r="E2080" s="62" t="s">
        <v>43</v>
      </c>
      <c r="F2080" s="110"/>
      <c r="G2080" s="111"/>
      <c r="H2080" s="110"/>
      <c r="I2080" s="65"/>
      <c r="J2080" s="112"/>
      <c r="K2080" s="67"/>
    </row>
    <row r="2081" spans="1:11" s="6" customFormat="1" ht="25.5" outlineLevel="1">
      <c r="A2081" s="59" t="s">
        <v>43</v>
      </c>
      <c r="B2081" s="108"/>
      <c r="C2081" s="108" t="s">
        <v>46</v>
      </c>
      <c r="D2081" s="109"/>
      <c r="E2081" s="62" t="s">
        <v>43</v>
      </c>
      <c r="F2081" s="110">
        <v>7.11</v>
      </c>
      <c r="G2081" s="111" t="s">
        <v>100</v>
      </c>
      <c r="H2081" s="110"/>
      <c r="I2081" s="65">
        <v>3.09</v>
      </c>
      <c r="J2081" s="112">
        <v>26.39</v>
      </c>
      <c r="K2081" s="67">
        <v>81.62</v>
      </c>
    </row>
    <row r="2082" spans="1:11" s="6" customFormat="1" ht="25.5" outlineLevel="1">
      <c r="A2082" s="59" t="s">
        <v>43</v>
      </c>
      <c r="B2082" s="108"/>
      <c r="C2082" s="108" t="s">
        <v>48</v>
      </c>
      <c r="D2082" s="109"/>
      <c r="E2082" s="62" t="s">
        <v>43</v>
      </c>
      <c r="F2082" s="110">
        <v>7.11</v>
      </c>
      <c r="G2082" s="111" t="s">
        <v>100</v>
      </c>
      <c r="H2082" s="110"/>
      <c r="I2082" s="65">
        <v>3.09</v>
      </c>
      <c r="J2082" s="112">
        <v>26.39</v>
      </c>
      <c r="K2082" s="67">
        <v>81.62</v>
      </c>
    </row>
    <row r="2083" spans="1:11" s="6" customFormat="1" ht="15" outlineLevel="1">
      <c r="A2083" s="59" t="s">
        <v>43</v>
      </c>
      <c r="B2083" s="108"/>
      <c r="C2083" s="108" t="s">
        <v>63</v>
      </c>
      <c r="D2083" s="109" t="s">
        <v>54</v>
      </c>
      <c r="E2083" s="62">
        <v>175</v>
      </c>
      <c r="F2083" s="110"/>
      <c r="G2083" s="111"/>
      <c r="H2083" s="110"/>
      <c r="I2083" s="65">
        <v>5.41</v>
      </c>
      <c r="J2083" s="112">
        <v>160</v>
      </c>
      <c r="K2083" s="67">
        <v>130.59</v>
      </c>
    </row>
    <row r="2084" spans="1:11" s="6" customFormat="1" ht="15" outlineLevel="1">
      <c r="A2084" s="59" t="s">
        <v>43</v>
      </c>
      <c r="B2084" s="108"/>
      <c r="C2084" s="108" t="s">
        <v>64</v>
      </c>
      <c r="D2084" s="109"/>
      <c r="E2084" s="62" t="s">
        <v>43</v>
      </c>
      <c r="F2084" s="110"/>
      <c r="G2084" s="111"/>
      <c r="H2084" s="110"/>
      <c r="I2084" s="65">
        <v>8.5</v>
      </c>
      <c r="J2084" s="112"/>
      <c r="K2084" s="67">
        <v>212.21</v>
      </c>
    </row>
    <row r="2085" spans="1:11" s="6" customFormat="1" ht="15.75">
      <c r="A2085" s="70" t="s">
        <v>43</v>
      </c>
      <c r="B2085" s="113"/>
      <c r="C2085" s="113" t="s">
        <v>65</v>
      </c>
      <c r="D2085" s="114"/>
      <c r="E2085" s="73" t="s">
        <v>43</v>
      </c>
      <c r="F2085" s="115"/>
      <c r="G2085" s="116"/>
      <c r="H2085" s="115"/>
      <c r="I2085" s="76">
        <v>1934.12</v>
      </c>
      <c r="J2085" s="117"/>
      <c r="K2085" s="78">
        <v>37644.39</v>
      </c>
    </row>
    <row r="2086" spans="1:11" s="6" customFormat="1" ht="90">
      <c r="A2086" s="59">
        <v>228</v>
      </c>
      <c r="B2086" s="108" t="s">
        <v>2116</v>
      </c>
      <c r="C2086" s="118" t="s">
        <v>2117</v>
      </c>
      <c r="D2086" s="119" t="s">
        <v>647</v>
      </c>
      <c r="E2086" s="81" t="s">
        <v>2118</v>
      </c>
      <c r="F2086" s="120">
        <v>7569.83</v>
      </c>
      <c r="G2086" s="121"/>
      <c r="H2086" s="120"/>
      <c r="I2086" s="84">
        <v>2239.16</v>
      </c>
      <c r="J2086" s="122">
        <v>7.95</v>
      </c>
      <c r="K2086" s="86">
        <v>17801.29</v>
      </c>
    </row>
    <row r="2087" spans="1:11" s="6" customFormat="1" ht="15">
      <c r="A2087" s="123"/>
      <c r="B2087" s="124"/>
      <c r="C2087" s="168" t="s">
        <v>127</v>
      </c>
      <c r="D2087" s="169"/>
      <c r="E2087" s="169"/>
      <c r="F2087" s="169"/>
      <c r="G2087" s="169"/>
      <c r="H2087" s="169"/>
      <c r="I2087" s="65">
        <v>29540.38</v>
      </c>
      <c r="J2087" s="112"/>
      <c r="K2087" s="67">
        <v>312409.17</v>
      </c>
    </row>
    <row r="2088" spans="1:11" s="6" customFormat="1" ht="15">
      <c r="A2088" s="123"/>
      <c r="B2088" s="124"/>
      <c r="C2088" s="168" t="s">
        <v>128</v>
      </c>
      <c r="D2088" s="169"/>
      <c r="E2088" s="169"/>
      <c r="F2088" s="169"/>
      <c r="G2088" s="169"/>
      <c r="H2088" s="169"/>
      <c r="I2088" s="65"/>
      <c r="J2088" s="112"/>
      <c r="K2088" s="67"/>
    </row>
    <row r="2089" spans="1:11" s="6" customFormat="1" ht="15">
      <c r="A2089" s="123"/>
      <c r="B2089" s="124"/>
      <c r="C2089" s="168" t="s">
        <v>129</v>
      </c>
      <c r="D2089" s="169"/>
      <c r="E2089" s="169"/>
      <c r="F2089" s="169"/>
      <c r="G2089" s="169"/>
      <c r="H2089" s="169"/>
      <c r="I2089" s="65">
        <v>5401.52</v>
      </c>
      <c r="J2089" s="112"/>
      <c r="K2089" s="67">
        <v>142546.22</v>
      </c>
    </row>
    <row r="2090" spans="1:11" s="6" customFormat="1" ht="15">
      <c r="A2090" s="123"/>
      <c r="B2090" s="124"/>
      <c r="C2090" s="168" t="s">
        <v>130</v>
      </c>
      <c r="D2090" s="169"/>
      <c r="E2090" s="169"/>
      <c r="F2090" s="169"/>
      <c r="G2090" s="169"/>
      <c r="H2090" s="169"/>
      <c r="I2090" s="65">
        <v>16524.060000000001</v>
      </c>
      <c r="J2090" s="112"/>
      <c r="K2090" s="67">
        <v>114938.64</v>
      </c>
    </row>
    <row r="2091" spans="1:11" s="6" customFormat="1" ht="15">
      <c r="A2091" s="123"/>
      <c r="B2091" s="124"/>
      <c r="C2091" s="168" t="s">
        <v>131</v>
      </c>
      <c r="D2091" s="169"/>
      <c r="E2091" s="169"/>
      <c r="F2091" s="169"/>
      <c r="G2091" s="169"/>
      <c r="H2091" s="169"/>
      <c r="I2091" s="65">
        <v>9683.61</v>
      </c>
      <c r="J2091" s="112"/>
      <c r="K2091" s="67">
        <v>109520.14</v>
      </c>
    </row>
    <row r="2092" spans="1:11" s="6" customFormat="1" ht="15.75">
      <c r="A2092" s="123"/>
      <c r="B2092" s="124"/>
      <c r="C2092" s="173" t="s">
        <v>132</v>
      </c>
      <c r="D2092" s="174"/>
      <c r="E2092" s="174"/>
      <c r="F2092" s="174"/>
      <c r="G2092" s="174"/>
      <c r="H2092" s="174"/>
      <c r="I2092" s="76">
        <v>5798.64</v>
      </c>
      <c r="J2092" s="117"/>
      <c r="K2092" s="78">
        <v>122669.92</v>
      </c>
    </row>
    <row r="2093" spans="1:11" s="6" customFormat="1" ht="15.75">
      <c r="A2093" s="123"/>
      <c r="B2093" s="124"/>
      <c r="C2093" s="173" t="s">
        <v>133</v>
      </c>
      <c r="D2093" s="174"/>
      <c r="E2093" s="174"/>
      <c r="F2093" s="174"/>
      <c r="G2093" s="174"/>
      <c r="H2093" s="174"/>
      <c r="I2093" s="76">
        <v>3877.26</v>
      </c>
      <c r="J2093" s="117"/>
      <c r="K2093" s="78">
        <v>71546.94</v>
      </c>
    </row>
    <row r="2094" spans="1:11" s="6" customFormat="1" ht="32.1" customHeight="1">
      <c r="A2094" s="123"/>
      <c r="B2094" s="124"/>
      <c r="C2094" s="173" t="s">
        <v>2119</v>
      </c>
      <c r="D2094" s="174"/>
      <c r="E2094" s="174"/>
      <c r="F2094" s="174"/>
      <c r="G2094" s="174"/>
      <c r="H2094" s="174"/>
      <c r="I2094" s="76"/>
      <c r="J2094" s="117"/>
      <c r="K2094" s="78"/>
    </row>
    <row r="2095" spans="1:11" s="6" customFormat="1" ht="15">
      <c r="A2095" s="123"/>
      <c r="B2095" s="124"/>
      <c r="C2095" s="168" t="s">
        <v>135</v>
      </c>
      <c r="D2095" s="169"/>
      <c r="E2095" s="169"/>
      <c r="F2095" s="169"/>
      <c r="G2095" s="169"/>
      <c r="H2095" s="169"/>
      <c r="I2095" s="65">
        <v>10282.4</v>
      </c>
      <c r="J2095" s="112"/>
      <c r="K2095" s="67">
        <v>120842.31</v>
      </c>
    </row>
    <row r="2096" spans="1:11" s="6" customFormat="1" ht="15">
      <c r="A2096" s="123"/>
      <c r="B2096" s="124"/>
      <c r="C2096" s="168" t="s">
        <v>136</v>
      </c>
      <c r="D2096" s="169"/>
      <c r="E2096" s="169"/>
      <c r="F2096" s="169"/>
      <c r="G2096" s="169"/>
      <c r="H2096" s="169"/>
      <c r="I2096" s="65">
        <v>28933.88</v>
      </c>
      <c r="J2096" s="112"/>
      <c r="K2096" s="67">
        <v>385783.72</v>
      </c>
    </row>
    <row r="2097" spans="1:11" s="6" customFormat="1" ht="15">
      <c r="A2097" s="123"/>
      <c r="B2097" s="124"/>
      <c r="C2097" s="168" t="s">
        <v>137</v>
      </c>
      <c r="D2097" s="169"/>
      <c r="E2097" s="169"/>
      <c r="F2097" s="169"/>
      <c r="G2097" s="169"/>
      <c r="H2097" s="169"/>
      <c r="I2097" s="65">
        <v>39216.28</v>
      </c>
      <c r="J2097" s="112"/>
      <c r="K2097" s="67">
        <v>506626.03</v>
      </c>
    </row>
    <row r="2098" spans="1:11" s="6" customFormat="1" ht="32.1" customHeight="1">
      <c r="A2098" s="123"/>
      <c r="B2098" s="124"/>
      <c r="C2098" s="175" t="s">
        <v>2120</v>
      </c>
      <c r="D2098" s="176"/>
      <c r="E2098" s="176"/>
      <c r="F2098" s="176"/>
      <c r="G2098" s="176"/>
      <c r="H2098" s="176"/>
      <c r="I2098" s="87">
        <v>39216.28</v>
      </c>
      <c r="J2098" s="125"/>
      <c r="K2098" s="86">
        <v>506626.03</v>
      </c>
    </row>
    <row r="2099" spans="1:11" s="6" customFormat="1" ht="22.15" customHeight="1">
      <c r="A2099" s="166" t="s">
        <v>1804</v>
      </c>
      <c r="B2099" s="167"/>
      <c r="C2099" s="167"/>
      <c r="D2099" s="167"/>
      <c r="E2099" s="167"/>
      <c r="F2099" s="167"/>
      <c r="G2099" s="167"/>
      <c r="H2099" s="167"/>
      <c r="I2099" s="167"/>
      <c r="J2099" s="167"/>
      <c r="K2099" s="167"/>
    </row>
    <row r="2100" spans="1:11" s="6" customFormat="1" ht="180">
      <c r="A2100" s="59">
        <v>229</v>
      </c>
      <c r="B2100" s="108" t="s">
        <v>1805</v>
      </c>
      <c r="C2100" s="108" t="s">
        <v>1806</v>
      </c>
      <c r="D2100" s="109" t="s">
        <v>41</v>
      </c>
      <c r="E2100" s="62">
        <v>2</v>
      </c>
      <c r="F2100" s="110">
        <v>576.01</v>
      </c>
      <c r="G2100" s="111"/>
      <c r="H2100" s="110"/>
      <c r="I2100" s="65"/>
      <c r="J2100" s="112"/>
      <c r="K2100" s="67"/>
    </row>
    <row r="2101" spans="1:11" s="6" customFormat="1" ht="25.5" outlineLevel="1">
      <c r="A2101" s="59" t="s">
        <v>43</v>
      </c>
      <c r="B2101" s="108"/>
      <c r="C2101" s="108" t="s">
        <v>44</v>
      </c>
      <c r="D2101" s="109"/>
      <c r="E2101" s="62" t="s">
        <v>43</v>
      </c>
      <c r="F2101" s="110">
        <v>195</v>
      </c>
      <c r="G2101" s="111" t="s">
        <v>94</v>
      </c>
      <c r="H2101" s="110"/>
      <c r="I2101" s="65">
        <v>592.02</v>
      </c>
      <c r="J2101" s="112">
        <v>26.39</v>
      </c>
      <c r="K2101" s="67">
        <v>15623.41</v>
      </c>
    </row>
    <row r="2102" spans="1:11" s="6" customFormat="1" ht="15" outlineLevel="1">
      <c r="A2102" s="59" t="s">
        <v>43</v>
      </c>
      <c r="B2102" s="108"/>
      <c r="C2102" s="108" t="s">
        <v>46</v>
      </c>
      <c r="D2102" s="109"/>
      <c r="E2102" s="62" t="s">
        <v>43</v>
      </c>
      <c r="F2102" s="110">
        <v>379.61</v>
      </c>
      <c r="G2102" s="111" t="s">
        <v>95</v>
      </c>
      <c r="H2102" s="110"/>
      <c r="I2102" s="65">
        <v>1138.83</v>
      </c>
      <c r="J2102" s="112">
        <v>11.2</v>
      </c>
      <c r="K2102" s="67">
        <v>12754.9</v>
      </c>
    </row>
    <row r="2103" spans="1:11" s="6" customFormat="1" ht="15" outlineLevel="1">
      <c r="A2103" s="59" t="s">
        <v>43</v>
      </c>
      <c r="B2103" s="108"/>
      <c r="C2103" s="108" t="s">
        <v>48</v>
      </c>
      <c r="D2103" s="109"/>
      <c r="E2103" s="62" t="s">
        <v>43</v>
      </c>
      <c r="F2103" s="110" t="s">
        <v>1807</v>
      </c>
      <c r="G2103" s="111"/>
      <c r="H2103" s="110"/>
      <c r="I2103" s="68" t="s">
        <v>1808</v>
      </c>
      <c r="J2103" s="112">
        <v>26.39</v>
      </c>
      <c r="K2103" s="69" t="s">
        <v>1809</v>
      </c>
    </row>
    <row r="2104" spans="1:11" s="6" customFormat="1" ht="15" outlineLevel="1">
      <c r="A2104" s="59" t="s">
        <v>43</v>
      </c>
      <c r="B2104" s="108"/>
      <c r="C2104" s="108" t="s">
        <v>52</v>
      </c>
      <c r="D2104" s="109"/>
      <c r="E2104" s="62" t="s">
        <v>43</v>
      </c>
      <c r="F2104" s="110">
        <v>1.4</v>
      </c>
      <c r="G2104" s="111"/>
      <c r="H2104" s="110"/>
      <c r="I2104" s="65">
        <v>2.8</v>
      </c>
      <c r="J2104" s="112">
        <v>8.23</v>
      </c>
      <c r="K2104" s="67">
        <v>23.04</v>
      </c>
    </row>
    <row r="2105" spans="1:11" s="6" customFormat="1" ht="15" outlineLevel="1">
      <c r="A2105" s="59" t="s">
        <v>43</v>
      </c>
      <c r="B2105" s="108"/>
      <c r="C2105" s="108" t="s">
        <v>53</v>
      </c>
      <c r="D2105" s="109" t="s">
        <v>54</v>
      </c>
      <c r="E2105" s="62">
        <v>114</v>
      </c>
      <c r="F2105" s="110"/>
      <c r="G2105" s="111"/>
      <c r="H2105" s="110"/>
      <c r="I2105" s="65">
        <v>674.9</v>
      </c>
      <c r="J2105" s="112">
        <v>79</v>
      </c>
      <c r="K2105" s="67">
        <v>12342.49</v>
      </c>
    </row>
    <row r="2106" spans="1:11" s="6" customFormat="1" ht="15" outlineLevel="1">
      <c r="A2106" s="59" t="s">
        <v>43</v>
      </c>
      <c r="B2106" s="108"/>
      <c r="C2106" s="108" t="s">
        <v>55</v>
      </c>
      <c r="D2106" s="109" t="s">
        <v>54</v>
      </c>
      <c r="E2106" s="62">
        <v>67</v>
      </c>
      <c r="F2106" s="110"/>
      <c r="G2106" s="111"/>
      <c r="H2106" s="110"/>
      <c r="I2106" s="65">
        <v>396.65</v>
      </c>
      <c r="J2106" s="112">
        <v>41</v>
      </c>
      <c r="K2106" s="67">
        <v>6405.6</v>
      </c>
    </row>
    <row r="2107" spans="1:11" s="6" customFormat="1" ht="15" outlineLevel="1">
      <c r="A2107" s="59" t="s">
        <v>43</v>
      </c>
      <c r="B2107" s="108"/>
      <c r="C2107" s="108" t="s">
        <v>56</v>
      </c>
      <c r="D2107" s="109" t="s">
        <v>54</v>
      </c>
      <c r="E2107" s="62">
        <v>98</v>
      </c>
      <c r="F2107" s="110"/>
      <c r="G2107" s="111"/>
      <c r="H2107" s="110"/>
      <c r="I2107" s="65">
        <v>239.32</v>
      </c>
      <c r="J2107" s="112">
        <v>95</v>
      </c>
      <c r="K2107" s="67">
        <v>6122.22</v>
      </c>
    </row>
    <row r="2108" spans="1:11" s="6" customFormat="1" ht="15" outlineLevel="1">
      <c r="A2108" s="59" t="s">
        <v>43</v>
      </c>
      <c r="B2108" s="108"/>
      <c r="C2108" s="108" t="s">
        <v>57</v>
      </c>
      <c r="D2108" s="109" t="s">
        <v>54</v>
      </c>
      <c r="E2108" s="62">
        <v>77</v>
      </c>
      <c r="F2108" s="110"/>
      <c r="G2108" s="111"/>
      <c r="H2108" s="110"/>
      <c r="I2108" s="65">
        <v>188.03</v>
      </c>
      <c r="J2108" s="112">
        <v>65</v>
      </c>
      <c r="K2108" s="67">
        <v>4188.8900000000003</v>
      </c>
    </row>
    <row r="2109" spans="1:11" s="6" customFormat="1" ht="30" outlineLevel="1">
      <c r="A2109" s="59" t="s">
        <v>43</v>
      </c>
      <c r="B2109" s="108"/>
      <c r="C2109" s="108" t="s">
        <v>58</v>
      </c>
      <c r="D2109" s="109" t="s">
        <v>59</v>
      </c>
      <c r="E2109" s="62">
        <v>15</v>
      </c>
      <c r="F2109" s="110"/>
      <c r="G2109" s="111" t="s">
        <v>94</v>
      </c>
      <c r="H2109" s="110"/>
      <c r="I2109" s="65">
        <v>45.54</v>
      </c>
      <c r="J2109" s="112"/>
      <c r="K2109" s="67"/>
    </row>
    <row r="2110" spans="1:11" s="6" customFormat="1" ht="15.75">
      <c r="A2110" s="70" t="s">
        <v>43</v>
      </c>
      <c r="B2110" s="113"/>
      <c r="C2110" s="113" t="s">
        <v>60</v>
      </c>
      <c r="D2110" s="114"/>
      <c r="E2110" s="73" t="s">
        <v>43</v>
      </c>
      <c r="F2110" s="115"/>
      <c r="G2110" s="116"/>
      <c r="H2110" s="115"/>
      <c r="I2110" s="76">
        <v>3232.55</v>
      </c>
      <c r="J2110" s="117"/>
      <c r="K2110" s="78">
        <v>57460.55</v>
      </c>
    </row>
    <row r="2111" spans="1:11" s="6" customFormat="1" ht="15" outlineLevel="1">
      <c r="A2111" s="59" t="s">
        <v>43</v>
      </c>
      <c r="B2111" s="108"/>
      <c r="C2111" s="108" t="s">
        <v>61</v>
      </c>
      <c r="D2111" s="109"/>
      <c r="E2111" s="62" t="s">
        <v>43</v>
      </c>
      <c r="F2111" s="110"/>
      <c r="G2111" s="111"/>
      <c r="H2111" s="110"/>
      <c r="I2111" s="65"/>
      <c r="J2111" s="112"/>
      <c r="K2111" s="67"/>
    </row>
    <row r="2112" spans="1:11" s="6" customFormat="1" ht="25.5" outlineLevel="1">
      <c r="A2112" s="59" t="s">
        <v>43</v>
      </c>
      <c r="B2112" s="108"/>
      <c r="C2112" s="108" t="s">
        <v>46</v>
      </c>
      <c r="D2112" s="109"/>
      <c r="E2112" s="62" t="s">
        <v>43</v>
      </c>
      <c r="F2112" s="110">
        <v>81.400000000000006</v>
      </c>
      <c r="G2112" s="111" t="s">
        <v>100</v>
      </c>
      <c r="H2112" s="110"/>
      <c r="I2112" s="65">
        <v>24.42</v>
      </c>
      <c r="J2112" s="112">
        <v>26.39</v>
      </c>
      <c r="K2112" s="67">
        <v>644.44000000000005</v>
      </c>
    </row>
    <row r="2113" spans="1:11" s="6" customFormat="1" ht="25.5" outlineLevel="1">
      <c r="A2113" s="59" t="s">
        <v>43</v>
      </c>
      <c r="B2113" s="108"/>
      <c r="C2113" s="108" t="s">
        <v>48</v>
      </c>
      <c r="D2113" s="109"/>
      <c r="E2113" s="62" t="s">
        <v>43</v>
      </c>
      <c r="F2113" s="110">
        <v>81.400000000000006</v>
      </c>
      <c r="G2113" s="111" t="s">
        <v>100</v>
      </c>
      <c r="H2113" s="110"/>
      <c r="I2113" s="65">
        <v>24.42</v>
      </c>
      <c r="J2113" s="112">
        <v>26.39</v>
      </c>
      <c r="K2113" s="67">
        <v>644.44000000000005</v>
      </c>
    </row>
    <row r="2114" spans="1:11" s="6" customFormat="1" ht="15" outlineLevel="1">
      <c r="A2114" s="59" t="s">
        <v>43</v>
      </c>
      <c r="B2114" s="108"/>
      <c r="C2114" s="108" t="s">
        <v>63</v>
      </c>
      <c r="D2114" s="109" t="s">
        <v>54</v>
      </c>
      <c r="E2114" s="62">
        <v>175</v>
      </c>
      <c r="F2114" s="110"/>
      <c r="G2114" s="111"/>
      <c r="H2114" s="110"/>
      <c r="I2114" s="65">
        <v>42.73</v>
      </c>
      <c r="J2114" s="112">
        <v>160</v>
      </c>
      <c r="K2114" s="67">
        <v>1031.1099999999999</v>
      </c>
    </row>
    <row r="2115" spans="1:11" s="6" customFormat="1" ht="15" outlineLevel="1">
      <c r="A2115" s="59" t="s">
        <v>43</v>
      </c>
      <c r="B2115" s="108"/>
      <c r="C2115" s="108" t="s">
        <v>64</v>
      </c>
      <c r="D2115" s="109"/>
      <c r="E2115" s="62" t="s">
        <v>43</v>
      </c>
      <c r="F2115" s="110"/>
      <c r="G2115" s="111"/>
      <c r="H2115" s="110"/>
      <c r="I2115" s="65">
        <v>67.150000000000006</v>
      </c>
      <c r="J2115" s="112"/>
      <c r="K2115" s="67">
        <v>1675.55</v>
      </c>
    </row>
    <row r="2116" spans="1:11" s="6" customFormat="1" ht="15.75">
      <c r="A2116" s="70" t="s">
        <v>43</v>
      </c>
      <c r="B2116" s="113"/>
      <c r="C2116" s="113" t="s">
        <v>65</v>
      </c>
      <c r="D2116" s="114"/>
      <c r="E2116" s="73" t="s">
        <v>43</v>
      </c>
      <c r="F2116" s="115"/>
      <c r="G2116" s="116"/>
      <c r="H2116" s="115"/>
      <c r="I2116" s="76">
        <v>3299.7</v>
      </c>
      <c r="J2116" s="117"/>
      <c r="K2116" s="78">
        <v>59136.1</v>
      </c>
    </row>
    <row r="2117" spans="1:11" s="6" customFormat="1" ht="180">
      <c r="A2117" s="59">
        <v>230</v>
      </c>
      <c r="B2117" s="108" t="s">
        <v>1810</v>
      </c>
      <c r="C2117" s="108" t="s">
        <v>1811</v>
      </c>
      <c r="D2117" s="109" t="s">
        <v>1812</v>
      </c>
      <c r="E2117" s="62">
        <v>1</v>
      </c>
      <c r="F2117" s="110">
        <v>1428.98</v>
      </c>
      <c r="G2117" s="111"/>
      <c r="H2117" s="110"/>
      <c r="I2117" s="65"/>
      <c r="J2117" s="112"/>
      <c r="K2117" s="67"/>
    </row>
    <row r="2118" spans="1:11" s="6" customFormat="1" ht="25.5" outlineLevel="1">
      <c r="A2118" s="59" t="s">
        <v>43</v>
      </c>
      <c r="B2118" s="108"/>
      <c r="C2118" s="108" t="s">
        <v>44</v>
      </c>
      <c r="D2118" s="109"/>
      <c r="E2118" s="62" t="s">
        <v>43</v>
      </c>
      <c r="F2118" s="110">
        <v>559.07000000000005</v>
      </c>
      <c r="G2118" s="111" t="s">
        <v>94</v>
      </c>
      <c r="H2118" s="110"/>
      <c r="I2118" s="65">
        <v>848.67</v>
      </c>
      <c r="J2118" s="112">
        <v>26.39</v>
      </c>
      <c r="K2118" s="67">
        <v>22396.36</v>
      </c>
    </row>
    <row r="2119" spans="1:11" s="6" customFormat="1" ht="15" outlineLevel="1">
      <c r="A2119" s="59" t="s">
        <v>43</v>
      </c>
      <c r="B2119" s="108"/>
      <c r="C2119" s="108" t="s">
        <v>46</v>
      </c>
      <c r="D2119" s="109"/>
      <c r="E2119" s="62" t="s">
        <v>43</v>
      </c>
      <c r="F2119" s="110">
        <v>755.81</v>
      </c>
      <c r="G2119" s="111" t="s">
        <v>95</v>
      </c>
      <c r="H2119" s="110"/>
      <c r="I2119" s="65">
        <v>1133.72</v>
      </c>
      <c r="J2119" s="112">
        <v>10.99</v>
      </c>
      <c r="K2119" s="67">
        <v>12459.53</v>
      </c>
    </row>
    <row r="2120" spans="1:11" s="6" customFormat="1" ht="30" outlineLevel="1">
      <c r="A2120" s="59" t="s">
        <v>43</v>
      </c>
      <c r="B2120" s="108"/>
      <c r="C2120" s="108" t="s">
        <v>48</v>
      </c>
      <c r="D2120" s="109"/>
      <c r="E2120" s="62" t="s">
        <v>43</v>
      </c>
      <c r="F2120" s="110" t="s">
        <v>1813</v>
      </c>
      <c r="G2120" s="111"/>
      <c r="H2120" s="110"/>
      <c r="I2120" s="68" t="s">
        <v>1814</v>
      </c>
      <c r="J2120" s="112">
        <v>26.39</v>
      </c>
      <c r="K2120" s="69" t="s">
        <v>1815</v>
      </c>
    </row>
    <row r="2121" spans="1:11" s="6" customFormat="1" ht="15" outlineLevel="1">
      <c r="A2121" s="59" t="s">
        <v>43</v>
      </c>
      <c r="B2121" s="108"/>
      <c r="C2121" s="108" t="s">
        <v>52</v>
      </c>
      <c r="D2121" s="109"/>
      <c r="E2121" s="62" t="s">
        <v>43</v>
      </c>
      <c r="F2121" s="110">
        <v>114.1</v>
      </c>
      <c r="G2121" s="111"/>
      <c r="H2121" s="110"/>
      <c r="I2121" s="65">
        <v>114.1</v>
      </c>
      <c r="J2121" s="112">
        <v>8.23</v>
      </c>
      <c r="K2121" s="67">
        <v>939.04</v>
      </c>
    </row>
    <row r="2122" spans="1:11" s="6" customFormat="1" ht="15" outlineLevel="1">
      <c r="A2122" s="59" t="s">
        <v>43</v>
      </c>
      <c r="B2122" s="108"/>
      <c r="C2122" s="108" t="s">
        <v>53</v>
      </c>
      <c r="D2122" s="109" t="s">
        <v>54</v>
      </c>
      <c r="E2122" s="62">
        <v>114</v>
      </c>
      <c r="F2122" s="110"/>
      <c r="G2122" s="111"/>
      <c r="H2122" s="110"/>
      <c r="I2122" s="65">
        <v>967.48</v>
      </c>
      <c r="J2122" s="112">
        <v>79</v>
      </c>
      <c r="K2122" s="67">
        <v>17693.12</v>
      </c>
    </row>
    <row r="2123" spans="1:11" s="6" customFormat="1" ht="15" outlineLevel="1">
      <c r="A2123" s="59" t="s">
        <v>43</v>
      </c>
      <c r="B2123" s="108"/>
      <c r="C2123" s="108" t="s">
        <v>55</v>
      </c>
      <c r="D2123" s="109" t="s">
        <v>54</v>
      </c>
      <c r="E2123" s="62">
        <v>67</v>
      </c>
      <c r="F2123" s="110"/>
      <c r="G2123" s="111"/>
      <c r="H2123" s="110"/>
      <c r="I2123" s="65">
        <v>568.61</v>
      </c>
      <c r="J2123" s="112">
        <v>41</v>
      </c>
      <c r="K2123" s="67">
        <v>9182.51</v>
      </c>
    </row>
    <row r="2124" spans="1:11" s="6" customFormat="1" ht="15" outlineLevel="1">
      <c r="A2124" s="59" t="s">
        <v>43</v>
      </c>
      <c r="B2124" s="108"/>
      <c r="C2124" s="108" t="s">
        <v>56</v>
      </c>
      <c r="D2124" s="109" t="s">
        <v>54</v>
      </c>
      <c r="E2124" s="62">
        <v>98</v>
      </c>
      <c r="F2124" s="110"/>
      <c r="G2124" s="111"/>
      <c r="H2124" s="110"/>
      <c r="I2124" s="65">
        <v>226.06</v>
      </c>
      <c r="J2124" s="112">
        <v>95</v>
      </c>
      <c r="K2124" s="67">
        <v>5783.01</v>
      </c>
    </row>
    <row r="2125" spans="1:11" s="6" customFormat="1" ht="15" outlineLevel="1">
      <c r="A2125" s="59" t="s">
        <v>43</v>
      </c>
      <c r="B2125" s="108"/>
      <c r="C2125" s="108" t="s">
        <v>57</v>
      </c>
      <c r="D2125" s="109" t="s">
        <v>54</v>
      </c>
      <c r="E2125" s="62">
        <v>77</v>
      </c>
      <c r="F2125" s="110"/>
      <c r="G2125" s="111"/>
      <c r="H2125" s="110"/>
      <c r="I2125" s="65">
        <v>177.62</v>
      </c>
      <c r="J2125" s="112">
        <v>65</v>
      </c>
      <c r="K2125" s="67">
        <v>3956.8</v>
      </c>
    </row>
    <row r="2126" spans="1:11" s="6" customFormat="1" ht="30" outlineLevel="1">
      <c r="A2126" s="59" t="s">
        <v>43</v>
      </c>
      <c r="B2126" s="108"/>
      <c r="C2126" s="108" t="s">
        <v>58</v>
      </c>
      <c r="D2126" s="109" t="s">
        <v>59</v>
      </c>
      <c r="E2126" s="62">
        <v>44.3</v>
      </c>
      <c r="F2126" s="110"/>
      <c r="G2126" s="111" t="s">
        <v>94</v>
      </c>
      <c r="H2126" s="110"/>
      <c r="I2126" s="65">
        <v>67.25</v>
      </c>
      <c r="J2126" s="112"/>
      <c r="K2126" s="67"/>
    </row>
    <row r="2127" spans="1:11" s="6" customFormat="1" ht="15.75">
      <c r="A2127" s="70" t="s">
        <v>43</v>
      </c>
      <c r="B2127" s="113"/>
      <c r="C2127" s="113" t="s">
        <v>60</v>
      </c>
      <c r="D2127" s="114"/>
      <c r="E2127" s="73" t="s">
        <v>43</v>
      </c>
      <c r="F2127" s="115"/>
      <c r="G2127" s="116"/>
      <c r="H2127" s="115"/>
      <c r="I2127" s="76">
        <v>4036.26</v>
      </c>
      <c r="J2127" s="117"/>
      <c r="K2127" s="78">
        <v>72410.37</v>
      </c>
    </row>
    <row r="2128" spans="1:11" s="6" customFormat="1" ht="15" outlineLevel="1">
      <c r="A2128" s="59" t="s">
        <v>43</v>
      </c>
      <c r="B2128" s="108"/>
      <c r="C2128" s="108" t="s">
        <v>61</v>
      </c>
      <c r="D2128" s="109"/>
      <c r="E2128" s="62" t="s">
        <v>43</v>
      </c>
      <c r="F2128" s="110"/>
      <c r="G2128" s="111"/>
      <c r="H2128" s="110"/>
      <c r="I2128" s="65"/>
      <c r="J2128" s="112"/>
      <c r="K2128" s="67"/>
    </row>
    <row r="2129" spans="1:11" s="6" customFormat="1" ht="25.5" outlineLevel="1">
      <c r="A2129" s="59" t="s">
        <v>43</v>
      </c>
      <c r="B2129" s="108"/>
      <c r="C2129" s="108" t="s">
        <v>46</v>
      </c>
      <c r="D2129" s="109"/>
      <c r="E2129" s="62" t="s">
        <v>43</v>
      </c>
      <c r="F2129" s="110">
        <v>153.78</v>
      </c>
      <c r="G2129" s="111" t="s">
        <v>100</v>
      </c>
      <c r="H2129" s="110"/>
      <c r="I2129" s="65">
        <v>23.07</v>
      </c>
      <c r="J2129" s="112">
        <v>26.39</v>
      </c>
      <c r="K2129" s="67">
        <v>608.74</v>
      </c>
    </row>
    <row r="2130" spans="1:11" s="6" customFormat="1" ht="25.5" outlineLevel="1">
      <c r="A2130" s="59" t="s">
        <v>43</v>
      </c>
      <c r="B2130" s="108"/>
      <c r="C2130" s="108" t="s">
        <v>48</v>
      </c>
      <c r="D2130" s="109"/>
      <c r="E2130" s="62" t="s">
        <v>43</v>
      </c>
      <c r="F2130" s="110">
        <v>153.78</v>
      </c>
      <c r="G2130" s="111" t="s">
        <v>100</v>
      </c>
      <c r="H2130" s="110"/>
      <c r="I2130" s="65">
        <v>23.07</v>
      </c>
      <c r="J2130" s="112">
        <v>26.39</v>
      </c>
      <c r="K2130" s="67">
        <v>608.74</v>
      </c>
    </row>
    <row r="2131" spans="1:11" s="6" customFormat="1" ht="15" outlineLevel="1">
      <c r="A2131" s="59" t="s">
        <v>43</v>
      </c>
      <c r="B2131" s="108"/>
      <c r="C2131" s="108" t="s">
        <v>63</v>
      </c>
      <c r="D2131" s="109" t="s">
        <v>54</v>
      </c>
      <c r="E2131" s="62">
        <v>175</v>
      </c>
      <c r="F2131" s="110"/>
      <c r="G2131" s="111"/>
      <c r="H2131" s="110"/>
      <c r="I2131" s="65">
        <v>40.369999999999997</v>
      </c>
      <c r="J2131" s="112">
        <v>160</v>
      </c>
      <c r="K2131" s="67">
        <v>973.98</v>
      </c>
    </row>
    <row r="2132" spans="1:11" s="6" customFormat="1" ht="15" outlineLevel="1">
      <c r="A2132" s="59" t="s">
        <v>43</v>
      </c>
      <c r="B2132" s="108"/>
      <c r="C2132" s="108" t="s">
        <v>64</v>
      </c>
      <c r="D2132" s="109"/>
      <c r="E2132" s="62" t="s">
        <v>43</v>
      </c>
      <c r="F2132" s="110"/>
      <c r="G2132" s="111"/>
      <c r="H2132" s="110"/>
      <c r="I2132" s="65">
        <v>63.44</v>
      </c>
      <c r="J2132" s="112"/>
      <c r="K2132" s="67">
        <v>1582.72</v>
      </c>
    </row>
    <row r="2133" spans="1:11" s="6" customFormat="1" ht="15.75">
      <c r="A2133" s="70" t="s">
        <v>43</v>
      </c>
      <c r="B2133" s="113"/>
      <c r="C2133" s="113" t="s">
        <v>65</v>
      </c>
      <c r="D2133" s="114"/>
      <c r="E2133" s="73" t="s">
        <v>43</v>
      </c>
      <c r="F2133" s="115"/>
      <c r="G2133" s="116"/>
      <c r="H2133" s="115"/>
      <c r="I2133" s="76">
        <v>4099.7</v>
      </c>
      <c r="J2133" s="117"/>
      <c r="K2133" s="78">
        <v>73993.09</v>
      </c>
    </row>
    <row r="2134" spans="1:11" s="6" customFormat="1" ht="180">
      <c r="A2134" s="59">
        <v>231</v>
      </c>
      <c r="B2134" s="108" t="s">
        <v>1816</v>
      </c>
      <c r="C2134" s="108" t="s">
        <v>1817</v>
      </c>
      <c r="D2134" s="109" t="s">
        <v>156</v>
      </c>
      <c r="E2134" s="62" t="s">
        <v>1818</v>
      </c>
      <c r="F2134" s="110">
        <v>620.04999999999995</v>
      </c>
      <c r="G2134" s="111"/>
      <c r="H2134" s="110"/>
      <c r="I2134" s="65"/>
      <c r="J2134" s="112"/>
      <c r="K2134" s="67"/>
    </row>
    <row r="2135" spans="1:11" s="6" customFormat="1" ht="25.5" outlineLevel="1">
      <c r="A2135" s="59" t="s">
        <v>43</v>
      </c>
      <c r="B2135" s="108"/>
      <c r="C2135" s="108" t="s">
        <v>44</v>
      </c>
      <c r="D2135" s="109"/>
      <c r="E2135" s="62" t="s">
        <v>43</v>
      </c>
      <c r="F2135" s="110">
        <v>519.94000000000005</v>
      </c>
      <c r="G2135" s="111" t="s">
        <v>94</v>
      </c>
      <c r="H2135" s="110"/>
      <c r="I2135" s="65">
        <v>39.46</v>
      </c>
      <c r="J2135" s="112">
        <v>26.39</v>
      </c>
      <c r="K2135" s="67">
        <v>1041.44</v>
      </c>
    </row>
    <row r="2136" spans="1:11" s="6" customFormat="1" ht="15" outlineLevel="1">
      <c r="A2136" s="59" t="s">
        <v>43</v>
      </c>
      <c r="B2136" s="108"/>
      <c r="C2136" s="108" t="s">
        <v>46</v>
      </c>
      <c r="D2136" s="109"/>
      <c r="E2136" s="62" t="s">
        <v>43</v>
      </c>
      <c r="F2136" s="110">
        <v>15.41</v>
      </c>
      <c r="G2136" s="111" t="s">
        <v>95</v>
      </c>
      <c r="H2136" s="110"/>
      <c r="I2136" s="65">
        <v>1.1599999999999999</v>
      </c>
      <c r="J2136" s="112">
        <v>10.06</v>
      </c>
      <c r="K2136" s="67">
        <v>11.63</v>
      </c>
    </row>
    <row r="2137" spans="1:11" s="6" customFormat="1" ht="15" outlineLevel="1">
      <c r="A2137" s="59" t="s">
        <v>43</v>
      </c>
      <c r="B2137" s="108"/>
      <c r="C2137" s="108" t="s">
        <v>48</v>
      </c>
      <c r="D2137" s="109"/>
      <c r="E2137" s="62" t="s">
        <v>43</v>
      </c>
      <c r="F2137" s="110" t="s">
        <v>1819</v>
      </c>
      <c r="G2137" s="111"/>
      <c r="H2137" s="110"/>
      <c r="I2137" s="68" t="s">
        <v>569</v>
      </c>
      <c r="J2137" s="112">
        <v>26.39</v>
      </c>
      <c r="K2137" s="69" t="s">
        <v>1820</v>
      </c>
    </row>
    <row r="2138" spans="1:11" s="6" customFormat="1" ht="15" outlineLevel="1">
      <c r="A2138" s="59" t="s">
        <v>43</v>
      </c>
      <c r="B2138" s="108"/>
      <c r="C2138" s="108" t="s">
        <v>52</v>
      </c>
      <c r="D2138" s="109"/>
      <c r="E2138" s="62" t="s">
        <v>43</v>
      </c>
      <c r="F2138" s="110">
        <v>84.7</v>
      </c>
      <c r="G2138" s="111"/>
      <c r="H2138" s="110"/>
      <c r="I2138" s="65">
        <v>4.24</v>
      </c>
      <c r="J2138" s="112">
        <v>8.23</v>
      </c>
      <c r="K2138" s="67">
        <v>34.85</v>
      </c>
    </row>
    <row r="2139" spans="1:11" s="6" customFormat="1" ht="15" outlineLevel="1">
      <c r="A2139" s="59" t="s">
        <v>43</v>
      </c>
      <c r="B2139" s="108"/>
      <c r="C2139" s="108" t="s">
        <v>53</v>
      </c>
      <c r="D2139" s="109" t="s">
        <v>54</v>
      </c>
      <c r="E2139" s="62">
        <v>114</v>
      </c>
      <c r="F2139" s="110"/>
      <c r="G2139" s="111"/>
      <c r="H2139" s="110"/>
      <c r="I2139" s="65">
        <v>44.98</v>
      </c>
      <c r="J2139" s="112">
        <v>79</v>
      </c>
      <c r="K2139" s="67">
        <v>822.74</v>
      </c>
    </row>
    <row r="2140" spans="1:11" s="6" customFormat="1" ht="15" outlineLevel="1">
      <c r="A2140" s="59" t="s">
        <v>43</v>
      </c>
      <c r="B2140" s="108"/>
      <c r="C2140" s="108" t="s">
        <v>55</v>
      </c>
      <c r="D2140" s="109" t="s">
        <v>54</v>
      </c>
      <c r="E2140" s="62">
        <v>67</v>
      </c>
      <c r="F2140" s="110"/>
      <c r="G2140" s="111"/>
      <c r="H2140" s="110"/>
      <c r="I2140" s="65">
        <v>26.44</v>
      </c>
      <c r="J2140" s="112">
        <v>41</v>
      </c>
      <c r="K2140" s="67">
        <v>426.99</v>
      </c>
    </row>
    <row r="2141" spans="1:11" s="6" customFormat="1" ht="15" outlineLevel="1">
      <c r="A2141" s="59" t="s">
        <v>43</v>
      </c>
      <c r="B2141" s="108"/>
      <c r="C2141" s="108" t="s">
        <v>56</v>
      </c>
      <c r="D2141" s="109" t="s">
        <v>54</v>
      </c>
      <c r="E2141" s="62">
        <v>98</v>
      </c>
      <c r="F2141" s="110"/>
      <c r="G2141" s="111"/>
      <c r="H2141" s="110"/>
      <c r="I2141" s="65">
        <v>0.18</v>
      </c>
      <c r="J2141" s="112">
        <v>95</v>
      </c>
      <c r="K2141" s="67">
        <v>4.49</v>
      </c>
    </row>
    <row r="2142" spans="1:11" s="6" customFormat="1" ht="15" outlineLevel="1">
      <c r="A2142" s="59" t="s">
        <v>43</v>
      </c>
      <c r="B2142" s="108"/>
      <c r="C2142" s="108" t="s">
        <v>57</v>
      </c>
      <c r="D2142" s="109" t="s">
        <v>54</v>
      </c>
      <c r="E2142" s="62">
        <v>77</v>
      </c>
      <c r="F2142" s="110"/>
      <c r="G2142" s="111"/>
      <c r="H2142" s="110"/>
      <c r="I2142" s="65">
        <v>0.14000000000000001</v>
      </c>
      <c r="J2142" s="112">
        <v>65</v>
      </c>
      <c r="K2142" s="67">
        <v>3.07</v>
      </c>
    </row>
    <row r="2143" spans="1:11" s="6" customFormat="1" ht="30" outlineLevel="1">
      <c r="A2143" s="59" t="s">
        <v>43</v>
      </c>
      <c r="B2143" s="108"/>
      <c r="C2143" s="108" t="s">
        <v>58</v>
      </c>
      <c r="D2143" s="109" t="s">
        <v>59</v>
      </c>
      <c r="E2143" s="62">
        <v>41.2</v>
      </c>
      <c r="F2143" s="110"/>
      <c r="G2143" s="111" t="s">
        <v>94</v>
      </c>
      <c r="H2143" s="110"/>
      <c r="I2143" s="65">
        <v>3.13</v>
      </c>
      <c r="J2143" s="112"/>
      <c r="K2143" s="67"/>
    </row>
    <row r="2144" spans="1:11" s="6" customFormat="1" ht="15.75">
      <c r="A2144" s="70" t="s">
        <v>43</v>
      </c>
      <c r="B2144" s="113"/>
      <c r="C2144" s="113" t="s">
        <v>60</v>
      </c>
      <c r="D2144" s="114"/>
      <c r="E2144" s="73" t="s">
        <v>43</v>
      </c>
      <c r="F2144" s="115"/>
      <c r="G2144" s="116"/>
      <c r="H2144" s="115"/>
      <c r="I2144" s="76">
        <v>116.6</v>
      </c>
      <c r="J2144" s="117"/>
      <c r="K2144" s="78">
        <v>2345.21</v>
      </c>
    </row>
    <row r="2145" spans="1:11" s="6" customFormat="1" ht="15" outlineLevel="1">
      <c r="A2145" s="59" t="s">
        <v>43</v>
      </c>
      <c r="B2145" s="108"/>
      <c r="C2145" s="108" t="s">
        <v>61</v>
      </c>
      <c r="D2145" s="109"/>
      <c r="E2145" s="62" t="s">
        <v>43</v>
      </c>
      <c r="F2145" s="110"/>
      <c r="G2145" s="111"/>
      <c r="H2145" s="110"/>
      <c r="I2145" s="65"/>
      <c r="J2145" s="112"/>
      <c r="K2145" s="67"/>
    </row>
    <row r="2146" spans="1:11" s="6" customFormat="1" ht="25.5" outlineLevel="1">
      <c r="A2146" s="59" t="s">
        <v>43</v>
      </c>
      <c r="B2146" s="108"/>
      <c r="C2146" s="108" t="s">
        <v>46</v>
      </c>
      <c r="D2146" s="109"/>
      <c r="E2146" s="62" t="s">
        <v>43</v>
      </c>
      <c r="F2146" s="110">
        <v>2.39</v>
      </c>
      <c r="G2146" s="111" t="s">
        <v>100</v>
      </c>
      <c r="H2146" s="110"/>
      <c r="I2146" s="65">
        <v>0.02</v>
      </c>
      <c r="J2146" s="112">
        <v>26.39</v>
      </c>
      <c r="K2146" s="67">
        <v>0.47</v>
      </c>
    </row>
    <row r="2147" spans="1:11" s="6" customFormat="1" ht="25.5" outlineLevel="1">
      <c r="A2147" s="59" t="s">
        <v>43</v>
      </c>
      <c r="B2147" s="108"/>
      <c r="C2147" s="108" t="s">
        <v>48</v>
      </c>
      <c r="D2147" s="109"/>
      <c r="E2147" s="62" t="s">
        <v>43</v>
      </c>
      <c r="F2147" s="110">
        <v>2.39</v>
      </c>
      <c r="G2147" s="111" t="s">
        <v>100</v>
      </c>
      <c r="H2147" s="110"/>
      <c r="I2147" s="65">
        <v>0.02</v>
      </c>
      <c r="J2147" s="112">
        <v>26.39</v>
      </c>
      <c r="K2147" s="67">
        <v>0.47</v>
      </c>
    </row>
    <row r="2148" spans="1:11" s="6" customFormat="1" ht="15" outlineLevel="1">
      <c r="A2148" s="59" t="s">
        <v>43</v>
      </c>
      <c r="B2148" s="108"/>
      <c r="C2148" s="108" t="s">
        <v>63</v>
      </c>
      <c r="D2148" s="109" t="s">
        <v>54</v>
      </c>
      <c r="E2148" s="62">
        <v>175</v>
      </c>
      <c r="F2148" s="110"/>
      <c r="G2148" s="111"/>
      <c r="H2148" s="110"/>
      <c r="I2148" s="65">
        <v>0.04</v>
      </c>
      <c r="J2148" s="112">
        <v>160</v>
      </c>
      <c r="K2148" s="67">
        <v>0.76</v>
      </c>
    </row>
    <row r="2149" spans="1:11" s="6" customFormat="1" ht="15" outlineLevel="1">
      <c r="A2149" s="59" t="s">
        <v>43</v>
      </c>
      <c r="B2149" s="108"/>
      <c r="C2149" s="108" t="s">
        <v>64</v>
      </c>
      <c r="D2149" s="109"/>
      <c r="E2149" s="62" t="s">
        <v>43</v>
      </c>
      <c r="F2149" s="110"/>
      <c r="G2149" s="111"/>
      <c r="H2149" s="110"/>
      <c r="I2149" s="65">
        <v>0.06</v>
      </c>
      <c r="J2149" s="112"/>
      <c r="K2149" s="67">
        <v>1.23</v>
      </c>
    </row>
    <row r="2150" spans="1:11" s="6" customFormat="1" ht="15.75">
      <c r="A2150" s="70" t="s">
        <v>43</v>
      </c>
      <c r="B2150" s="113"/>
      <c r="C2150" s="113" t="s">
        <v>65</v>
      </c>
      <c r="D2150" s="114"/>
      <c r="E2150" s="73" t="s">
        <v>43</v>
      </c>
      <c r="F2150" s="115"/>
      <c r="G2150" s="116"/>
      <c r="H2150" s="115"/>
      <c r="I2150" s="76">
        <v>116.66</v>
      </c>
      <c r="J2150" s="117"/>
      <c r="K2150" s="78">
        <v>2346.44</v>
      </c>
    </row>
    <row r="2151" spans="1:11" s="6" customFormat="1" ht="180">
      <c r="A2151" s="59">
        <v>232</v>
      </c>
      <c r="B2151" s="108" t="s">
        <v>1821</v>
      </c>
      <c r="C2151" s="108" t="s">
        <v>1822</v>
      </c>
      <c r="D2151" s="109" t="s">
        <v>74</v>
      </c>
      <c r="E2151" s="62" t="s">
        <v>1823</v>
      </c>
      <c r="F2151" s="110">
        <v>560.86</v>
      </c>
      <c r="G2151" s="111"/>
      <c r="H2151" s="110"/>
      <c r="I2151" s="65"/>
      <c r="J2151" s="112"/>
      <c r="K2151" s="67"/>
    </row>
    <row r="2152" spans="1:11" s="6" customFormat="1" ht="25.5" outlineLevel="1">
      <c r="A2152" s="59" t="s">
        <v>43</v>
      </c>
      <c r="B2152" s="108"/>
      <c r="C2152" s="108" t="s">
        <v>44</v>
      </c>
      <c r="D2152" s="109"/>
      <c r="E2152" s="62" t="s">
        <v>43</v>
      </c>
      <c r="F2152" s="110">
        <v>185.09</v>
      </c>
      <c r="G2152" s="111" t="s">
        <v>94</v>
      </c>
      <c r="H2152" s="110"/>
      <c r="I2152" s="65">
        <v>34.28</v>
      </c>
      <c r="J2152" s="112">
        <v>26.39</v>
      </c>
      <c r="K2152" s="67">
        <v>904.59</v>
      </c>
    </row>
    <row r="2153" spans="1:11" s="6" customFormat="1" ht="15" outlineLevel="1">
      <c r="A2153" s="59" t="s">
        <v>43</v>
      </c>
      <c r="B2153" s="108"/>
      <c r="C2153" s="108" t="s">
        <v>46</v>
      </c>
      <c r="D2153" s="109"/>
      <c r="E2153" s="62" t="s">
        <v>43</v>
      </c>
      <c r="F2153" s="110">
        <v>32.74</v>
      </c>
      <c r="G2153" s="111" t="s">
        <v>95</v>
      </c>
      <c r="H2153" s="110"/>
      <c r="I2153" s="65">
        <v>5.99</v>
      </c>
      <c r="J2153" s="112">
        <v>10.28</v>
      </c>
      <c r="K2153" s="67">
        <v>61.59</v>
      </c>
    </row>
    <row r="2154" spans="1:11" s="6" customFormat="1" ht="15" outlineLevel="1">
      <c r="A2154" s="59" t="s">
        <v>43</v>
      </c>
      <c r="B2154" s="108"/>
      <c r="C2154" s="108" t="s">
        <v>48</v>
      </c>
      <c r="D2154" s="109"/>
      <c r="E2154" s="62" t="s">
        <v>43</v>
      </c>
      <c r="F2154" s="110" t="s">
        <v>1824</v>
      </c>
      <c r="G2154" s="111"/>
      <c r="H2154" s="110"/>
      <c r="I2154" s="68" t="s">
        <v>917</v>
      </c>
      <c r="J2154" s="112">
        <v>26.39</v>
      </c>
      <c r="K2154" s="69" t="s">
        <v>1825</v>
      </c>
    </row>
    <row r="2155" spans="1:11" s="6" customFormat="1" ht="15" outlineLevel="1">
      <c r="A2155" s="59" t="s">
        <v>43</v>
      </c>
      <c r="B2155" s="108"/>
      <c r="C2155" s="108" t="s">
        <v>52</v>
      </c>
      <c r="D2155" s="109"/>
      <c r="E2155" s="62" t="s">
        <v>43</v>
      </c>
      <c r="F2155" s="110">
        <v>343.03</v>
      </c>
      <c r="G2155" s="111"/>
      <c r="H2155" s="110"/>
      <c r="I2155" s="65">
        <v>41.85</v>
      </c>
      <c r="J2155" s="112">
        <v>8.23</v>
      </c>
      <c r="K2155" s="67">
        <v>344.42</v>
      </c>
    </row>
    <row r="2156" spans="1:11" s="6" customFormat="1" ht="15" outlineLevel="1">
      <c r="A2156" s="59" t="s">
        <v>43</v>
      </c>
      <c r="B2156" s="108"/>
      <c r="C2156" s="108" t="s">
        <v>53</v>
      </c>
      <c r="D2156" s="109" t="s">
        <v>54</v>
      </c>
      <c r="E2156" s="62">
        <v>114</v>
      </c>
      <c r="F2156" s="110"/>
      <c r="G2156" s="111"/>
      <c r="H2156" s="110"/>
      <c r="I2156" s="65">
        <v>39.08</v>
      </c>
      <c r="J2156" s="112">
        <v>79</v>
      </c>
      <c r="K2156" s="67">
        <v>714.63</v>
      </c>
    </row>
    <row r="2157" spans="1:11" s="6" customFormat="1" ht="15" outlineLevel="1">
      <c r="A2157" s="59" t="s">
        <v>43</v>
      </c>
      <c r="B2157" s="108"/>
      <c r="C2157" s="108" t="s">
        <v>55</v>
      </c>
      <c r="D2157" s="109" t="s">
        <v>54</v>
      </c>
      <c r="E2157" s="62">
        <v>67</v>
      </c>
      <c r="F2157" s="110"/>
      <c r="G2157" s="111"/>
      <c r="H2157" s="110"/>
      <c r="I2157" s="65">
        <v>22.97</v>
      </c>
      <c r="J2157" s="112">
        <v>41</v>
      </c>
      <c r="K2157" s="67">
        <v>370.88</v>
      </c>
    </row>
    <row r="2158" spans="1:11" s="6" customFormat="1" ht="15" outlineLevel="1">
      <c r="A2158" s="59" t="s">
        <v>43</v>
      </c>
      <c r="B2158" s="108"/>
      <c r="C2158" s="108" t="s">
        <v>56</v>
      </c>
      <c r="D2158" s="109" t="s">
        <v>54</v>
      </c>
      <c r="E2158" s="62">
        <v>98</v>
      </c>
      <c r="F2158" s="110"/>
      <c r="G2158" s="111"/>
      <c r="H2158" s="110"/>
      <c r="I2158" s="65">
        <v>0.98</v>
      </c>
      <c r="J2158" s="112">
        <v>95</v>
      </c>
      <c r="K2158" s="67">
        <v>25.05</v>
      </c>
    </row>
    <row r="2159" spans="1:11" s="6" customFormat="1" ht="15" outlineLevel="1">
      <c r="A2159" s="59" t="s">
        <v>43</v>
      </c>
      <c r="B2159" s="108"/>
      <c r="C2159" s="108" t="s">
        <v>57</v>
      </c>
      <c r="D2159" s="109" t="s">
        <v>54</v>
      </c>
      <c r="E2159" s="62">
        <v>77</v>
      </c>
      <c r="F2159" s="110"/>
      <c r="G2159" s="111"/>
      <c r="H2159" s="110"/>
      <c r="I2159" s="65">
        <v>0.77</v>
      </c>
      <c r="J2159" s="112">
        <v>65</v>
      </c>
      <c r="K2159" s="67">
        <v>17.14</v>
      </c>
    </row>
    <row r="2160" spans="1:11" s="6" customFormat="1" ht="30" outlineLevel="1">
      <c r="A2160" s="59" t="s">
        <v>43</v>
      </c>
      <c r="B2160" s="108"/>
      <c r="C2160" s="108" t="s">
        <v>58</v>
      </c>
      <c r="D2160" s="109" t="s">
        <v>59</v>
      </c>
      <c r="E2160" s="62">
        <v>14.37</v>
      </c>
      <c r="F2160" s="110"/>
      <c r="G2160" s="111" t="s">
        <v>94</v>
      </c>
      <c r="H2160" s="110"/>
      <c r="I2160" s="65">
        <v>2.66</v>
      </c>
      <c r="J2160" s="112"/>
      <c r="K2160" s="67"/>
    </row>
    <row r="2161" spans="1:11" s="6" customFormat="1" ht="15.75">
      <c r="A2161" s="70" t="s">
        <v>43</v>
      </c>
      <c r="B2161" s="113"/>
      <c r="C2161" s="113" t="s">
        <v>60</v>
      </c>
      <c r="D2161" s="114"/>
      <c r="E2161" s="73" t="s">
        <v>43</v>
      </c>
      <c r="F2161" s="115"/>
      <c r="G2161" s="116"/>
      <c r="H2161" s="115"/>
      <c r="I2161" s="76">
        <v>145.91999999999999</v>
      </c>
      <c r="J2161" s="117"/>
      <c r="K2161" s="78">
        <v>2438.3000000000002</v>
      </c>
    </row>
    <row r="2162" spans="1:11" s="6" customFormat="1" ht="15" outlineLevel="1">
      <c r="A2162" s="59" t="s">
        <v>43</v>
      </c>
      <c r="B2162" s="108"/>
      <c r="C2162" s="108" t="s">
        <v>61</v>
      </c>
      <c r="D2162" s="109"/>
      <c r="E2162" s="62" t="s">
        <v>43</v>
      </c>
      <c r="F2162" s="110"/>
      <c r="G2162" s="111"/>
      <c r="H2162" s="110"/>
      <c r="I2162" s="65"/>
      <c r="J2162" s="112"/>
      <c r="K2162" s="67"/>
    </row>
    <row r="2163" spans="1:11" s="6" customFormat="1" ht="25.5" outlineLevel="1">
      <c r="A2163" s="59" t="s">
        <v>43</v>
      </c>
      <c r="B2163" s="108"/>
      <c r="C2163" s="108" t="s">
        <v>46</v>
      </c>
      <c r="D2163" s="109"/>
      <c r="E2163" s="62" t="s">
        <v>43</v>
      </c>
      <c r="F2163" s="110">
        <v>5.46</v>
      </c>
      <c r="G2163" s="111" t="s">
        <v>100</v>
      </c>
      <c r="H2163" s="110"/>
      <c r="I2163" s="65">
        <v>0.1</v>
      </c>
      <c r="J2163" s="112">
        <v>26.39</v>
      </c>
      <c r="K2163" s="67">
        <v>2.64</v>
      </c>
    </row>
    <row r="2164" spans="1:11" s="6" customFormat="1" ht="25.5" outlineLevel="1">
      <c r="A2164" s="59" t="s">
        <v>43</v>
      </c>
      <c r="B2164" s="108"/>
      <c r="C2164" s="108" t="s">
        <v>48</v>
      </c>
      <c r="D2164" s="109"/>
      <c r="E2164" s="62" t="s">
        <v>43</v>
      </c>
      <c r="F2164" s="110">
        <v>5.46</v>
      </c>
      <c r="G2164" s="111" t="s">
        <v>100</v>
      </c>
      <c r="H2164" s="110"/>
      <c r="I2164" s="65">
        <v>0.1</v>
      </c>
      <c r="J2164" s="112">
        <v>26.39</v>
      </c>
      <c r="K2164" s="67">
        <v>2.64</v>
      </c>
    </row>
    <row r="2165" spans="1:11" s="6" customFormat="1" ht="15" outlineLevel="1">
      <c r="A2165" s="59" t="s">
        <v>43</v>
      </c>
      <c r="B2165" s="108"/>
      <c r="C2165" s="108" t="s">
        <v>63</v>
      </c>
      <c r="D2165" s="109" t="s">
        <v>54</v>
      </c>
      <c r="E2165" s="62">
        <v>175</v>
      </c>
      <c r="F2165" s="110"/>
      <c r="G2165" s="111"/>
      <c r="H2165" s="110"/>
      <c r="I2165" s="65">
        <v>0.18</v>
      </c>
      <c r="J2165" s="112">
        <v>160</v>
      </c>
      <c r="K2165" s="67">
        <v>4.2300000000000004</v>
      </c>
    </row>
    <row r="2166" spans="1:11" s="6" customFormat="1" ht="15" outlineLevel="1">
      <c r="A2166" s="59" t="s">
        <v>43</v>
      </c>
      <c r="B2166" s="108"/>
      <c r="C2166" s="108" t="s">
        <v>64</v>
      </c>
      <c r="D2166" s="109"/>
      <c r="E2166" s="62" t="s">
        <v>43</v>
      </c>
      <c r="F2166" s="110"/>
      <c r="G2166" s="111"/>
      <c r="H2166" s="110"/>
      <c r="I2166" s="65">
        <v>0.28000000000000003</v>
      </c>
      <c r="J2166" s="112"/>
      <c r="K2166" s="67">
        <v>6.87</v>
      </c>
    </row>
    <row r="2167" spans="1:11" s="6" customFormat="1" ht="15.75">
      <c r="A2167" s="70" t="s">
        <v>43</v>
      </c>
      <c r="B2167" s="113"/>
      <c r="C2167" s="113" t="s">
        <v>65</v>
      </c>
      <c r="D2167" s="114"/>
      <c r="E2167" s="73" t="s">
        <v>43</v>
      </c>
      <c r="F2167" s="115"/>
      <c r="G2167" s="116"/>
      <c r="H2167" s="115"/>
      <c r="I2167" s="76">
        <v>146.19999999999999</v>
      </c>
      <c r="J2167" s="117"/>
      <c r="K2167" s="78">
        <v>2445.17</v>
      </c>
    </row>
    <row r="2168" spans="1:11" s="6" customFormat="1" ht="180">
      <c r="A2168" s="59">
        <v>233</v>
      </c>
      <c r="B2168" s="108" t="s">
        <v>1826</v>
      </c>
      <c r="C2168" s="108" t="s">
        <v>1827</v>
      </c>
      <c r="D2168" s="109" t="s">
        <v>122</v>
      </c>
      <c r="E2168" s="62" t="s">
        <v>1828</v>
      </c>
      <c r="F2168" s="110">
        <v>5595.29</v>
      </c>
      <c r="G2168" s="111"/>
      <c r="H2168" s="110"/>
      <c r="I2168" s="65"/>
      <c r="J2168" s="112"/>
      <c r="K2168" s="67"/>
    </row>
    <row r="2169" spans="1:11" s="6" customFormat="1" ht="25.5" outlineLevel="1">
      <c r="A2169" s="59" t="s">
        <v>43</v>
      </c>
      <c r="B2169" s="108"/>
      <c r="C2169" s="108" t="s">
        <v>44</v>
      </c>
      <c r="D2169" s="109"/>
      <c r="E2169" s="62" t="s">
        <v>43</v>
      </c>
      <c r="F2169" s="110">
        <v>482.1</v>
      </c>
      <c r="G2169" s="111" t="s">
        <v>94</v>
      </c>
      <c r="H2169" s="110"/>
      <c r="I2169" s="65">
        <v>7.93</v>
      </c>
      <c r="J2169" s="112">
        <v>26.39</v>
      </c>
      <c r="K2169" s="67">
        <v>209.24</v>
      </c>
    </row>
    <row r="2170" spans="1:11" s="6" customFormat="1" ht="15" outlineLevel="1">
      <c r="A2170" s="59" t="s">
        <v>43</v>
      </c>
      <c r="B2170" s="108"/>
      <c r="C2170" s="108" t="s">
        <v>46</v>
      </c>
      <c r="D2170" s="109"/>
      <c r="E2170" s="62" t="s">
        <v>43</v>
      </c>
      <c r="F2170" s="110">
        <v>731.19</v>
      </c>
      <c r="G2170" s="111" t="s">
        <v>95</v>
      </c>
      <c r="H2170" s="110"/>
      <c r="I2170" s="65">
        <v>11.88</v>
      </c>
      <c r="J2170" s="112">
        <v>8.9700000000000006</v>
      </c>
      <c r="K2170" s="67">
        <v>106.59</v>
      </c>
    </row>
    <row r="2171" spans="1:11" s="6" customFormat="1" ht="15" outlineLevel="1">
      <c r="A2171" s="59" t="s">
        <v>43</v>
      </c>
      <c r="B2171" s="108"/>
      <c r="C2171" s="108" t="s">
        <v>48</v>
      </c>
      <c r="D2171" s="109"/>
      <c r="E2171" s="62" t="s">
        <v>43</v>
      </c>
      <c r="F2171" s="110" t="s">
        <v>1829</v>
      </c>
      <c r="G2171" s="111"/>
      <c r="H2171" s="110"/>
      <c r="I2171" s="68" t="s">
        <v>626</v>
      </c>
      <c r="J2171" s="112">
        <v>26.39</v>
      </c>
      <c r="K2171" s="69" t="s">
        <v>1830</v>
      </c>
    </row>
    <row r="2172" spans="1:11" s="6" customFormat="1" ht="15" outlineLevel="1">
      <c r="A2172" s="59" t="s">
        <v>43</v>
      </c>
      <c r="B2172" s="108"/>
      <c r="C2172" s="108" t="s">
        <v>52</v>
      </c>
      <c r="D2172" s="109"/>
      <c r="E2172" s="62" t="s">
        <v>43</v>
      </c>
      <c r="F2172" s="110">
        <v>4382</v>
      </c>
      <c r="G2172" s="111"/>
      <c r="H2172" s="110"/>
      <c r="I2172" s="65">
        <v>47.47</v>
      </c>
      <c r="J2172" s="112">
        <v>8.23</v>
      </c>
      <c r="K2172" s="67">
        <v>390.72</v>
      </c>
    </row>
    <row r="2173" spans="1:11" s="6" customFormat="1" ht="15" outlineLevel="1">
      <c r="A2173" s="59" t="s">
        <v>43</v>
      </c>
      <c r="B2173" s="108"/>
      <c r="C2173" s="108" t="s">
        <v>53</v>
      </c>
      <c r="D2173" s="109" t="s">
        <v>54</v>
      </c>
      <c r="E2173" s="62">
        <v>114</v>
      </c>
      <c r="F2173" s="110"/>
      <c r="G2173" s="111"/>
      <c r="H2173" s="110"/>
      <c r="I2173" s="65">
        <v>9.0399999999999991</v>
      </c>
      <c r="J2173" s="112">
        <v>79</v>
      </c>
      <c r="K2173" s="67">
        <v>165.3</v>
      </c>
    </row>
    <row r="2174" spans="1:11" s="6" customFormat="1" ht="15" outlineLevel="1">
      <c r="A2174" s="59" t="s">
        <v>43</v>
      </c>
      <c r="B2174" s="108"/>
      <c r="C2174" s="108" t="s">
        <v>55</v>
      </c>
      <c r="D2174" s="109" t="s">
        <v>54</v>
      </c>
      <c r="E2174" s="62">
        <v>67</v>
      </c>
      <c r="F2174" s="110"/>
      <c r="G2174" s="111"/>
      <c r="H2174" s="110"/>
      <c r="I2174" s="65">
        <v>5.31</v>
      </c>
      <c r="J2174" s="112">
        <v>41</v>
      </c>
      <c r="K2174" s="67">
        <v>85.79</v>
      </c>
    </row>
    <row r="2175" spans="1:11" s="6" customFormat="1" ht="15" outlineLevel="1">
      <c r="A2175" s="59" t="s">
        <v>43</v>
      </c>
      <c r="B2175" s="108"/>
      <c r="C2175" s="108" t="s">
        <v>56</v>
      </c>
      <c r="D2175" s="109" t="s">
        <v>54</v>
      </c>
      <c r="E2175" s="62">
        <v>98</v>
      </c>
      <c r="F2175" s="110"/>
      <c r="G2175" s="111"/>
      <c r="H2175" s="110"/>
      <c r="I2175" s="65">
        <v>1.1499999999999999</v>
      </c>
      <c r="J2175" s="112">
        <v>95</v>
      </c>
      <c r="K2175" s="67">
        <v>29.39</v>
      </c>
    </row>
    <row r="2176" spans="1:11" s="6" customFormat="1" ht="15" outlineLevel="1">
      <c r="A2176" s="59" t="s">
        <v>43</v>
      </c>
      <c r="B2176" s="108"/>
      <c r="C2176" s="108" t="s">
        <v>57</v>
      </c>
      <c r="D2176" s="109" t="s">
        <v>54</v>
      </c>
      <c r="E2176" s="62">
        <v>77</v>
      </c>
      <c r="F2176" s="110"/>
      <c r="G2176" s="111"/>
      <c r="H2176" s="110"/>
      <c r="I2176" s="65">
        <v>0.9</v>
      </c>
      <c r="J2176" s="112">
        <v>65</v>
      </c>
      <c r="K2176" s="67">
        <v>20.11</v>
      </c>
    </row>
    <row r="2177" spans="1:11" s="6" customFormat="1" ht="30" outlineLevel="1">
      <c r="A2177" s="59" t="s">
        <v>43</v>
      </c>
      <c r="B2177" s="108"/>
      <c r="C2177" s="108" t="s">
        <v>58</v>
      </c>
      <c r="D2177" s="109" t="s">
        <v>59</v>
      </c>
      <c r="E2177" s="62">
        <v>39.1</v>
      </c>
      <c r="F2177" s="110"/>
      <c r="G2177" s="111" t="s">
        <v>94</v>
      </c>
      <c r="H2177" s="110"/>
      <c r="I2177" s="65">
        <v>0.64</v>
      </c>
      <c r="J2177" s="112"/>
      <c r="K2177" s="67"/>
    </row>
    <row r="2178" spans="1:11" s="6" customFormat="1" ht="15.75">
      <c r="A2178" s="70" t="s">
        <v>43</v>
      </c>
      <c r="B2178" s="113"/>
      <c r="C2178" s="113" t="s">
        <v>60</v>
      </c>
      <c r="D2178" s="114"/>
      <c r="E2178" s="73" t="s">
        <v>43</v>
      </c>
      <c r="F2178" s="115"/>
      <c r="G2178" s="116"/>
      <c r="H2178" s="115"/>
      <c r="I2178" s="76">
        <v>83.68</v>
      </c>
      <c r="J2178" s="117"/>
      <c r="K2178" s="78">
        <v>1007.14</v>
      </c>
    </row>
    <row r="2179" spans="1:11" s="6" customFormat="1" ht="15" outlineLevel="1">
      <c r="A2179" s="59" t="s">
        <v>43</v>
      </c>
      <c r="B2179" s="108"/>
      <c r="C2179" s="108" t="s">
        <v>61</v>
      </c>
      <c r="D2179" s="109"/>
      <c r="E2179" s="62" t="s">
        <v>43</v>
      </c>
      <c r="F2179" s="110"/>
      <c r="G2179" s="111"/>
      <c r="H2179" s="110"/>
      <c r="I2179" s="65"/>
      <c r="J2179" s="112"/>
      <c r="K2179" s="67"/>
    </row>
    <row r="2180" spans="1:11" s="6" customFormat="1" ht="25.5" outlineLevel="1">
      <c r="A2180" s="59" t="s">
        <v>43</v>
      </c>
      <c r="B2180" s="108"/>
      <c r="C2180" s="108" t="s">
        <v>46</v>
      </c>
      <c r="D2180" s="109"/>
      <c r="E2180" s="62" t="s">
        <v>43</v>
      </c>
      <c r="F2180" s="110">
        <v>72.14</v>
      </c>
      <c r="G2180" s="111" t="s">
        <v>100</v>
      </c>
      <c r="H2180" s="110"/>
      <c r="I2180" s="65">
        <v>0.12</v>
      </c>
      <c r="J2180" s="112">
        <v>26.39</v>
      </c>
      <c r="K2180" s="67">
        <v>3.09</v>
      </c>
    </row>
    <row r="2181" spans="1:11" s="6" customFormat="1" ht="25.5" outlineLevel="1">
      <c r="A2181" s="59" t="s">
        <v>43</v>
      </c>
      <c r="B2181" s="108"/>
      <c r="C2181" s="108" t="s">
        <v>48</v>
      </c>
      <c r="D2181" s="109"/>
      <c r="E2181" s="62" t="s">
        <v>43</v>
      </c>
      <c r="F2181" s="110">
        <v>72.14</v>
      </c>
      <c r="G2181" s="111" t="s">
        <v>100</v>
      </c>
      <c r="H2181" s="110"/>
      <c r="I2181" s="65">
        <v>0.12</v>
      </c>
      <c r="J2181" s="112">
        <v>26.39</v>
      </c>
      <c r="K2181" s="67">
        <v>3.09</v>
      </c>
    </row>
    <row r="2182" spans="1:11" s="6" customFormat="1" ht="15" outlineLevel="1">
      <c r="A2182" s="59" t="s">
        <v>43</v>
      </c>
      <c r="B2182" s="108"/>
      <c r="C2182" s="108" t="s">
        <v>63</v>
      </c>
      <c r="D2182" s="109" t="s">
        <v>54</v>
      </c>
      <c r="E2182" s="62">
        <v>175</v>
      </c>
      <c r="F2182" s="110"/>
      <c r="G2182" s="111"/>
      <c r="H2182" s="110"/>
      <c r="I2182" s="65">
        <v>0.21</v>
      </c>
      <c r="J2182" s="112">
        <v>160</v>
      </c>
      <c r="K2182" s="67">
        <v>4.95</v>
      </c>
    </row>
    <row r="2183" spans="1:11" s="6" customFormat="1" ht="15" outlineLevel="1">
      <c r="A2183" s="59" t="s">
        <v>43</v>
      </c>
      <c r="B2183" s="108"/>
      <c r="C2183" s="108" t="s">
        <v>64</v>
      </c>
      <c r="D2183" s="109"/>
      <c r="E2183" s="62" t="s">
        <v>43</v>
      </c>
      <c r="F2183" s="110"/>
      <c r="G2183" s="111"/>
      <c r="H2183" s="110"/>
      <c r="I2183" s="65">
        <v>0.33</v>
      </c>
      <c r="J2183" s="112"/>
      <c r="K2183" s="67">
        <v>8.0399999999999991</v>
      </c>
    </row>
    <row r="2184" spans="1:11" s="6" customFormat="1" ht="15.75">
      <c r="A2184" s="70" t="s">
        <v>43</v>
      </c>
      <c r="B2184" s="113"/>
      <c r="C2184" s="126" t="s">
        <v>65</v>
      </c>
      <c r="D2184" s="127"/>
      <c r="E2184" s="91" t="s">
        <v>43</v>
      </c>
      <c r="F2184" s="128"/>
      <c r="G2184" s="129"/>
      <c r="H2184" s="128"/>
      <c r="I2184" s="87">
        <v>84.01</v>
      </c>
      <c r="J2184" s="125"/>
      <c r="K2184" s="86">
        <v>1015.18</v>
      </c>
    </row>
    <row r="2185" spans="1:11" s="6" customFormat="1" ht="15">
      <c r="A2185" s="123"/>
      <c r="B2185" s="124"/>
      <c r="C2185" s="168" t="s">
        <v>127</v>
      </c>
      <c r="D2185" s="169"/>
      <c r="E2185" s="169"/>
      <c r="F2185" s="169"/>
      <c r="G2185" s="169"/>
      <c r="H2185" s="169"/>
      <c r="I2185" s="65">
        <v>4072.13</v>
      </c>
      <c r="J2185" s="112"/>
      <c r="K2185" s="67">
        <v>68560.73</v>
      </c>
    </row>
    <row r="2186" spans="1:11" s="6" customFormat="1" ht="15">
      <c r="A2186" s="123"/>
      <c r="B2186" s="124"/>
      <c r="C2186" s="168" t="s">
        <v>128</v>
      </c>
      <c r="D2186" s="169"/>
      <c r="E2186" s="169"/>
      <c r="F2186" s="169"/>
      <c r="G2186" s="169"/>
      <c r="H2186" s="169"/>
      <c r="I2186" s="65"/>
      <c r="J2186" s="112"/>
      <c r="K2186" s="67"/>
    </row>
    <row r="2187" spans="1:11" s="6" customFormat="1" ht="15">
      <c r="A2187" s="123"/>
      <c r="B2187" s="124"/>
      <c r="C2187" s="168" t="s">
        <v>129</v>
      </c>
      <c r="D2187" s="169"/>
      <c r="E2187" s="169"/>
      <c r="F2187" s="169"/>
      <c r="G2187" s="169"/>
      <c r="H2187" s="169"/>
      <c r="I2187" s="65">
        <v>2047.31</v>
      </c>
      <c r="J2187" s="112"/>
      <c r="K2187" s="67">
        <v>54028.28</v>
      </c>
    </row>
    <row r="2188" spans="1:11" s="6" customFormat="1" ht="15">
      <c r="A2188" s="123"/>
      <c r="B2188" s="124"/>
      <c r="C2188" s="168" t="s">
        <v>130</v>
      </c>
      <c r="D2188" s="169"/>
      <c r="E2188" s="169"/>
      <c r="F2188" s="169"/>
      <c r="G2188" s="169"/>
      <c r="H2188" s="169"/>
      <c r="I2188" s="65">
        <v>210.46</v>
      </c>
      <c r="J2188" s="112"/>
      <c r="K2188" s="67">
        <v>1732.07</v>
      </c>
    </row>
    <row r="2189" spans="1:11" s="6" customFormat="1" ht="15">
      <c r="A2189" s="123"/>
      <c r="B2189" s="124"/>
      <c r="C2189" s="168" t="s">
        <v>131</v>
      </c>
      <c r="D2189" s="169"/>
      <c r="E2189" s="169"/>
      <c r="F2189" s="169"/>
      <c r="G2189" s="169"/>
      <c r="H2189" s="169"/>
      <c r="I2189" s="65">
        <v>2339.31</v>
      </c>
      <c r="J2189" s="112"/>
      <c r="K2189" s="67">
        <v>26653.62</v>
      </c>
    </row>
    <row r="2190" spans="1:11" s="6" customFormat="1" ht="15.75">
      <c r="A2190" s="123"/>
      <c r="B2190" s="124"/>
      <c r="C2190" s="173" t="s">
        <v>132</v>
      </c>
      <c r="D2190" s="174"/>
      <c r="E2190" s="174"/>
      <c r="F2190" s="174"/>
      <c r="G2190" s="174"/>
      <c r="H2190" s="174"/>
      <c r="I2190" s="76">
        <v>2249.9499999999998</v>
      </c>
      <c r="J2190" s="117"/>
      <c r="K2190" s="78">
        <v>44898.86</v>
      </c>
    </row>
    <row r="2191" spans="1:11" s="6" customFormat="1" ht="15.75">
      <c r="A2191" s="123"/>
      <c r="B2191" s="124"/>
      <c r="C2191" s="173" t="s">
        <v>133</v>
      </c>
      <c r="D2191" s="174"/>
      <c r="E2191" s="174"/>
      <c r="F2191" s="174"/>
      <c r="G2191" s="174"/>
      <c r="H2191" s="174"/>
      <c r="I2191" s="76">
        <v>1424.19</v>
      </c>
      <c r="J2191" s="117"/>
      <c r="K2191" s="78">
        <v>25476.39</v>
      </c>
    </row>
    <row r="2192" spans="1:11" s="6" customFormat="1" ht="32.1" customHeight="1">
      <c r="A2192" s="123"/>
      <c r="B2192" s="124"/>
      <c r="C2192" s="173" t="s">
        <v>1831</v>
      </c>
      <c r="D2192" s="174"/>
      <c r="E2192" s="174"/>
      <c r="F2192" s="174"/>
      <c r="G2192" s="174"/>
      <c r="H2192" s="174"/>
      <c r="I2192" s="76"/>
      <c r="J2192" s="117"/>
      <c r="K2192" s="78"/>
    </row>
    <row r="2193" spans="1:11" s="6" customFormat="1" ht="15">
      <c r="A2193" s="123"/>
      <c r="B2193" s="124"/>
      <c r="C2193" s="168" t="s">
        <v>2121</v>
      </c>
      <c r="D2193" s="169"/>
      <c r="E2193" s="169"/>
      <c r="F2193" s="169"/>
      <c r="G2193" s="169"/>
      <c r="H2193" s="169"/>
      <c r="I2193" s="65">
        <v>7746.27</v>
      </c>
      <c r="J2193" s="112"/>
      <c r="K2193" s="67">
        <v>138935.98000000001</v>
      </c>
    </row>
    <row r="2194" spans="1:11" s="6" customFormat="1" ht="32.1" customHeight="1">
      <c r="A2194" s="123"/>
      <c r="B2194" s="124"/>
      <c r="C2194" s="175" t="s">
        <v>1833</v>
      </c>
      <c r="D2194" s="176"/>
      <c r="E2194" s="176"/>
      <c r="F2194" s="176"/>
      <c r="G2194" s="176"/>
      <c r="H2194" s="176"/>
      <c r="I2194" s="87">
        <v>7746.27</v>
      </c>
      <c r="J2194" s="125"/>
      <c r="K2194" s="86">
        <v>138935.98000000001</v>
      </c>
    </row>
    <row r="2195" spans="1:11" s="6" customFormat="1" ht="22.15" customHeight="1">
      <c r="A2195" s="166" t="s">
        <v>1834</v>
      </c>
      <c r="B2195" s="167"/>
      <c r="C2195" s="167"/>
      <c r="D2195" s="167"/>
      <c r="E2195" s="167"/>
      <c r="F2195" s="167"/>
      <c r="G2195" s="167"/>
      <c r="H2195" s="167"/>
      <c r="I2195" s="167"/>
      <c r="J2195" s="167"/>
      <c r="K2195" s="167"/>
    </row>
    <row r="2196" spans="1:11" s="6" customFormat="1" ht="105">
      <c r="A2196" s="59">
        <v>234</v>
      </c>
      <c r="B2196" s="108" t="s">
        <v>123</v>
      </c>
      <c r="C2196" s="118" t="s">
        <v>1835</v>
      </c>
      <c r="D2196" s="119" t="s">
        <v>1836</v>
      </c>
      <c r="E2196" s="81">
        <v>1728</v>
      </c>
      <c r="F2196" s="120">
        <v>3378.38</v>
      </c>
      <c r="G2196" s="121"/>
      <c r="H2196" s="120"/>
      <c r="I2196" s="84">
        <v>5837840.6399999997</v>
      </c>
      <c r="J2196" s="122">
        <v>7.4</v>
      </c>
      <c r="K2196" s="86">
        <v>43200020.740000002</v>
      </c>
    </row>
    <row r="2197" spans="1:11" s="6" customFormat="1" ht="15">
      <c r="A2197" s="123"/>
      <c r="B2197" s="124"/>
      <c r="C2197" s="168" t="s">
        <v>127</v>
      </c>
      <c r="D2197" s="169"/>
      <c r="E2197" s="169"/>
      <c r="F2197" s="169"/>
      <c r="G2197" s="169"/>
      <c r="H2197" s="169"/>
      <c r="I2197" s="65">
        <v>5837840.6399999997</v>
      </c>
      <c r="J2197" s="112"/>
      <c r="K2197" s="67">
        <v>43200020.740000002</v>
      </c>
    </row>
    <row r="2198" spans="1:11" s="6" customFormat="1" ht="15">
      <c r="A2198" s="123"/>
      <c r="B2198" s="124"/>
      <c r="C2198" s="168" t="s">
        <v>128</v>
      </c>
      <c r="D2198" s="169"/>
      <c r="E2198" s="169"/>
      <c r="F2198" s="169"/>
      <c r="G2198" s="169"/>
      <c r="H2198" s="169"/>
      <c r="I2198" s="65"/>
      <c r="J2198" s="112"/>
      <c r="K2198" s="67"/>
    </row>
    <row r="2199" spans="1:11" s="6" customFormat="1" ht="15">
      <c r="A2199" s="123"/>
      <c r="B2199" s="124"/>
      <c r="C2199" s="168" t="s">
        <v>130</v>
      </c>
      <c r="D2199" s="169"/>
      <c r="E2199" s="169"/>
      <c r="F2199" s="169"/>
      <c r="G2199" s="169"/>
      <c r="H2199" s="169"/>
      <c r="I2199" s="65">
        <v>5837840.6399999997</v>
      </c>
      <c r="J2199" s="112"/>
      <c r="K2199" s="67">
        <v>43200020.740000002</v>
      </c>
    </row>
    <row r="2200" spans="1:11" s="6" customFormat="1" ht="15.75">
      <c r="A2200" s="123"/>
      <c r="B2200" s="124"/>
      <c r="C2200" s="173" t="s">
        <v>1837</v>
      </c>
      <c r="D2200" s="174"/>
      <c r="E2200" s="174"/>
      <c r="F2200" s="174"/>
      <c r="G2200" s="174"/>
      <c r="H2200" s="174"/>
      <c r="I2200" s="76"/>
      <c r="J2200" s="117"/>
      <c r="K2200" s="78"/>
    </row>
    <row r="2201" spans="1:11" s="6" customFormat="1" ht="15">
      <c r="A2201" s="123"/>
      <c r="B2201" s="124"/>
      <c r="C2201" s="168" t="s">
        <v>2122</v>
      </c>
      <c r="D2201" s="169"/>
      <c r="E2201" s="169"/>
      <c r="F2201" s="169"/>
      <c r="G2201" s="169"/>
      <c r="H2201" s="169"/>
      <c r="I2201" s="65">
        <v>5837840.6399999997</v>
      </c>
      <c r="J2201" s="112"/>
      <c r="K2201" s="67">
        <v>43200020.740000002</v>
      </c>
    </row>
    <row r="2202" spans="1:11" s="6" customFormat="1" ht="15.75">
      <c r="A2202" s="123"/>
      <c r="B2202" s="124"/>
      <c r="C2202" s="175" t="s">
        <v>1839</v>
      </c>
      <c r="D2202" s="176"/>
      <c r="E2202" s="176"/>
      <c r="F2202" s="176"/>
      <c r="G2202" s="176"/>
      <c r="H2202" s="176"/>
      <c r="I2202" s="87">
        <v>5837840.6399999997</v>
      </c>
      <c r="J2202" s="125"/>
      <c r="K2202" s="86">
        <v>43200020.740000002</v>
      </c>
    </row>
    <row r="2203" spans="1:11" s="6" customFormat="1" ht="22.15" customHeight="1">
      <c r="A2203" s="166" t="s">
        <v>1840</v>
      </c>
      <c r="B2203" s="167"/>
      <c r="C2203" s="181"/>
      <c r="D2203" s="181"/>
      <c r="E2203" s="181"/>
      <c r="F2203" s="181"/>
      <c r="G2203" s="181"/>
      <c r="H2203" s="181"/>
      <c r="I2203" s="181"/>
      <c r="J2203" s="181"/>
      <c r="K2203" s="181"/>
    </row>
    <row r="2204" spans="1:11" s="6" customFormat="1" ht="15">
      <c r="A2204" s="123"/>
      <c r="B2204" s="124"/>
      <c r="C2204" s="168" t="s">
        <v>128</v>
      </c>
      <c r="D2204" s="169"/>
      <c r="E2204" s="169"/>
      <c r="F2204" s="169"/>
      <c r="G2204" s="169"/>
      <c r="H2204" s="169"/>
      <c r="I2204" s="65"/>
      <c r="J2204" s="112"/>
      <c r="K2204" s="67"/>
    </row>
    <row r="2205" spans="1:11" s="6" customFormat="1" ht="32.1" customHeight="1">
      <c r="A2205" s="123"/>
      <c r="B2205" s="124"/>
      <c r="C2205" s="173" t="s">
        <v>1841</v>
      </c>
      <c r="D2205" s="174"/>
      <c r="E2205" s="174"/>
      <c r="F2205" s="174"/>
      <c r="G2205" s="174"/>
      <c r="H2205" s="174"/>
      <c r="I2205" s="65"/>
      <c r="J2205" s="112"/>
      <c r="K2205" s="67"/>
    </row>
    <row r="2206" spans="1:11" s="6" customFormat="1" ht="15">
      <c r="A2206" s="123"/>
      <c r="B2206" s="124"/>
      <c r="C2206" s="168" t="s">
        <v>137</v>
      </c>
      <c r="D2206" s="169"/>
      <c r="E2206" s="169"/>
      <c r="F2206" s="169"/>
      <c r="G2206" s="169"/>
      <c r="H2206" s="169"/>
      <c r="I2206" s="65"/>
      <c r="J2206" s="112"/>
      <c r="K2206" s="67"/>
    </row>
    <row r="2207" spans="1:11" s="6" customFormat="1" ht="32.1" customHeight="1">
      <c r="A2207" s="123"/>
      <c r="B2207" s="124"/>
      <c r="C2207" s="175" t="s">
        <v>1842</v>
      </c>
      <c r="D2207" s="176"/>
      <c r="E2207" s="176"/>
      <c r="F2207" s="176"/>
      <c r="G2207" s="176"/>
      <c r="H2207" s="176"/>
      <c r="I2207" s="84"/>
      <c r="J2207" s="122"/>
      <c r="K2207" s="140"/>
    </row>
    <row r="2208" spans="1:11" s="6" customFormat="1" ht="15">
      <c r="A2208" s="123"/>
      <c r="B2208" s="124"/>
      <c r="C2208" s="168" t="s">
        <v>341</v>
      </c>
      <c r="D2208" s="169"/>
      <c r="E2208" s="169"/>
      <c r="F2208" s="169"/>
      <c r="G2208" s="169"/>
      <c r="H2208" s="169"/>
      <c r="I2208" s="65">
        <v>11462359.18</v>
      </c>
      <c r="J2208" s="112"/>
      <c r="K2208" s="67">
        <v>96242785.609999999</v>
      </c>
    </row>
    <row r="2209" spans="1:11" s="6" customFormat="1" ht="15">
      <c r="A2209" s="123"/>
      <c r="B2209" s="124"/>
      <c r="C2209" s="168" t="s">
        <v>128</v>
      </c>
      <c r="D2209" s="169"/>
      <c r="E2209" s="169"/>
      <c r="F2209" s="169"/>
      <c r="G2209" s="169"/>
      <c r="H2209" s="169"/>
      <c r="I2209" s="65"/>
      <c r="J2209" s="112"/>
      <c r="K2209" s="67"/>
    </row>
    <row r="2210" spans="1:11" s="6" customFormat="1" ht="15">
      <c r="A2210" s="123"/>
      <c r="B2210" s="124"/>
      <c r="C2210" s="168" t="s">
        <v>129</v>
      </c>
      <c r="D2210" s="169"/>
      <c r="E2210" s="169"/>
      <c r="F2210" s="169"/>
      <c r="G2210" s="169"/>
      <c r="H2210" s="169"/>
      <c r="I2210" s="65">
        <v>489457.37</v>
      </c>
      <c r="J2210" s="112"/>
      <c r="K2210" s="67">
        <v>12916760.9</v>
      </c>
    </row>
    <row r="2211" spans="1:11" s="6" customFormat="1" ht="15">
      <c r="A2211" s="123"/>
      <c r="B2211" s="124"/>
      <c r="C2211" s="168" t="s">
        <v>130</v>
      </c>
      <c r="D2211" s="169"/>
      <c r="E2211" s="169"/>
      <c r="F2211" s="169"/>
      <c r="G2211" s="169"/>
      <c r="H2211" s="169"/>
      <c r="I2211" s="65">
        <v>10878154.75</v>
      </c>
      <c r="J2211" s="112"/>
      <c r="K2211" s="67">
        <v>82602068.109999999</v>
      </c>
    </row>
    <row r="2212" spans="1:11" s="6" customFormat="1" ht="15">
      <c r="A2212" s="123"/>
      <c r="B2212" s="124"/>
      <c r="C2212" s="168" t="s">
        <v>131</v>
      </c>
      <c r="D2212" s="169"/>
      <c r="E2212" s="169"/>
      <c r="F2212" s="169"/>
      <c r="G2212" s="169"/>
      <c r="H2212" s="169"/>
      <c r="I2212" s="65">
        <v>112344.52</v>
      </c>
      <c r="J2212" s="112"/>
      <c r="K2212" s="67">
        <v>1188352.06</v>
      </c>
    </row>
    <row r="2213" spans="1:11" s="6" customFormat="1" ht="15.75">
      <c r="A2213" s="123"/>
      <c r="B2213" s="124"/>
      <c r="C2213" s="173" t="s">
        <v>132</v>
      </c>
      <c r="D2213" s="174"/>
      <c r="E2213" s="174"/>
      <c r="F2213" s="174"/>
      <c r="G2213" s="174"/>
      <c r="H2213" s="174"/>
      <c r="I2213" s="76">
        <v>598815.43000000005</v>
      </c>
      <c r="J2213" s="117"/>
      <c r="K2213" s="78">
        <v>12853582.050000001</v>
      </c>
    </row>
    <row r="2214" spans="1:11" s="6" customFormat="1" ht="15.75">
      <c r="A2214" s="123"/>
      <c r="B2214" s="124"/>
      <c r="C2214" s="173" t="s">
        <v>133</v>
      </c>
      <c r="D2214" s="174"/>
      <c r="E2214" s="174"/>
      <c r="F2214" s="174"/>
      <c r="G2214" s="174"/>
      <c r="H2214" s="174"/>
      <c r="I2214" s="76">
        <v>370113.14</v>
      </c>
      <c r="J2214" s="117"/>
      <c r="K2214" s="78">
        <v>5407588.4699999997</v>
      </c>
    </row>
    <row r="2215" spans="1:11" s="6" customFormat="1" ht="15.75">
      <c r="A2215" s="123"/>
      <c r="B2215" s="124"/>
      <c r="C2215" s="173" t="s">
        <v>342</v>
      </c>
      <c r="D2215" s="174"/>
      <c r="E2215" s="174"/>
      <c r="F2215" s="174"/>
      <c r="G2215" s="174"/>
      <c r="H2215" s="174"/>
      <c r="I2215" s="76"/>
      <c r="J2215" s="117"/>
      <c r="K2215" s="78"/>
    </row>
    <row r="2216" spans="1:11" s="6" customFormat="1" ht="15">
      <c r="A2216" s="123"/>
      <c r="B2216" s="124"/>
      <c r="C2216" s="168" t="s">
        <v>135</v>
      </c>
      <c r="D2216" s="169"/>
      <c r="E2216" s="169"/>
      <c r="F2216" s="169"/>
      <c r="G2216" s="169"/>
      <c r="H2216" s="169"/>
      <c r="I2216" s="65">
        <v>12314596.119999999</v>
      </c>
      <c r="J2216" s="112"/>
      <c r="K2216" s="67">
        <v>112621502.06999999</v>
      </c>
    </row>
    <row r="2217" spans="1:11" s="6" customFormat="1" ht="15">
      <c r="A2217" s="123"/>
      <c r="B2217" s="124"/>
      <c r="C2217" s="168" t="s">
        <v>136</v>
      </c>
      <c r="D2217" s="169"/>
      <c r="E2217" s="169"/>
      <c r="F2217" s="169"/>
      <c r="G2217" s="169"/>
      <c r="H2217" s="169"/>
      <c r="I2217" s="65">
        <v>116691.63</v>
      </c>
      <c r="J2217" s="112"/>
      <c r="K2217" s="67">
        <v>1882454.06</v>
      </c>
    </row>
    <row r="2218" spans="1:11" s="6" customFormat="1" ht="15">
      <c r="A2218" s="123"/>
      <c r="B2218" s="124"/>
      <c r="C2218" s="168" t="s">
        <v>137</v>
      </c>
      <c r="D2218" s="169"/>
      <c r="E2218" s="169"/>
      <c r="F2218" s="169"/>
      <c r="G2218" s="169"/>
      <c r="H2218" s="169"/>
      <c r="I2218" s="65">
        <v>12431287.75</v>
      </c>
      <c r="J2218" s="112"/>
      <c r="K2218" s="67">
        <v>114503956.13</v>
      </c>
    </row>
    <row r="2219" spans="1:11" s="6" customFormat="1" ht="32.1" customHeight="1">
      <c r="A2219" s="123"/>
      <c r="B2219" s="124"/>
      <c r="C2219" s="168" t="s">
        <v>343</v>
      </c>
      <c r="D2219" s="169"/>
      <c r="E2219" s="169"/>
      <c r="F2219" s="169"/>
      <c r="G2219" s="169"/>
      <c r="H2219" s="169"/>
      <c r="I2219" s="65">
        <v>186469.32</v>
      </c>
      <c r="J2219" s="112"/>
      <c r="K2219" s="67">
        <v>1717559.34</v>
      </c>
    </row>
    <row r="2220" spans="1:11" s="6" customFormat="1" ht="15.75">
      <c r="A2220" s="123"/>
      <c r="B2220" s="124"/>
      <c r="C2220" s="173" t="s">
        <v>137</v>
      </c>
      <c r="D2220" s="174"/>
      <c r="E2220" s="174"/>
      <c r="F2220" s="174"/>
      <c r="G2220" s="174"/>
      <c r="H2220" s="174"/>
      <c r="I2220" s="76">
        <v>12617757.07</v>
      </c>
      <c r="J2220" s="117"/>
      <c r="K2220" s="78">
        <v>116221515.47</v>
      </c>
    </row>
    <row r="2221" spans="1:11" s="6" customFormat="1" ht="32.1" customHeight="1">
      <c r="A2221" s="123"/>
      <c r="B2221" s="124"/>
      <c r="C2221" s="168" t="s">
        <v>344</v>
      </c>
      <c r="D2221" s="169"/>
      <c r="E2221" s="169"/>
      <c r="F2221" s="169"/>
      <c r="G2221" s="169"/>
      <c r="H2221" s="169"/>
      <c r="I2221" s="65">
        <v>252355.14</v>
      </c>
      <c r="J2221" s="112"/>
      <c r="K2221" s="67">
        <v>2324430.31</v>
      </c>
    </row>
    <row r="2222" spans="1:11" s="6" customFormat="1" ht="15.75">
      <c r="A2222" s="123"/>
      <c r="B2222" s="124"/>
      <c r="C2222" s="173" t="s">
        <v>345</v>
      </c>
      <c r="D2222" s="174"/>
      <c r="E2222" s="174"/>
      <c r="F2222" s="174"/>
      <c r="G2222" s="174"/>
      <c r="H2222" s="174"/>
      <c r="I2222" s="76">
        <v>12870112.210000001</v>
      </c>
      <c r="J2222" s="117"/>
      <c r="K2222" s="78">
        <v>118545945.78</v>
      </c>
    </row>
    <row r="2223" spans="1:11" s="6" customFormat="1" ht="32.1" customHeight="1">
      <c r="A2223" s="123"/>
      <c r="B2223" s="124"/>
      <c r="C2223" s="168" t="s">
        <v>346</v>
      </c>
      <c r="D2223" s="169"/>
      <c r="E2223" s="169"/>
      <c r="F2223" s="169"/>
      <c r="G2223" s="169"/>
      <c r="H2223" s="169"/>
      <c r="I2223" s="65">
        <v>2574022.44</v>
      </c>
      <c r="J2223" s="112"/>
      <c r="K2223" s="67">
        <v>23709189.16</v>
      </c>
    </row>
    <row r="2224" spans="1:11" s="6" customFormat="1" ht="15.75">
      <c r="A2224" s="123"/>
      <c r="B2224" s="124"/>
      <c r="C2224" s="173" t="s">
        <v>347</v>
      </c>
      <c r="D2224" s="174"/>
      <c r="E2224" s="174"/>
      <c r="F2224" s="174"/>
      <c r="G2224" s="174"/>
      <c r="H2224" s="174"/>
      <c r="I2224" s="76">
        <v>15444134.65</v>
      </c>
      <c r="J2224" s="117"/>
      <c r="K2224" s="78">
        <v>142255134.94</v>
      </c>
    </row>
    <row r="2225" spans="1:11" s="6" customFormat="1" ht="15" customHeight="1">
      <c r="A2225" s="123"/>
      <c r="B2225" s="124"/>
      <c r="C2225" s="124"/>
      <c r="D2225" s="130"/>
      <c r="E2225" s="131"/>
      <c r="F2225" s="132"/>
      <c r="G2225" s="133"/>
      <c r="H2225" s="132"/>
      <c r="I2225" s="55"/>
      <c r="J2225" s="134"/>
      <c r="K2225" s="57"/>
    </row>
    <row r="2226" spans="1:11" s="6" customFormat="1" ht="15" customHeight="1">
      <c r="A2226" s="123"/>
      <c r="B2226" s="124"/>
      <c r="C2226" s="124"/>
      <c r="D2226" s="130"/>
      <c r="E2226" s="131"/>
      <c r="F2226" s="132"/>
      <c r="G2226" s="133"/>
      <c r="H2226" s="132"/>
      <c r="I2226" s="55"/>
      <c r="J2226" s="134"/>
      <c r="K2226" s="57"/>
    </row>
    <row r="2227" spans="1:11" s="6" customFormat="1" ht="15" customHeight="1">
      <c r="A2227" s="123"/>
      <c r="B2227" s="124"/>
      <c r="C2227" s="124"/>
      <c r="D2227" s="130"/>
      <c r="E2227" s="131"/>
      <c r="F2227" s="132"/>
      <c r="G2227" s="133"/>
      <c r="H2227" s="132"/>
      <c r="I2227" s="55"/>
      <c r="J2227" s="134"/>
      <c r="K2227" s="57"/>
    </row>
    <row r="2228" spans="1:11" s="6" customFormat="1" ht="15" customHeight="1">
      <c r="A2228" s="123"/>
      <c r="B2228" s="124"/>
      <c r="C2228" s="124"/>
      <c r="D2228" s="130"/>
      <c r="E2228" s="131"/>
      <c r="F2228" s="132"/>
      <c r="G2228" s="133"/>
      <c r="H2228" s="132"/>
      <c r="I2228" s="55"/>
      <c r="J2228" s="134"/>
      <c r="K2228" s="57"/>
    </row>
    <row r="2229" spans="1:11" s="6" customFormat="1" ht="15" customHeight="1">
      <c r="A2229" s="123"/>
      <c r="B2229" s="124"/>
      <c r="C2229" s="124"/>
      <c r="D2229" s="130"/>
      <c r="E2229" s="131"/>
      <c r="F2229" s="132"/>
      <c r="G2229" s="133"/>
      <c r="H2229" s="132"/>
      <c r="I2229" s="55"/>
      <c r="J2229" s="134"/>
      <c r="K2229" s="57"/>
    </row>
    <row r="2230" spans="1:11" s="6" customFormat="1" ht="15" customHeight="1">
      <c r="A2230" s="123"/>
      <c r="B2230" s="124"/>
      <c r="C2230" s="124"/>
      <c r="D2230" s="130"/>
      <c r="E2230" s="131"/>
      <c r="F2230" s="132"/>
      <c r="G2230" s="133"/>
      <c r="H2230" s="132"/>
      <c r="I2230" s="55"/>
      <c r="J2230" s="134"/>
      <c r="K2230" s="57"/>
    </row>
    <row r="2231" spans="1:11" s="6" customFormat="1" ht="15" customHeight="1">
      <c r="A2231" s="123"/>
      <c r="B2231" s="124"/>
      <c r="C2231" s="124"/>
      <c r="D2231" s="130"/>
      <c r="E2231" s="131"/>
      <c r="F2231" s="132"/>
      <c r="G2231" s="133"/>
      <c r="H2231" s="132"/>
      <c r="I2231" s="55"/>
      <c r="J2231" s="134"/>
      <c r="K2231" s="57"/>
    </row>
    <row r="2232" spans="1:11" s="6" customFormat="1" ht="15" customHeight="1">
      <c r="A2232" s="123"/>
      <c r="B2232" s="124"/>
      <c r="C2232" s="124"/>
      <c r="D2232" s="130"/>
      <c r="E2232" s="131"/>
      <c r="F2232" s="132"/>
      <c r="G2232" s="133"/>
      <c r="H2232" s="132"/>
      <c r="I2232" s="55"/>
      <c r="J2232" s="134"/>
      <c r="K2232" s="57"/>
    </row>
    <row r="2233" spans="1:11" s="6" customFormat="1" ht="15" customHeight="1">
      <c r="A2233" s="123"/>
      <c r="B2233" s="124"/>
      <c r="C2233" s="124"/>
      <c r="D2233" s="130"/>
      <c r="E2233" s="131"/>
      <c r="F2233" s="132"/>
      <c r="G2233" s="133"/>
      <c r="H2233" s="132"/>
      <c r="I2233" s="55"/>
      <c r="J2233" s="134"/>
      <c r="K2233" s="57"/>
    </row>
    <row r="2234" spans="1:11" s="6" customFormat="1" ht="15" customHeight="1">
      <c r="A2234" s="123"/>
      <c r="B2234" s="124"/>
      <c r="C2234" s="124"/>
      <c r="D2234" s="130"/>
      <c r="E2234" s="131"/>
      <c r="F2234" s="132"/>
      <c r="G2234" s="133"/>
      <c r="H2234" s="132"/>
      <c r="I2234" s="55"/>
      <c r="J2234" s="134"/>
      <c r="K2234" s="57"/>
    </row>
    <row r="2235" spans="1:11" s="6" customFormat="1" ht="15" customHeight="1">
      <c r="A2235" s="123"/>
      <c r="B2235" s="124"/>
      <c r="C2235" s="124"/>
      <c r="D2235" s="130"/>
      <c r="E2235" s="131"/>
      <c r="F2235" s="132"/>
      <c r="G2235" s="133"/>
      <c r="H2235" s="132"/>
      <c r="I2235" s="55"/>
      <c r="J2235" s="134"/>
      <c r="K2235" s="57"/>
    </row>
    <row r="2236" spans="1:11" s="6" customFormat="1" ht="15" customHeight="1">
      <c r="A2236" s="123"/>
      <c r="B2236" s="124"/>
      <c r="C2236" s="124"/>
      <c r="D2236" s="130"/>
      <c r="E2236" s="131"/>
      <c r="F2236" s="132"/>
      <c r="G2236" s="133"/>
      <c r="H2236" s="132"/>
      <c r="I2236" s="55"/>
      <c r="J2236" s="134"/>
      <c r="K2236" s="57"/>
    </row>
    <row r="2237" spans="1:11" s="6" customFormat="1" ht="15" customHeight="1">
      <c r="A2237" s="123"/>
      <c r="B2237" s="124"/>
      <c r="C2237" s="124"/>
      <c r="D2237" s="130"/>
      <c r="E2237" s="131"/>
      <c r="F2237" s="132"/>
      <c r="G2237" s="133"/>
      <c r="H2237" s="132"/>
      <c r="I2237" s="55"/>
      <c r="J2237" s="134"/>
      <c r="K2237" s="57"/>
    </row>
    <row r="2238" spans="1:11" s="6" customFormat="1" ht="15" customHeight="1">
      <c r="A2238" s="123"/>
      <c r="B2238" s="124"/>
      <c r="C2238" s="124"/>
      <c r="D2238" s="130"/>
      <c r="E2238" s="131"/>
      <c r="F2238" s="132"/>
      <c r="G2238" s="133"/>
      <c r="H2238" s="132"/>
      <c r="I2238" s="55"/>
      <c r="J2238" s="134"/>
      <c r="K2238" s="57"/>
    </row>
    <row r="2239" spans="1:11" s="6" customFormat="1" ht="15" customHeight="1">
      <c r="A2239" s="123"/>
      <c r="B2239" s="124"/>
      <c r="C2239" s="124"/>
      <c r="D2239" s="130"/>
      <c r="E2239" s="131"/>
      <c r="F2239" s="132"/>
      <c r="G2239" s="133"/>
      <c r="H2239" s="132"/>
      <c r="I2239" s="55"/>
      <c r="J2239" s="134"/>
      <c r="K2239" s="57"/>
    </row>
    <row r="2240" spans="1:11" s="6" customFormat="1" ht="15" customHeight="1">
      <c r="A2240" s="123"/>
      <c r="B2240" s="124"/>
      <c r="C2240" s="124"/>
      <c r="D2240" s="130"/>
      <c r="E2240" s="131"/>
      <c r="F2240" s="132"/>
      <c r="G2240" s="133"/>
      <c r="H2240" s="132"/>
      <c r="I2240" s="55"/>
      <c r="J2240" s="134"/>
      <c r="K2240" s="57"/>
    </row>
    <row r="2241" spans="1:11" s="6" customFormat="1" ht="15" customHeight="1">
      <c r="A2241" s="123"/>
      <c r="B2241" s="124"/>
      <c r="C2241" s="124"/>
      <c r="D2241" s="130"/>
      <c r="E2241" s="131"/>
      <c r="F2241" s="132"/>
      <c r="G2241" s="133"/>
      <c r="H2241" s="132"/>
      <c r="I2241" s="55"/>
      <c r="J2241" s="134"/>
      <c r="K2241" s="57"/>
    </row>
    <row r="2242" spans="1:11" s="6" customFormat="1" ht="15" customHeight="1">
      <c r="A2242" s="123"/>
      <c r="B2242" s="124"/>
      <c r="C2242" s="124"/>
      <c r="D2242" s="130"/>
      <c r="E2242" s="131"/>
      <c r="F2242" s="132"/>
      <c r="G2242" s="133"/>
      <c r="H2242" s="132"/>
      <c r="I2242" s="55"/>
      <c r="J2242" s="134"/>
      <c r="K2242" s="57"/>
    </row>
    <row r="2243" spans="1:11" s="6" customFormat="1" ht="15" customHeight="1">
      <c r="A2243" s="123"/>
      <c r="B2243" s="124"/>
      <c r="C2243" s="124"/>
      <c r="D2243" s="130"/>
      <c r="E2243" s="131"/>
      <c r="F2243" s="132"/>
      <c r="G2243" s="133"/>
      <c r="H2243" s="132"/>
      <c r="I2243" s="55"/>
      <c r="J2243" s="134"/>
      <c r="K2243" s="57"/>
    </row>
    <row r="2244" spans="1:11" s="6" customFormat="1" ht="15" customHeight="1">
      <c r="A2244" s="123"/>
      <c r="B2244" s="124"/>
      <c r="C2244" s="124"/>
      <c r="D2244" s="130"/>
      <c r="E2244" s="131"/>
      <c r="F2244" s="132"/>
      <c r="G2244" s="133"/>
      <c r="H2244" s="132"/>
      <c r="I2244" s="55"/>
      <c r="J2244" s="134"/>
      <c r="K2244" s="57"/>
    </row>
    <row r="2245" spans="1:11" s="6" customFormat="1" ht="15" customHeight="1">
      <c r="B2245" s="135"/>
      <c r="C2245" s="179"/>
      <c r="D2245" s="179"/>
      <c r="E2245" s="179"/>
      <c r="F2245" s="179"/>
      <c r="G2245" s="179"/>
      <c r="H2245" s="179"/>
      <c r="I2245" s="135"/>
      <c r="J2245" s="135"/>
      <c r="K2245" s="136"/>
    </row>
    <row r="2246" spans="1:11" s="6" customFormat="1" ht="15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</row>
    <row r="2247" spans="1:11" ht="15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</row>
    <row r="2248" spans="1:11" ht="15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</row>
    <row r="2249" spans="1:11" ht="15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</row>
    <row r="2250" spans="1:11" ht="15">
      <c r="A2250" s="9"/>
      <c r="B2250" s="137" t="s">
        <v>30</v>
      </c>
      <c r="C2250" s="180" t="s">
        <v>37</v>
      </c>
      <c r="D2250" s="180"/>
      <c r="E2250" s="180"/>
      <c r="F2250" s="180"/>
      <c r="G2250" s="180"/>
      <c r="H2250" s="180"/>
      <c r="I2250" s="9"/>
      <c r="J2250" s="9"/>
      <c r="K2250" s="9"/>
    </row>
    <row r="2251" spans="1:11" ht="15">
      <c r="A2251" s="9"/>
      <c r="B2251" s="138" t="s">
        <v>29</v>
      </c>
      <c r="C2251" s="9"/>
      <c r="D2251" s="9"/>
      <c r="E2251" s="9"/>
      <c r="F2251" s="9"/>
      <c r="G2251" s="9"/>
      <c r="H2251" s="9"/>
      <c r="I2251" s="9"/>
      <c r="J2251" s="9"/>
      <c r="K2251" s="9"/>
    </row>
    <row r="2252" spans="1:11" ht="15">
      <c r="A2252" s="9"/>
      <c r="B2252" s="139"/>
      <c r="C2252" s="9"/>
      <c r="D2252" s="9"/>
      <c r="E2252" s="9"/>
      <c r="F2252" s="9"/>
      <c r="G2252" s="9"/>
      <c r="H2252" s="9"/>
      <c r="I2252" s="9"/>
      <c r="J2252" s="9"/>
      <c r="K2252" s="9"/>
    </row>
    <row r="2253" spans="1:11" ht="15">
      <c r="A2253" s="9"/>
      <c r="B2253" s="137" t="s">
        <v>31</v>
      </c>
      <c r="C2253" s="180" t="s">
        <v>37</v>
      </c>
      <c r="D2253" s="180"/>
      <c r="E2253" s="180"/>
      <c r="F2253" s="180"/>
      <c r="G2253" s="180"/>
      <c r="H2253" s="180"/>
      <c r="I2253" s="9"/>
      <c r="J2253" s="9"/>
      <c r="K2253" s="9"/>
    </row>
    <row r="2254" spans="1:11" ht="15">
      <c r="A2254" s="9"/>
      <c r="B2254" s="138" t="s">
        <v>29</v>
      </c>
      <c r="C2254" s="9"/>
      <c r="D2254" s="9"/>
      <c r="E2254" s="9"/>
      <c r="F2254" s="9"/>
      <c r="G2254" s="9"/>
      <c r="H2254" s="9"/>
      <c r="I2254" s="9"/>
      <c r="J2254" s="9"/>
      <c r="K2254" s="9"/>
    </row>
    <row r="2255" spans="1:11" ht="15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</row>
  </sheetData>
  <mergeCells count="254">
    <mergeCell ref="C2224:H2224"/>
    <mergeCell ref="C2245:H2245"/>
    <mergeCell ref="C2250:H2250"/>
    <mergeCell ref="C2253:H2253"/>
    <mergeCell ref="C2218:H2218"/>
    <mergeCell ref="C2219:H2219"/>
    <mergeCell ref="C2220:H2220"/>
    <mergeCell ref="C2221:H2221"/>
    <mergeCell ref="C2222:H2222"/>
    <mergeCell ref="C2223:H2223"/>
    <mergeCell ref="C2212:H2212"/>
    <mergeCell ref="C2213:H2213"/>
    <mergeCell ref="C2214:H2214"/>
    <mergeCell ref="C2215:H2215"/>
    <mergeCell ref="C2216:H2216"/>
    <mergeCell ref="C2217:H2217"/>
    <mergeCell ref="C2206:H2206"/>
    <mergeCell ref="C2207:H2207"/>
    <mergeCell ref="C2208:H2208"/>
    <mergeCell ref="C2209:H2209"/>
    <mergeCell ref="C2210:H2210"/>
    <mergeCell ref="C2211:H2211"/>
    <mergeCell ref="C2200:H2200"/>
    <mergeCell ref="C2201:H2201"/>
    <mergeCell ref="C2202:H2202"/>
    <mergeCell ref="A2203:K2203"/>
    <mergeCell ref="C2204:H2204"/>
    <mergeCell ref="C2205:H2205"/>
    <mergeCell ref="C2193:H2193"/>
    <mergeCell ref="C2194:H2194"/>
    <mergeCell ref="A2195:K2195"/>
    <mergeCell ref="C2197:H2197"/>
    <mergeCell ref="C2198:H2198"/>
    <mergeCell ref="C2199:H2199"/>
    <mergeCell ref="C2187:H2187"/>
    <mergeCell ref="C2188:H2188"/>
    <mergeCell ref="C2189:H2189"/>
    <mergeCell ref="C2190:H2190"/>
    <mergeCell ref="C2191:H2191"/>
    <mergeCell ref="C2192:H2192"/>
    <mergeCell ref="C2096:H2096"/>
    <mergeCell ref="C2097:H2097"/>
    <mergeCell ref="C2098:H2098"/>
    <mergeCell ref="A2099:K2099"/>
    <mergeCell ref="C2185:H2185"/>
    <mergeCell ref="C2186:H2186"/>
    <mergeCell ref="C2090:H2090"/>
    <mergeCell ref="C2091:H2091"/>
    <mergeCell ref="C2092:H2092"/>
    <mergeCell ref="C2093:H2093"/>
    <mergeCell ref="C2094:H2094"/>
    <mergeCell ref="C2095:H2095"/>
    <mergeCell ref="C1988:H1988"/>
    <mergeCell ref="C1989:H1989"/>
    <mergeCell ref="A1990:K1990"/>
    <mergeCell ref="C2087:H2087"/>
    <mergeCell ref="C2088:H2088"/>
    <mergeCell ref="C2089:H2089"/>
    <mergeCell ref="C1982:H1982"/>
    <mergeCell ref="C1983:H1983"/>
    <mergeCell ref="C1984:H1984"/>
    <mergeCell ref="C1985:H1985"/>
    <mergeCell ref="C1986:H1986"/>
    <mergeCell ref="C1987:H1987"/>
    <mergeCell ref="C1690:H1690"/>
    <mergeCell ref="A1691:K1691"/>
    <mergeCell ref="C1978:H1978"/>
    <mergeCell ref="C1979:H1979"/>
    <mergeCell ref="C1980:H1980"/>
    <mergeCell ref="C1981:H1981"/>
    <mergeCell ref="C1684:H1684"/>
    <mergeCell ref="C1685:H1685"/>
    <mergeCell ref="C1686:H1686"/>
    <mergeCell ref="C1687:H1687"/>
    <mergeCell ref="C1688:H1688"/>
    <mergeCell ref="C1689:H1689"/>
    <mergeCell ref="C1638:H1638"/>
    <mergeCell ref="C1639:H1639"/>
    <mergeCell ref="A1640:K1640"/>
    <mergeCell ref="C1681:H1681"/>
    <mergeCell ref="C1682:H1682"/>
    <mergeCell ref="C1683:H1683"/>
    <mergeCell ref="C1632:H1632"/>
    <mergeCell ref="C1633:H1633"/>
    <mergeCell ref="C1634:H1634"/>
    <mergeCell ref="C1635:H1635"/>
    <mergeCell ref="C1636:H1636"/>
    <mergeCell ref="C1637:H1637"/>
    <mergeCell ref="C1539:H1539"/>
    <mergeCell ref="C1540:H1540"/>
    <mergeCell ref="C1541:H1541"/>
    <mergeCell ref="A1542:K1542"/>
    <mergeCell ref="C1630:H1630"/>
    <mergeCell ref="C1631:H1631"/>
    <mergeCell ref="C1533:H1533"/>
    <mergeCell ref="C1534:H1534"/>
    <mergeCell ref="C1535:H1535"/>
    <mergeCell ref="C1536:H1536"/>
    <mergeCell ref="C1537:H1537"/>
    <mergeCell ref="C1538:H1538"/>
    <mergeCell ref="C1481:H1481"/>
    <mergeCell ref="C1482:H1482"/>
    <mergeCell ref="C1483:H1483"/>
    <mergeCell ref="C1484:H1484"/>
    <mergeCell ref="A1485:K1485"/>
    <mergeCell ref="C1532:H1532"/>
    <mergeCell ref="C1475:H1475"/>
    <mergeCell ref="C1476:H1476"/>
    <mergeCell ref="C1477:H1477"/>
    <mergeCell ref="C1478:H1478"/>
    <mergeCell ref="C1479:H1479"/>
    <mergeCell ref="C1480:H1480"/>
    <mergeCell ref="C1423:H1423"/>
    <mergeCell ref="C1424:H1424"/>
    <mergeCell ref="C1425:H1425"/>
    <mergeCell ref="C1426:H1426"/>
    <mergeCell ref="C1427:H1427"/>
    <mergeCell ref="A1428:K1428"/>
    <mergeCell ref="A1338:K1338"/>
    <mergeCell ref="C1418:H1418"/>
    <mergeCell ref="C1419:H1419"/>
    <mergeCell ref="C1420:H1420"/>
    <mergeCell ref="C1421:H1421"/>
    <mergeCell ref="C1422:H1422"/>
    <mergeCell ref="C1332:H1332"/>
    <mergeCell ref="C1333:H1333"/>
    <mergeCell ref="C1334:H1334"/>
    <mergeCell ref="C1335:H1335"/>
    <mergeCell ref="C1336:H1336"/>
    <mergeCell ref="C1337:H1337"/>
    <mergeCell ref="C1236:H1236"/>
    <mergeCell ref="A1237:K1237"/>
    <mergeCell ref="C1328:H1328"/>
    <mergeCell ref="C1329:H1329"/>
    <mergeCell ref="C1330:H1330"/>
    <mergeCell ref="C1331:H1331"/>
    <mergeCell ref="C1230:H1230"/>
    <mergeCell ref="C1231:H1231"/>
    <mergeCell ref="C1232:H1232"/>
    <mergeCell ref="C1233:H1233"/>
    <mergeCell ref="C1234:H1234"/>
    <mergeCell ref="C1235:H1235"/>
    <mergeCell ref="C1165:H1165"/>
    <mergeCell ref="C1166:H1166"/>
    <mergeCell ref="A1167:K1167"/>
    <mergeCell ref="C1227:H1227"/>
    <mergeCell ref="C1228:H1228"/>
    <mergeCell ref="C1229:H1229"/>
    <mergeCell ref="C1159:H1159"/>
    <mergeCell ref="C1160:H1160"/>
    <mergeCell ref="C1161:H1161"/>
    <mergeCell ref="C1162:H1162"/>
    <mergeCell ref="C1163:H1163"/>
    <mergeCell ref="C1164:H1164"/>
    <mergeCell ref="C1024:H1024"/>
    <mergeCell ref="C1025:H1025"/>
    <mergeCell ref="C1026:H1026"/>
    <mergeCell ref="A1027:K1027"/>
    <mergeCell ref="C1157:H1157"/>
    <mergeCell ref="C1158:H1158"/>
    <mergeCell ref="C1018:H1018"/>
    <mergeCell ref="C1019:H1019"/>
    <mergeCell ref="C1020:H1020"/>
    <mergeCell ref="C1021:H1021"/>
    <mergeCell ref="C1022:H1022"/>
    <mergeCell ref="C1023:H1023"/>
    <mergeCell ref="C815:H815"/>
    <mergeCell ref="C816:H816"/>
    <mergeCell ref="C817:H817"/>
    <mergeCell ref="C818:H818"/>
    <mergeCell ref="A819:K819"/>
    <mergeCell ref="C1017:H1017"/>
    <mergeCell ref="C809:H809"/>
    <mergeCell ref="C810:H810"/>
    <mergeCell ref="C811:H811"/>
    <mergeCell ref="C812:H812"/>
    <mergeCell ref="C813:H813"/>
    <mergeCell ref="C814:H814"/>
    <mergeCell ref="C732:H732"/>
    <mergeCell ref="C733:H733"/>
    <mergeCell ref="C734:H734"/>
    <mergeCell ref="C735:H735"/>
    <mergeCell ref="C736:H736"/>
    <mergeCell ref="A737:K737"/>
    <mergeCell ref="A496:K496"/>
    <mergeCell ref="C727:H727"/>
    <mergeCell ref="C728:H728"/>
    <mergeCell ref="C729:H729"/>
    <mergeCell ref="C730:H730"/>
    <mergeCell ref="C731:H731"/>
    <mergeCell ref="C490:H490"/>
    <mergeCell ref="C491:H491"/>
    <mergeCell ref="C492:H492"/>
    <mergeCell ref="C493:H493"/>
    <mergeCell ref="C494:H494"/>
    <mergeCell ref="C495:H495"/>
    <mergeCell ref="C329:H329"/>
    <mergeCell ref="A330:K330"/>
    <mergeCell ref="C486:H486"/>
    <mergeCell ref="C487:H487"/>
    <mergeCell ref="C488:H488"/>
    <mergeCell ref="C489:H489"/>
    <mergeCell ref="C323:H323"/>
    <mergeCell ref="C324:H324"/>
    <mergeCell ref="C325:H325"/>
    <mergeCell ref="C326:H326"/>
    <mergeCell ref="C327:H327"/>
    <mergeCell ref="C328:H328"/>
    <mergeCell ref="C196:H196"/>
    <mergeCell ref="C197:H197"/>
    <mergeCell ref="A198:K198"/>
    <mergeCell ref="C320:H320"/>
    <mergeCell ref="C321:H321"/>
    <mergeCell ref="C322:H322"/>
    <mergeCell ref="C190:H190"/>
    <mergeCell ref="C191:H191"/>
    <mergeCell ref="C192:H192"/>
    <mergeCell ref="C193:H193"/>
    <mergeCell ref="C194:H194"/>
    <mergeCell ref="C195:H195"/>
    <mergeCell ref="C142:H142"/>
    <mergeCell ref="C143:H143"/>
    <mergeCell ref="C144:H144"/>
    <mergeCell ref="A145:K145"/>
    <mergeCell ref="C188:H188"/>
    <mergeCell ref="C189:H189"/>
    <mergeCell ref="C136:H136"/>
    <mergeCell ref="C137:H137"/>
    <mergeCell ref="C138:H138"/>
    <mergeCell ref="C139:H139"/>
    <mergeCell ref="C140:H140"/>
    <mergeCell ref="C141:H141"/>
    <mergeCell ref="H24:H25"/>
    <mergeCell ref="I24:I25"/>
    <mergeCell ref="J24:J25"/>
    <mergeCell ref="C4:I4"/>
    <mergeCell ref="C5:I5"/>
    <mergeCell ref="C6:I6"/>
    <mergeCell ref="C7:I7"/>
    <mergeCell ref="C8:I8"/>
    <mergeCell ref="K24:K25"/>
    <mergeCell ref="A28:K28"/>
    <mergeCell ref="C135:H135"/>
    <mergeCell ref="A9:K9"/>
    <mergeCell ref="A12:C12"/>
    <mergeCell ref="E19:G19"/>
    <mergeCell ref="A24:A25"/>
    <mergeCell ref="B24:B25"/>
    <mergeCell ref="C24:C25"/>
    <mergeCell ref="D24:D25"/>
    <mergeCell ref="E24:E25"/>
    <mergeCell ref="F24:F25"/>
    <mergeCell ref="G24:G25"/>
    <mergeCell ref="A3:K3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D3F90-5522-4DE9-A13E-2765ED63CFC8}">
  <sheetPr>
    <pageSetUpPr autoPageBreaks="0" fitToPage="1"/>
  </sheetPr>
  <dimension ref="A1:K2247"/>
  <sheetViews>
    <sheetView view="pageBreakPreview" zoomScale="90" zoomScaleNormal="100" zoomScaleSheetLayoutView="90" workbookViewId="0">
      <selection activeCell="Q2232" sqref="Q2232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1" style="47" customWidth="1"/>
    <col min="8" max="8" width="9" style="47" customWidth="1"/>
    <col min="9" max="9" width="17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s="20" customFormat="1">
      <c r="K2" s="30"/>
    </row>
    <row r="3" spans="1:11" ht="43.5" customHeight="1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4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95"/>
    </row>
    <row r="5" spans="1:11" ht="18">
      <c r="A5" s="94"/>
      <c r="B5" s="14"/>
      <c r="C5" s="161" t="s">
        <v>1203</v>
      </c>
      <c r="D5" s="161"/>
      <c r="E5" s="161"/>
      <c r="F5" s="161"/>
      <c r="G5" s="161"/>
      <c r="H5" s="161"/>
      <c r="I5" s="161"/>
      <c r="J5" s="14"/>
      <c r="K5" s="95"/>
    </row>
    <row r="6" spans="1:11" ht="18">
      <c r="A6" s="9"/>
      <c r="B6" s="14"/>
      <c r="C6" s="162" t="s">
        <v>12</v>
      </c>
      <c r="D6" s="162"/>
      <c r="E6" s="162"/>
      <c r="F6" s="162"/>
      <c r="G6" s="162"/>
      <c r="H6" s="162"/>
      <c r="I6" s="162"/>
      <c r="J6" s="14"/>
      <c r="K6" s="9"/>
    </row>
    <row r="7" spans="1:11" ht="18">
      <c r="A7" s="9"/>
      <c r="B7" s="14"/>
      <c r="C7" s="163" t="s">
        <v>1204</v>
      </c>
      <c r="D7" s="163"/>
      <c r="E7" s="163"/>
      <c r="F7" s="163"/>
      <c r="G7" s="163"/>
      <c r="H7" s="163"/>
      <c r="I7" s="163"/>
      <c r="J7" s="14"/>
      <c r="K7" s="96"/>
    </row>
    <row r="8" spans="1:11" ht="18">
      <c r="A8" s="14"/>
      <c r="B8" s="14"/>
      <c r="C8" s="164" t="s">
        <v>13</v>
      </c>
      <c r="D8" s="164"/>
      <c r="E8" s="164"/>
      <c r="F8" s="164"/>
      <c r="G8" s="164"/>
      <c r="H8" s="164"/>
      <c r="I8" s="164"/>
      <c r="J8" s="14"/>
      <c r="K8" s="97"/>
    </row>
    <row r="9" spans="1:11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8">
      <c r="B10" s="98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>
      <c r="A11" s="99"/>
      <c r="B11" s="99"/>
      <c r="C11" s="99"/>
      <c r="D11" s="99"/>
      <c r="F11" s="99"/>
      <c r="G11" s="100" t="s">
        <v>14</v>
      </c>
      <c r="H11" s="99"/>
      <c r="I11" s="100" t="s">
        <v>21</v>
      </c>
      <c r="J11" s="99"/>
      <c r="K11" s="99"/>
    </row>
    <row r="12" spans="1:11">
      <c r="A12" s="171" t="s">
        <v>1</v>
      </c>
      <c r="B12" s="171"/>
      <c r="C12" s="171"/>
      <c r="D12" s="48"/>
      <c r="E12" s="48"/>
      <c r="F12" s="48"/>
      <c r="G12" s="42">
        <f>18443043.29/1000</f>
        <v>18443.043289999998</v>
      </c>
      <c r="H12" s="36"/>
      <c r="I12" s="41">
        <f>171585080.63/1000</f>
        <v>171585.08062999998</v>
      </c>
      <c r="J12" s="101"/>
      <c r="K12" s="102" t="s">
        <v>22</v>
      </c>
    </row>
    <row r="13" spans="1:11">
      <c r="A13" s="103" t="s">
        <v>23</v>
      </c>
      <c r="B13" s="103"/>
      <c r="C13" s="103"/>
      <c r="D13" s="48"/>
      <c r="E13" s="48"/>
      <c r="F13" s="48"/>
      <c r="G13" s="36">
        <f>14745229.91/1000</f>
        <v>14745.22991</v>
      </c>
      <c r="H13" s="104"/>
      <c r="I13" s="38">
        <f>136425624.7/1000</f>
        <v>136425.62469999999</v>
      </c>
      <c r="J13" s="48"/>
      <c r="K13" s="105" t="s">
        <v>22</v>
      </c>
    </row>
    <row r="14" spans="1:11">
      <c r="A14" s="103" t="s">
        <v>24</v>
      </c>
      <c r="B14" s="103"/>
      <c r="C14" s="103"/>
      <c r="D14" s="48"/>
      <c r="E14" s="48"/>
      <c r="F14" s="48"/>
      <c r="G14" s="36">
        <f>99938.39/1000</f>
        <v>99.938389999999998</v>
      </c>
      <c r="H14" s="104"/>
      <c r="I14" s="38">
        <f>1686581.61/1000</f>
        <v>1686.5816100000002</v>
      </c>
      <c r="J14" s="48"/>
      <c r="K14" s="105" t="s">
        <v>22</v>
      </c>
    </row>
    <row r="15" spans="1:11">
      <c r="A15" s="103" t="s">
        <v>25</v>
      </c>
      <c r="B15" s="103"/>
      <c r="C15" s="103"/>
      <c r="D15" s="48"/>
      <c r="E15" s="48"/>
      <c r="F15" s="48"/>
      <c r="G15" s="36">
        <f>0/1000</f>
        <v>0</v>
      </c>
      <c r="H15" s="104"/>
      <c r="I15" s="38">
        <f>0/1000</f>
        <v>0</v>
      </c>
      <c r="J15" s="48"/>
      <c r="K15" s="105" t="s">
        <v>22</v>
      </c>
    </row>
    <row r="16" spans="1:11">
      <c r="A16" s="103" t="s">
        <v>26</v>
      </c>
      <c r="B16" s="103"/>
      <c r="C16" s="103"/>
      <c r="D16" s="48"/>
      <c r="E16" s="48"/>
      <c r="F16" s="48"/>
      <c r="G16" s="36">
        <f>0/1000</f>
        <v>0</v>
      </c>
      <c r="H16" s="104"/>
      <c r="I16" s="38">
        <f>0/1000</f>
        <v>0</v>
      </c>
      <c r="J16" s="48"/>
      <c r="K16" s="105" t="s">
        <v>22</v>
      </c>
    </row>
    <row r="17" spans="1:11">
      <c r="A17" s="28" t="s">
        <v>2</v>
      </c>
      <c r="B17" s="28"/>
      <c r="C17" s="28"/>
      <c r="G17" s="36">
        <f>606508.06/1000</f>
        <v>606.50806</v>
      </c>
      <c r="H17" s="36"/>
      <c r="I17" s="38">
        <f>16005747.28/1000</f>
        <v>16005.74728</v>
      </c>
      <c r="J17" s="101"/>
      <c r="K17" s="105" t="s">
        <v>22</v>
      </c>
    </row>
    <row r="18" spans="1:11">
      <c r="A18" s="28" t="s">
        <v>27</v>
      </c>
      <c r="B18" s="28"/>
      <c r="C18" s="28"/>
      <c r="G18" s="36">
        <v>50245.89</v>
      </c>
      <c r="H18" s="106"/>
      <c r="I18" s="38">
        <v>50245.9</v>
      </c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35</v>
      </c>
      <c r="B21" s="9"/>
      <c r="C21" s="9"/>
      <c r="D21" s="9"/>
      <c r="E21" s="9"/>
      <c r="F21" s="9"/>
      <c r="G21" s="9"/>
      <c r="H21" s="107"/>
      <c r="I21" s="107"/>
      <c r="J21" s="107"/>
      <c r="K21" s="107"/>
    </row>
    <row r="22" spans="1:11" ht="15">
      <c r="A22" s="33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6" customFormat="1" ht="32.1" customHeight="1">
      <c r="A28" s="166" t="s">
        <v>1205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6" customFormat="1" ht="180">
      <c r="A29" s="59">
        <v>1</v>
      </c>
      <c r="B29" s="108" t="s">
        <v>1206</v>
      </c>
      <c r="C29" s="108" t="s">
        <v>1207</v>
      </c>
      <c r="D29" s="109" t="s">
        <v>156</v>
      </c>
      <c r="E29" s="62" t="s">
        <v>1208</v>
      </c>
      <c r="F29" s="110">
        <v>1615.64</v>
      </c>
      <c r="G29" s="111"/>
      <c r="H29" s="110"/>
      <c r="I29" s="65"/>
      <c r="J29" s="112"/>
      <c r="K29" s="67"/>
    </row>
    <row r="30" spans="1:11" s="6" customFormat="1" ht="25.5" outlineLevel="1">
      <c r="A30" s="59" t="s">
        <v>43</v>
      </c>
      <c r="B30" s="108"/>
      <c r="C30" s="108" t="s">
        <v>44</v>
      </c>
      <c r="D30" s="109"/>
      <c r="E30" s="62" t="s">
        <v>43</v>
      </c>
      <c r="F30" s="110">
        <v>957.82</v>
      </c>
      <c r="G30" s="111" t="s">
        <v>94</v>
      </c>
      <c r="H30" s="110"/>
      <c r="I30" s="65">
        <v>1773.84</v>
      </c>
      <c r="J30" s="112">
        <v>26.39</v>
      </c>
      <c r="K30" s="67">
        <v>46811.75</v>
      </c>
    </row>
    <row r="31" spans="1:11" s="6" customFormat="1" ht="15" outlineLevel="1">
      <c r="A31" s="59" t="s">
        <v>43</v>
      </c>
      <c r="B31" s="108"/>
      <c r="C31" s="108" t="s">
        <v>46</v>
      </c>
      <c r="D31" s="109"/>
      <c r="E31" s="62" t="s">
        <v>43</v>
      </c>
      <c r="F31" s="110">
        <v>657.82</v>
      </c>
      <c r="G31" s="111" t="s">
        <v>95</v>
      </c>
      <c r="H31" s="110"/>
      <c r="I31" s="65">
        <v>1203.81</v>
      </c>
      <c r="J31" s="112">
        <v>9.8000000000000007</v>
      </c>
      <c r="K31" s="67">
        <v>11797.34</v>
      </c>
    </row>
    <row r="32" spans="1:11" s="6" customFormat="1" ht="15" outlineLevel="1">
      <c r="A32" s="59" t="s">
        <v>43</v>
      </c>
      <c r="B32" s="108"/>
      <c r="C32" s="108" t="s">
        <v>48</v>
      </c>
      <c r="D32" s="109"/>
      <c r="E32" s="62" t="s">
        <v>43</v>
      </c>
      <c r="F32" s="110" t="s">
        <v>1209</v>
      </c>
      <c r="G32" s="111"/>
      <c r="H32" s="110"/>
      <c r="I32" s="68" t="s">
        <v>1210</v>
      </c>
      <c r="J32" s="112">
        <v>26.39</v>
      </c>
      <c r="K32" s="69" t="s">
        <v>1211</v>
      </c>
    </row>
    <row r="33" spans="1:11" s="6" customFormat="1" ht="15" outlineLevel="1">
      <c r="A33" s="59" t="s">
        <v>43</v>
      </c>
      <c r="B33" s="108"/>
      <c r="C33" s="108" t="s">
        <v>52</v>
      </c>
      <c r="D33" s="109"/>
      <c r="E33" s="62" t="s">
        <v>43</v>
      </c>
      <c r="F33" s="110"/>
      <c r="G33" s="111"/>
      <c r="H33" s="110"/>
      <c r="I33" s="65"/>
      <c r="J33" s="112"/>
      <c r="K33" s="67"/>
    </row>
    <row r="34" spans="1:11" s="6" customFormat="1" ht="15" outlineLevel="1">
      <c r="A34" s="59" t="s">
        <v>43</v>
      </c>
      <c r="B34" s="108"/>
      <c r="C34" s="108" t="s">
        <v>53</v>
      </c>
      <c r="D34" s="109" t="s">
        <v>54</v>
      </c>
      <c r="E34" s="62">
        <v>138</v>
      </c>
      <c r="F34" s="110"/>
      <c r="G34" s="111"/>
      <c r="H34" s="110"/>
      <c r="I34" s="65">
        <v>2447.9</v>
      </c>
      <c r="J34" s="112">
        <v>113</v>
      </c>
      <c r="K34" s="67">
        <v>52897.279999999999</v>
      </c>
    </row>
    <row r="35" spans="1:11" s="6" customFormat="1" ht="15" outlineLevel="1">
      <c r="A35" s="59" t="s">
        <v>43</v>
      </c>
      <c r="B35" s="108"/>
      <c r="C35" s="108" t="s">
        <v>55</v>
      </c>
      <c r="D35" s="109" t="s">
        <v>54</v>
      </c>
      <c r="E35" s="62">
        <v>70</v>
      </c>
      <c r="F35" s="110"/>
      <c r="G35" s="111"/>
      <c r="H35" s="110"/>
      <c r="I35" s="65">
        <v>1241.69</v>
      </c>
      <c r="J35" s="112">
        <v>41</v>
      </c>
      <c r="K35" s="67">
        <v>19192.82</v>
      </c>
    </row>
    <row r="36" spans="1:11" s="6" customFormat="1" ht="15" outlineLevel="1">
      <c r="A36" s="59" t="s">
        <v>43</v>
      </c>
      <c r="B36" s="108"/>
      <c r="C36" s="108" t="s">
        <v>56</v>
      </c>
      <c r="D36" s="109" t="s">
        <v>54</v>
      </c>
      <c r="E36" s="62">
        <v>98</v>
      </c>
      <c r="F36" s="110"/>
      <c r="G36" s="111"/>
      <c r="H36" s="110"/>
      <c r="I36" s="65">
        <v>157.5</v>
      </c>
      <c r="J36" s="112">
        <v>95</v>
      </c>
      <c r="K36" s="67">
        <v>4029.09</v>
      </c>
    </row>
    <row r="37" spans="1:11" s="6" customFormat="1" ht="15" outlineLevel="1">
      <c r="A37" s="59" t="s">
        <v>43</v>
      </c>
      <c r="B37" s="108"/>
      <c r="C37" s="108" t="s">
        <v>57</v>
      </c>
      <c r="D37" s="109" t="s">
        <v>54</v>
      </c>
      <c r="E37" s="62">
        <v>77</v>
      </c>
      <c r="F37" s="110"/>
      <c r="G37" s="111"/>
      <c r="H37" s="110"/>
      <c r="I37" s="65">
        <v>123.75</v>
      </c>
      <c r="J37" s="112">
        <v>65</v>
      </c>
      <c r="K37" s="67">
        <v>2756.75</v>
      </c>
    </row>
    <row r="38" spans="1:11" s="6" customFormat="1" ht="30" outlineLevel="1">
      <c r="A38" s="59" t="s">
        <v>43</v>
      </c>
      <c r="B38" s="108"/>
      <c r="C38" s="108" t="s">
        <v>58</v>
      </c>
      <c r="D38" s="109" t="s">
        <v>59</v>
      </c>
      <c r="E38" s="62">
        <v>82.5</v>
      </c>
      <c r="F38" s="110"/>
      <c r="G38" s="111" t="s">
        <v>94</v>
      </c>
      <c r="H38" s="110"/>
      <c r="I38" s="65">
        <v>152.79</v>
      </c>
      <c r="J38" s="112"/>
      <c r="K38" s="67"/>
    </row>
    <row r="39" spans="1:11" s="6" customFormat="1" ht="15.75">
      <c r="A39" s="70" t="s">
        <v>43</v>
      </c>
      <c r="B39" s="113"/>
      <c r="C39" s="113" t="s">
        <v>60</v>
      </c>
      <c r="D39" s="114"/>
      <c r="E39" s="73" t="s">
        <v>43</v>
      </c>
      <c r="F39" s="115"/>
      <c r="G39" s="116"/>
      <c r="H39" s="115"/>
      <c r="I39" s="76">
        <v>6948.49</v>
      </c>
      <c r="J39" s="117"/>
      <c r="K39" s="78">
        <v>137485.03</v>
      </c>
    </row>
    <row r="40" spans="1:11" s="6" customFormat="1" ht="15" outlineLevel="1">
      <c r="A40" s="59" t="s">
        <v>43</v>
      </c>
      <c r="B40" s="108"/>
      <c r="C40" s="108" t="s">
        <v>61</v>
      </c>
      <c r="D40" s="109"/>
      <c r="E40" s="62" t="s">
        <v>43</v>
      </c>
      <c r="F40" s="110"/>
      <c r="G40" s="111"/>
      <c r="H40" s="110"/>
      <c r="I40" s="65"/>
      <c r="J40" s="112"/>
      <c r="K40" s="67"/>
    </row>
    <row r="41" spans="1:11" s="6" customFormat="1" ht="25.5" outlineLevel="1">
      <c r="A41" s="59" t="s">
        <v>43</v>
      </c>
      <c r="B41" s="108"/>
      <c r="C41" s="108" t="s">
        <v>46</v>
      </c>
      <c r="D41" s="109"/>
      <c r="E41" s="62" t="s">
        <v>43</v>
      </c>
      <c r="F41" s="110">
        <v>87.82</v>
      </c>
      <c r="G41" s="111" t="s">
        <v>100</v>
      </c>
      <c r="H41" s="110"/>
      <c r="I41" s="65">
        <v>16.07</v>
      </c>
      <c r="J41" s="112">
        <v>26.39</v>
      </c>
      <c r="K41" s="67">
        <v>424.12</v>
      </c>
    </row>
    <row r="42" spans="1:11" s="6" customFormat="1" ht="25.5" outlineLevel="1">
      <c r="A42" s="59" t="s">
        <v>43</v>
      </c>
      <c r="B42" s="108"/>
      <c r="C42" s="108" t="s">
        <v>48</v>
      </c>
      <c r="D42" s="109"/>
      <c r="E42" s="62" t="s">
        <v>43</v>
      </c>
      <c r="F42" s="110">
        <v>87.82</v>
      </c>
      <c r="G42" s="111" t="s">
        <v>100</v>
      </c>
      <c r="H42" s="110"/>
      <c r="I42" s="65">
        <v>16.07</v>
      </c>
      <c r="J42" s="112">
        <v>26.39</v>
      </c>
      <c r="K42" s="67">
        <v>424.12</v>
      </c>
    </row>
    <row r="43" spans="1:11" s="6" customFormat="1" ht="15" outlineLevel="1">
      <c r="A43" s="59" t="s">
        <v>43</v>
      </c>
      <c r="B43" s="108"/>
      <c r="C43" s="108" t="s">
        <v>63</v>
      </c>
      <c r="D43" s="109" t="s">
        <v>54</v>
      </c>
      <c r="E43" s="62">
        <v>175</v>
      </c>
      <c r="F43" s="110"/>
      <c r="G43" s="111"/>
      <c r="H43" s="110"/>
      <c r="I43" s="65">
        <v>28.12</v>
      </c>
      <c r="J43" s="112">
        <v>160</v>
      </c>
      <c r="K43" s="67">
        <v>678.59</v>
      </c>
    </row>
    <row r="44" spans="1:11" s="6" customFormat="1" ht="15" outlineLevel="1">
      <c r="A44" s="59" t="s">
        <v>43</v>
      </c>
      <c r="B44" s="108"/>
      <c r="C44" s="108" t="s">
        <v>64</v>
      </c>
      <c r="D44" s="109"/>
      <c r="E44" s="62" t="s">
        <v>43</v>
      </c>
      <c r="F44" s="110"/>
      <c r="G44" s="111"/>
      <c r="H44" s="110"/>
      <c r="I44" s="65">
        <v>44.19</v>
      </c>
      <c r="J44" s="112"/>
      <c r="K44" s="67">
        <v>1102.71</v>
      </c>
    </row>
    <row r="45" spans="1:11" s="6" customFormat="1" ht="15.75">
      <c r="A45" s="70" t="s">
        <v>43</v>
      </c>
      <c r="B45" s="113"/>
      <c r="C45" s="113" t="s">
        <v>65</v>
      </c>
      <c r="D45" s="114"/>
      <c r="E45" s="73" t="s">
        <v>43</v>
      </c>
      <c r="F45" s="115"/>
      <c r="G45" s="116"/>
      <c r="H45" s="115"/>
      <c r="I45" s="76">
        <v>6992.68</v>
      </c>
      <c r="J45" s="117"/>
      <c r="K45" s="78">
        <v>138587.74</v>
      </c>
    </row>
    <row r="46" spans="1:11" s="6" customFormat="1" ht="180">
      <c r="A46" s="59">
        <v>2</v>
      </c>
      <c r="B46" s="108" t="s">
        <v>1212</v>
      </c>
      <c r="C46" s="108" t="s">
        <v>1213</v>
      </c>
      <c r="D46" s="109" t="s">
        <v>156</v>
      </c>
      <c r="E46" s="62" t="s">
        <v>1214</v>
      </c>
      <c r="F46" s="110">
        <v>2720.12</v>
      </c>
      <c r="G46" s="111"/>
      <c r="H46" s="110"/>
      <c r="I46" s="65"/>
      <c r="J46" s="112"/>
      <c r="K46" s="67"/>
    </row>
    <row r="47" spans="1:11" s="6" customFormat="1" ht="25.5" outlineLevel="1">
      <c r="A47" s="59" t="s">
        <v>43</v>
      </c>
      <c r="B47" s="108"/>
      <c r="C47" s="108" t="s">
        <v>44</v>
      </c>
      <c r="D47" s="109"/>
      <c r="E47" s="62" t="s">
        <v>43</v>
      </c>
      <c r="F47" s="110">
        <v>1455.63</v>
      </c>
      <c r="G47" s="111" t="s">
        <v>94</v>
      </c>
      <c r="H47" s="110"/>
      <c r="I47" s="65">
        <v>1635.14</v>
      </c>
      <c r="J47" s="112">
        <v>26.39</v>
      </c>
      <c r="K47" s="67">
        <v>43151.3</v>
      </c>
    </row>
    <row r="48" spans="1:11" s="6" customFormat="1" ht="15" outlineLevel="1">
      <c r="A48" s="59" t="s">
        <v>43</v>
      </c>
      <c r="B48" s="108"/>
      <c r="C48" s="108" t="s">
        <v>46</v>
      </c>
      <c r="D48" s="109"/>
      <c r="E48" s="62" t="s">
        <v>43</v>
      </c>
      <c r="F48" s="110">
        <v>1264.49</v>
      </c>
      <c r="G48" s="111" t="s">
        <v>95</v>
      </c>
      <c r="H48" s="110"/>
      <c r="I48" s="65">
        <v>1403.58</v>
      </c>
      <c r="J48" s="112">
        <v>9.92</v>
      </c>
      <c r="K48" s="67">
        <v>13923.55</v>
      </c>
    </row>
    <row r="49" spans="1:11" s="6" customFormat="1" ht="30" outlineLevel="1">
      <c r="A49" s="59" t="s">
        <v>43</v>
      </c>
      <c r="B49" s="108"/>
      <c r="C49" s="108" t="s">
        <v>48</v>
      </c>
      <c r="D49" s="109"/>
      <c r="E49" s="62" t="s">
        <v>43</v>
      </c>
      <c r="F49" s="110" t="s">
        <v>1215</v>
      </c>
      <c r="G49" s="111"/>
      <c r="H49" s="110"/>
      <c r="I49" s="68" t="s">
        <v>1216</v>
      </c>
      <c r="J49" s="112">
        <v>26.39</v>
      </c>
      <c r="K49" s="69" t="s">
        <v>1217</v>
      </c>
    </row>
    <row r="50" spans="1:11" s="6" customFormat="1" ht="15" outlineLevel="1">
      <c r="A50" s="59" t="s">
        <v>43</v>
      </c>
      <c r="B50" s="108"/>
      <c r="C50" s="108" t="s">
        <v>52</v>
      </c>
      <c r="D50" s="109"/>
      <c r="E50" s="62" t="s">
        <v>43</v>
      </c>
      <c r="F50" s="110"/>
      <c r="G50" s="111"/>
      <c r="H50" s="110"/>
      <c r="I50" s="65"/>
      <c r="J50" s="112"/>
      <c r="K50" s="67"/>
    </row>
    <row r="51" spans="1:11" s="6" customFormat="1" ht="15" outlineLevel="1">
      <c r="A51" s="59" t="s">
        <v>43</v>
      </c>
      <c r="B51" s="108"/>
      <c r="C51" s="108" t="s">
        <v>53</v>
      </c>
      <c r="D51" s="109" t="s">
        <v>54</v>
      </c>
      <c r="E51" s="62">
        <v>138</v>
      </c>
      <c r="F51" s="110"/>
      <c r="G51" s="111"/>
      <c r="H51" s="110"/>
      <c r="I51" s="65">
        <v>2256.4899999999998</v>
      </c>
      <c r="J51" s="112">
        <v>113</v>
      </c>
      <c r="K51" s="67">
        <v>48760.97</v>
      </c>
    </row>
    <row r="52" spans="1:11" s="6" customFormat="1" ht="15" outlineLevel="1">
      <c r="A52" s="59" t="s">
        <v>43</v>
      </c>
      <c r="B52" s="108"/>
      <c r="C52" s="108" t="s">
        <v>55</v>
      </c>
      <c r="D52" s="109" t="s">
        <v>54</v>
      </c>
      <c r="E52" s="62">
        <v>70</v>
      </c>
      <c r="F52" s="110"/>
      <c r="G52" s="111"/>
      <c r="H52" s="110"/>
      <c r="I52" s="65">
        <v>1144.5999999999999</v>
      </c>
      <c r="J52" s="112">
        <v>41</v>
      </c>
      <c r="K52" s="67">
        <v>17692.03</v>
      </c>
    </row>
    <row r="53" spans="1:11" s="6" customFormat="1" ht="15" outlineLevel="1">
      <c r="A53" s="59" t="s">
        <v>43</v>
      </c>
      <c r="B53" s="108"/>
      <c r="C53" s="108" t="s">
        <v>56</v>
      </c>
      <c r="D53" s="109" t="s">
        <v>54</v>
      </c>
      <c r="E53" s="62">
        <v>98</v>
      </c>
      <c r="F53" s="110"/>
      <c r="G53" s="111"/>
      <c r="H53" s="110"/>
      <c r="I53" s="65">
        <v>199.1</v>
      </c>
      <c r="J53" s="112">
        <v>95</v>
      </c>
      <c r="K53" s="67">
        <v>5093.41</v>
      </c>
    </row>
    <row r="54" spans="1:11" s="6" customFormat="1" ht="15" outlineLevel="1">
      <c r="A54" s="59" t="s">
        <v>43</v>
      </c>
      <c r="B54" s="108"/>
      <c r="C54" s="108" t="s">
        <v>57</v>
      </c>
      <c r="D54" s="109" t="s">
        <v>54</v>
      </c>
      <c r="E54" s="62">
        <v>77</v>
      </c>
      <c r="F54" s="110"/>
      <c r="G54" s="111"/>
      <c r="H54" s="110"/>
      <c r="I54" s="65">
        <v>156.43</v>
      </c>
      <c r="J54" s="112">
        <v>65</v>
      </c>
      <c r="K54" s="67">
        <v>3484.96</v>
      </c>
    </row>
    <row r="55" spans="1:11" s="6" customFormat="1" ht="30" outlineLevel="1">
      <c r="A55" s="59" t="s">
        <v>43</v>
      </c>
      <c r="B55" s="108"/>
      <c r="C55" s="108" t="s">
        <v>58</v>
      </c>
      <c r="D55" s="109" t="s">
        <v>59</v>
      </c>
      <c r="E55" s="62">
        <v>121</v>
      </c>
      <c r="F55" s="110"/>
      <c r="G55" s="111" t="s">
        <v>94</v>
      </c>
      <c r="H55" s="110"/>
      <c r="I55" s="65">
        <v>135.91999999999999</v>
      </c>
      <c r="J55" s="112"/>
      <c r="K55" s="67"/>
    </row>
    <row r="56" spans="1:11" s="6" customFormat="1" ht="15.75">
      <c r="A56" s="70" t="s">
        <v>43</v>
      </c>
      <c r="B56" s="113"/>
      <c r="C56" s="113" t="s">
        <v>60</v>
      </c>
      <c r="D56" s="114"/>
      <c r="E56" s="73" t="s">
        <v>43</v>
      </c>
      <c r="F56" s="115"/>
      <c r="G56" s="116"/>
      <c r="H56" s="115"/>
      <c r="I56" s="76">
        <v>6795.34</v>
      </c>
      <c r="J56" s="117"/>
      <c r="K56" s="78">
        <v>132106.22</v>
      </c>
    </row>
    <row r="57" spans="1:11" s="6" customFormat="1" ht="15" outlineLevel="1">
      <c r="A57" s="59" t="s">
        <v>43</v>
      </c>
      <c r="B57" s="108"/>
      <c r="C57" s="108" t="s">
        <v>61</v>
      </c>
      <c r="D57" s="109"/>
      <c r="E57" s="62" t="s">
        <v>43</v>
      </c>
      <c r="F57" s="110"/>
      <c r="G57" s="111"/>
      <c r="H57" s="110"/>
      <c r="I57" s="65"/>
      <c r="J57" s="112"/>
      <c r="K57" s="67"/>
    </row>
    <row r="58" spans="1:11" s="6" customFormat="1" ht="25.5" outlineLevel="1">
      <c r="A58" s="59" t="s">
        <v>43</v>
      </c>
      <c r="B58" s="108"/>
      <c r="C58" s="108" t="s">
        <v>46</v>
      </c>
      <c r="D58" s="109"/>
      <c r="E58" s="62" t="s">
        <v>43</v>
      </c>
      <c r="F58" s="110">
        <v>183.03</v>
      </c>
      <c r="G58" s="111" t="s">
        <v>100</v>
      </c>
      <c r="H58" s="110"/>
      <c r="I58" s="65">
        <v>20.32</v>
      </c>
      <c r="J58" s="112">
        <v>26.39</v>
      </c>
      <c r="K58" s="67">
        <v>536.15</v>
      </c>
    </row>
    <row r="59" spans="1:11" s="6" customFormat="1" ht="25.5" outlineLevel="1">
      <c r="A59" s="59" t="s">
        <v>43</v>
      </c>
      <c r="B59" s="108"/>
      <c r="C59" s="108" t="s">
        <v>48</v>
      </c>
      <c r="D59" s="109"/>
      <c r="E59" s="62" t="s">
        <v>43</v>
      </c>
      <c r="F59" s="110">
        <v>183.03</v>
      </c>
      <c r="G59" s="111" t="s">
        <v>100</v>
      </c>
      <c r="H59" s="110"/>
      <c r="I59" s="65">
        <v>20.32</v>
      </c>
      <c r="J59" s="112">
        <v>26.39</v>
      </c>
      <c r="K59" s="67">
        <v>536.15</v>
      </c>
    </row>
    <row r="60" spans="1:11" s="6" customFormat="1" ht="15" outlineLevel="1">
      <c r="A60" s="59" t="s">
        <v>43</v>
      </c>
      <c r="B60" s="108"/>
      <c r="C60" s="108" t="s">
        <v>63</v>
      </c>
      <c r="D60" s="109" t="s">
        <v>54</v>
      </c>
      <c r="E60" s="62">
        <v>175</v>
      </c>
      <c r="F60" s="110"/>
      <c r="G60" s="111"/>
      <c r="H60" s="110"/>
      <c r="I60" s="65">
        <v>35.56</v>
      </c>
      <c r="J60" s="112">
        <v>160</v>
      </c>
      <c r="K60" s="67">
        <v>857.84</v>
      </c>
    </row>
    <row r="61" spans="1:11" s="6" customFormat="1" ht="15" outlineLevel="1">
      <c r="A61" s="59" t="s">
        <v>43</v>
      </c>
      <c r="B61" s="108"/>
      <c r="C61" s="108" t="s">
        <v>64</v>
      </c>
      <c r="D61" s="109"/>
      <c r="E61" s="62" t="s">
        <v>43</v>
      </c>
      <c r="F61" s="110"/>
      <c r="G61" s="111"/>
      <c r="H61" s="110"/>
      <c r="I61" s="65">
        <v>55.88</v>
      </c>
      <c r="J61" s="112"/>
      <c r="K61" s="67">
        <v>1393.99</v>
      </c>
    </row>
    <row r="62" spans="1:11" s="6" customFormat="1" ht="15.75">
      <c r="A62" s="70" t="s">
        <v>43</v>
      </c>
      <c r="B62" s="113"/>
      <c r="C62" s="113" t="s">
        <v>65</v>
      </c>
      <c r="D62" s="114"/>
      <c r="E62" s="73" t="s">
        <v>43</v>
      </c>
      <c r="F62" s="115"/>
      <c r="G62" s="116"/>
      <c r="H62" s="115"/>
      <c r="I62" s="76">
        <v>6851.22</v>
      </c>
      <c r="J62" s="117"/>
      <c r="K62" s="78">
        <v>133500.21</v>
      </c>
    </row>
    <row r="63" spans="1:11" s="6" customFormat="1" ht="45">
      <c r="A63" s="59">
        <v>3</v>
      </c>
      <c r="B63" s="108" t="s">
        <v>123</v>
      </c>
      <c r="C63" s="108" t="s">
        <v>1218</v>
      </c>
      <c r="D63" s="109" t="s">
        <v>322</v>
      </c>
      <c r="E63" s="62">
        <v>108.78</v>
      </c>
      <c r="F63" s="110">
        <v>4228.7700000000004</v>
      </c>
      <c r="G63" s="111"/>
      <c r="H63" s="110"/>
      <c r="I63" s="65">
        <v>460005.6</v>
      </c>
      <c r="J63" s="112">
        <v>7.4</v>
      </c>
      <c r="K63" s="78">
        <v>3404041.44</v>
      </c>
    </row>
    <row r="64" spans="1:11" s="6" customFormat="1" ht="45">
      <c r="A64" s="59">
        <v>4</v>
      </c>
      <c r="B64" s="108" t="s">
        <v>1112</v>
      </c>
      <c r="C64" s="108" t="s">
        <v>1113</v>
      </c>
      <c r="D64" s="109" t="s">
        <v>106</v>
      </c>
      <c r="E64" s="62">
        <v>260.59199999999998</v>
      </c>
      <c r="F64" s="110">
        <v>42.16</v>
      </c>
      <c r="G64" s="111"/>
      <c r="H64" s="110"/>
      <c r="I64" s="65">
        <v>10986.56</v>
      </c>
      <c r="J64" s="112">
        <v>11.94</v>
      </c>
      <c r="K64" s="78">
        <v>131179.51</v>
      </c>
    </row>
    <row r="65" spans="1:11" s="6" customFormat="1" ht="180">
      <c r="A65" s="59">
        <v>5</v>
      </c>
      <c r="B65" s="108" t="s">
        <v>1219</v>
      </c>
      <c r="C65" s="108" t="s">
        <v>1220</v>
      </c>
      <c r="D65" s="109" t="s">
        <v>1062</v>
      </c>
      <c r="E65" s="62" t="s">
        <v>1221</v>
      </c>
      <c r="F65" s="110">
        <v>3254.04</v>
      </c>
      <c r="G65" s="111"/>
      <c r="H65" s="110"/>
      <c r="I65" s="65"/>
      <c r="J65" s="112"/>
      <c r="K65" s="67"/>
    </row>
    <row r="66" spans="1:11" s="6" customFormat="1" ht="25.5" outlineLevel="1">
      <c r="A66" s="59" t="s">
        <v>43</v>
      </c>
      <c r="B66" s="108"/>
      <c r="C66" s="108" t="s">
        <v>44</v>
      </c>
      <c r="D66" s="109"/>
      <c r="E66" s="62" t="s">
        <v>43</v>
      </c>
      <c r="F66" s="110">
        <v>1379.7</v>
      </c>
      <c r="G66" s="111" t="s">
        <v>94</v>
      </c>
      <c r="H66" s="110"/>
      <c r="I66" s="65">
        <v>112.05</v>
      </c>
      <c r="J66" s="112">
        <v>26.39</v>
      </c>
      <c r="K66" s="67">
        <v>2956.99</v>
      </c>
    </row>
    <row r="67" spans="1:11" s="6" customFormat="1" ht="15" outlineLevel="1">
      <c r="A67" s="59" t="s">
        <v>43</v>
      </c>
      <c r="B67" s="108"/>
      <c r="C67" s="108" t="s">
        <v>46</v>
      </c>
      <c r="D67" s="109"/>
      <c r="E67" s="62" t="s">
        <v>43</v>
      </c>
      <c r="F67" s="110">
        <v>14.47</v>
      </c>
      <c r="G67" s="111" t="s">
        <v>95</v>
      </c>
      <c r="H67" s="110"/>
      <c r="I67" s="65">
        <v>1.1599999999999999</v>
      </c>
      <c r="J67" s="112">
        <v>9.6300000000000008</v>
      </c>
      <c r="K67" s="67">
        <v>11.18</v>
      </c>
    </row>
    <row r="68" spans="1:11" s="6" customFormat="1" ht="15" outlineLevel="1">
      <c r="A68" s="59" t="s">
        <v>43</v>
      </c>
      <c r="B68" s="108"/>
      <c r="C68" s="108" t="s">
        <v>48</v>
      </c>
      <c r="D68" s="109"/>
      <c r="E68" s="62" t="s">
        <v>43</v>
      </c>
      <c r="F68" s="110" t="s">
        <v>1222</v>
      </c>
      <c r="G68" s="111"/>
      <c r="H68" s="110"/>
      <c r="I68" s="68" t="s">
        <v>287</v>
      </c>
      <c r="J68" s="112">
        <v>26.39</v>
      </c>
      <c r="K68" s="69" t="s">
        <v>602</v>
      </c>
    </row>
    <row r="69" spans="1:11" s="6" customFormat="1" ht="15" outlineLevel="1">
      <c r="A69" s="59" t="s">
        <v>43</v>
      </c>
      <c r="B69" s="108"/>
      <c r="C69" s="108" t="s">
        <v>52</v>
      </c>
      <c r="D69" s="109"/>
      <c r="E69" s="62" t="s">
        <v>43</v>
      </c>
      <c r="F69" s="110">
        <v>1859.87</v>
      </c>
      <c r="G69" s="111"/>
      <c r="H69" s="110"/>
      <c r="I69" s="65">
        <v>99.5</v>
      </c>
      <c r="J69" s="112">
        <v>4.5199999999999996</v>
      </c>
      <c r="K69" s="67">
        <v>449.75</v>
      </c>
    </row>
    <row r="70" spans="1:11" s="6" customFormat="1" ht="15" outlineLevel="1">
      <c r="A70" s="59" t="s">
        <v>43</v>
      </c>
      <c r="B70" s="108"/>
      <c r="C70" s="108" t="s">
        <v>53</v>
      </c>
      <c r="D70" s="109" t="s">
        <v>54</v>
      </c>
      <c r="E70" s="62">
        <v>85</v>
      </c>
      <c r="F70" s="110"/>
      <c r="G70" s="111"/>
      <c r="H70" s="110"/>
      <c r="I70" s="65">
        <v>95.24</v>
      </c>
      <c r="J70" s="112">
        <v>70</v>
      </c>
      <c r="K70" s="67">
        <v>2069.89</v>
      </c>
    </row>
    <row r="71" spans="1:11" s="6" customFormat="1" ht="15" outlineLevel="1">
      <c r="A71" s="59" t="s">
        <v>43</v>
      </c>
      <c r="B71" s="108"/>
      <c r="C71" s="108" t="s">
        <v>55</v>
      </c>
      <c r="D71" s="109" t="s">
        <v>54</v>
      </c>
      <c r="E71" s="62">
        <v>70</v>
      </c>
      <c r="F71" s="110"/>
      <c r="G71" s="111"/>
      <c r="H71" s="110"/>
      <c r="I71" s="65">
        <v>78.44</v>
      </c>
      <c r="J71" s="112">
        <v>41</v>
      </c>
      <c r="K71" s="67">
        <v>1212.3699999999999</v>
      </c>
    </row>
    <row r="72" spans="1:11" s="6" customFormat="1" ht="15" outlineLevel="1">
      <c r="A72" s="59" t="s">
        <v>43</v>
      </c>
      <c r="B72" s="108"/>
      <c r="C72" s="108" t="s">
        <v>56</v>
      </c>
      <c r="D72" s="109" t="s">
        <v>54</v>
      </c>
      <c r="E72" s="62">
        <v>98</v>
      </c>
      <c r="F72" s="110"/>
      <c r="G72" s="111"/>
      <c r="H72" s="110"/>
      <c r="I72" s="65">
        <v>0.15</v>
      </c>
      <c r="J72" s="112">
        <v>95</v>
      </c>
      <c r="K72" s="67">
        <v>3.72</v>
      </c>
    </row>
    <row r="73" spans="1:11" s="6" customFormat="1" ht="15" outlineLevel="1">
      <c r="A73" s="59" t="s">
        <v>43</v>
      </c>
      <c r="B73" s="108"/>
      <c r="C73" s="108" t="s">
        <v>57</v>
      </c>
      <c r="D73" s="109" t="s">
        <v>54</v>
      </c>
      <c r="E73" s="62">
        <v>77</v>
      </c>
      <c r="F73" s="110"/>
      <c r="G73" s="111"/>
      <c r="H73" s="110"/>
      <c r="I73" s="65">
        <v>0.12</v>
      </c>
      <c r="J73" s="112">
        <v>65</v>
      </c>
      <c r="K73" s="67">
        <v>2.5499999999999998</v>
      </c>
    </row>
    <row r="74" spans="1:11" s="6" customFormat="1" ht="30" outlineLevel="1">
      <c r="A74" s="59" t="s">
        <v>43</v>
      </c>
      <c r="B74" s="108"/>
      <c r="C74" s="108" t="s">
        <v>58</v>
      </c>
      <c r="D74" s="109" t="s">
        <v>59</v>
      </c>
      <c r="E74" s="62">
        <v>135</v>
      </c>
      <c r="F74" s="110"/>
      <c r="G74" s="111" t="s">
        <v>94</v>
      </c>
      <c r="H74" s="110"/>
      <c r="I74" s="65">
        <v>10.96</v>
      </c>
      <c r="J74" s="112"/>
      <c r="K74" s="67"/>
    </row>
    <row r="75" spans="1:11" s="6" customFormat="1" ht="15.75">
      <c r="A75" s="70" t="s">
        <v>43</v>
      </c>
      <c r="B75" s="113"/>
      <c r="C75" s="113" t="s">
        <v>60</v>
      </c>
      <c r="D75" s="114"/>
      <c r="E75" s="73" t="s">
        <v>43</v>
      </c>
      <c r="F75" s="115"/>
      <c r="G75" s="116"/>
      <c r="H75" s="115"/>
      <c r="I75" s="76">
        <v>386.66</v>
      </c>
      <c r="J75" s="117"/>
      <c r="K75" s="78">
        <v>6706.45</v>
      </c>
    </row>
    <row r="76" spans="1:11" s="6" customFormat="1" ht="15" outlineLevel="1">
      <c r="A76" s="59" t="s">
        <v>43</v>
      </c>
      <c r="B76" s="108"/>
      <c r="C76" s="108" t="s">
        <v>61</v>
      </c>
      <c r="D76" s="109"/>
      <c r="E76" s="62" t="s">
        <v>43</v>
      </c>
      <c r="F76" s="110"/>
      <c r="G76" s="111"/>
      <c r="H76" s="110"/>
      <c r="I76" s="65"/>
      <c r="J76" s="112"/>
      <c r="K76" s="67"/>
    </row>
    <row r="77" spans="1:11" s="6" customFormat="1" ht="25.5" outlineLevel="1">
      <c r="A77" s="59" t="s">
        <v>43</v>
      </c>
      <c r="B77" s="108"/>
      <c r="C77" s="108" t="s">
        <v>46</v>
      </c>
      <c r="D77" s="109"/>
      <c r="E77" s="62" t="s">
        <v>43</v>
      </c>
      <c r="F77" s="110">
        <v>1.85</v>
      </c>
      <c r="G77" s="111" t="s">
        <v>100</v>
      </c>
      <c r="H77" s="110"/>
      <c r="I77" s="65">
        <v>0.01</v>
      </c>
      <c r="J77" s="112">
        <v>26.39</v>
      </c>
      <c r="K77" s="67">
        <v>0.39</v>
      </c>
    </row>
    <row r="78" spans="1:11" s="6" customFormat="1" ht="25.5" outlineLevel="1">
      <c r="A78" s="59" t="s">
        <v>43</v>
      </c>
      <c r="B78" s="108"/>
      <c r="C78" s="108" t="s">
        <v>48</v>
      </c>
      <c r="D78" s="109"/>
      <c r="E78" s="62" t="s">
        <v>43</v>
      </c>
      <c r="F78" s="110">
        <v>1.85</v>
      </c>
      <c r="G78" s="111" t="s">
        <v>100</v>
      </c>
      <c r="H78" s="110"/>
      <c r="I78" s="65">
        <v>0.01</v>
      </c>
      <c r="J78" s="112">
        <v>26.39</v>
      </c>
      <c r="K78" s="67">
        <v>0.39</v>
      </c>
    </row>
    <row r="79" spans="1:11" s="6" customFormat="1" ht="15" outlineLevel="1">
      <c r="A79" s="59" t="s">
        <v>43</v>
      </c>
      <c r="B79" s="108"/>
      <c r="C79" s="108" t="s">
        <v>63</v>
      </c>
      <c r="D79" s="109" t="s">
        <v>54</v>
      </c>
      <c r="E79" s="62">
        <v>175</v>
      </c>
      <c r="F79" s="110"/>
      <c r="G79" s="111"/>
      <c r="H79" s="110"/>
      <c r="I79" s="65">
        <v>0.02</v>
      </c>
      <c r="J79" s="112">
        <v>160</v>
      </c>
      <c r="K79" s="67">
        <v>0.62</v>
      </c>
    </row>
    <row r="80" spans="1:11" s="6" customFormat="1" ht="15" outlineLevel="1">
      <c r="A80" s="59" t="s">
        <v>43</v>
      </c>
      <c r="B80" s="108"/>
      <c r="C80" s="108" t="s">
        <v>64</v>
      </c>
      <c r="D80" s="109"/>
      <c r="E80" s="62" t="s">
        <v>43</v>
      </c>
      <c r="F80" s="110"/>
      <c r="G80" s="111"/>
      <c r="H80" s="110"/>
      <c r="I80" s="65">
        <v>0.03</v>
      </c>
      <c r="J80" s="112"/>
      <c r="K80" s="67">
        <v>1.01</v>
      </c>
    </row>
    <row r="81" spans="1:11" s="6" customFormat="1" ht="15.75">
      <c r="A81" s="70" t="s">
        <v>43</v>
      </c>
      <c r="B81" s="113"/>
      <c r="C81" s="113" t="s">
        <v>65</v>
      </c>
      <c r="D81" s="114"/>
      <c r="E81" s="73" t="s">
        <v>43</v>
      </c>
      <c r="F81" s="115"/>
      <c r="G81" s="116"/>
      <c r="H81" s="115"/>
      <c r="I81" s="76">
        <v>386.69</v>
      </c>
      <c r="J81" s="117"/>
      <c r="K81" s="78">
        <v>6707.46</v>
      </c>
    </row>
    <row r="82" spans="1:11" s="6" customFormat="1" ht="180">
      <c r="A82" s="59">
        <v>6</v>
      </c>
      <c r="B82" s="108" t="s">
        <v>1223</v>
      </c>
      <c r="C82" s="108" t="s">
        <v>1224</v>
      </c>
      <c r="D82" s="109" t="s">
        <v>294</v>
      </c>
      <c r="E82" s="62" t="s">
        <v>1225</v>
      </c>
      <c r="F82" s="110">
        <v>4447.2700000000004</v>
      </c>
      <c r="G82" s="111"/>
      <c r="H82" s="110"/>
      <c r="I82" s="65"/>
      <c r="J82" s="112"/>
      <c r="K82" s="67"/>
    </row>
    <row r="83" spans="1:11" s="6" customFormat="1" ht="25.5" outlineLevel="1">
      <c r="A83" s="59" t="s">
        <v>43</v>
      </c>
      <c r="B83" s="108"/>
      <c r="C83" s="108" t="s">
        <v>44</v>
      </c>
      <c r="D83" s="109"/>
      <c r="E83" s="62" t="s">
        <v>43</v>
      </c>
      <c r="F83" s="110">
        <v>1445.11</v>
      </c>
      <c r="G83" s="111" t="s">
        <v>94</v>
      </c>
      <c r="H83" s="110"/>
      <c r="I83" s="65">
        <v>119.71</v>
      </c>
      <c r="J83" s="112">
        <v>26.39</v>
      </c>
      <c r="K83" s="67">
        <v>3159.12</v>
      </c>
    </row>
    <row r="84" spans="1:11" s="6" customFormat="1" ht="15" outlineLevel="1">
      <c r="A84" s="59" t="s">
        <v>43</v>
      </c>
      <c r="B84" s="108"/>
      <c r="C84" s="108" t="s">
        <v>46</v>
      </c>
      <c r="D84" s="109"/>
      <c r="E84" s="62" t="s">
        <v>43</v>
      </c>
      <c r="F84" s="110">
        <v>2825.41</v>
      </c>
      <c r="G84" s="111" t="s">
        <v>95</v>
      </c>
      <c r="H84" s="110"/>
      <c r="I84" s="65">
        <v>231.27</v>
      </c>
      <c r="J84" s="112">
        <v>11.69</v>
      </c>
      <c r="K84" s="67">
        <v>2703.59</v>
      </c>
    </row>
    <row r="85" spans="1:11" s="6" customFormat="1" ht="30" outlineLevel="1">
      <c r="A85" s="59" t="s">
        <v>43</v>
      </c>
      <c r="B85" s="108"/>
      <c r="C85" s="108" t="s">
        <v>48</v>
      </c>
      <c r="D85" s="109"/>
      <c r="E85" s="62" t="s">
        <v>43</v>
      </c>
      <c r="F85" s="110" t="s">
        <v>1226</v>
      </c>
      <c r="G85" s="111"/>
      <c r="H85" s="110"/>
      <c r="I85" s="68" t="s">
        <v>1227</v>
      </c>
      <c r="J85" s="112">
        <v>26.39</v>
      </c>
      <c r="K85" s="69" t="s">
        <v>1228</v>
      </c>
    </row>
    <row r="86" spans="1:11" s="6" customFormat="1" ht="15" outlineLevel="1">
      <c r="A86" s="59" t="s">
        <v>43</v>
      </c>
      <c r="B86" s="108"/>
      <c r="C86" s="108" t="s">
        <v>52</v>
      </c>
      <c r="D86" s="109"/>
      <c r="E86" s="62" t="s">
        <v>43</v>
      </c>
      <c r="F86" s="110">
        <v>176.75</v>
      </c>
      <c r="G86" s="111"/>
      <c r="H86" s="110"/>
      <c r="I86" s="65">
        <v>9.65</v>
      </c>
      <c r="J86" s="112">
        <v>5.14</v>
      </c>
      <c r="K86" s="67">
        <v>49.58</v>
      </c>
    </row>
    <row r="87" spans="1:11" s="6" customFormat="1" ht="15" outlineLevel="1">
      <c r="A87" s="59" t="s">
        <v>43</v>
      </c>
      <c r="B87" s="108"/>
      <c r="C87" s="108" t="s">
        <v>53</v>
      </c>
      <c r="D87" s="109" t="s">
        <v>54</v>
      </c>
      <c r="E87" s="62">
        <v>85</v>
      </c>
      <c r="F87" s="110"/>
      <c r="G87" s="111"/>
      <c r="H87" s="110"/>
      <c r="I87" s="65">
        <v>101.75</v>
      </c>
      <c r="J87" s="112">
        <v>70</v>
      </c>
      <c r="K87" s="67">
        <v>2211.38</v>
      </c>
    </row>
    <row r="88" spans="1:11" s="6" customFormat="1" ht="15" outlineLevel="1">
      <c r="A88" s="59" t="s">
        <v>43</v>
      </c>
      <c r="B88" s="108"/>
      <c r="C88" s="108" t="s">
        <v>55</v>
      </c>
      <c r="D88" s="109" t="s">
        <v>54</v>
      </c>
      <c r="E88" s="62">
        <v>70</v>
      </c>
      <c r="F88" s="110"/>
      <c r="G88" s="111"/>
      <c r="H88" s="110"/>
      <c r="I88" s="65">
        <v>83.8</v>
      </c>
      <c r="J88" s="112">
        <v>41</v>
      </c>
      <c r="K88" s="67">
        <v>1295.24</v>
      </c>
    </row>
    <row r="89" spans="1:11" s="6" customFormat="1" ht="15" outlineLevel="1">
      <c r="A89" s="59" t="s">
        <v>43</v>
      </c>
      <c r="B89" s="108"/>
      <c r="C89" s="108" t="s">
        <v>56</v>
      </c>
      <c r="D89" s="109" t="s">
        <v>54</v>
      </c>
      <c r="E89" s="62">
        <v>98</v>
      </c>
      <c r="F89" s="110"/>
      <c r="G89" s="111"/>
      <c r="H89" s="110"/>
      <c r="I89" s="65">
        <v>45.42</v>
      </c>
      <c r="J89" s="112">
        <v>95</v>
      </c>
      <c r="K89" s="67">
        <v>1162.1099999999999</v>
      </c>
    </row>
    <row r="90" spans="1:11" s="6" customFormat="1" ht="15" outlineLevel="1">
      <c r="A90" s="59" t="s">
        <v>43</v>
      </c>
      <c r="B90" s="108"/>
      <c r="C90" s="108" t="s">
        <v>57</v>
      </c>
      <c r="D90" s="109" t="s">
        <v>54</v>
      </c>
      <c r="E90" s="62">
        <v>77</v>
      </c>
      <c r="F90" s="110"/>
      <c r="G90" s="111"/>
      <c r="H90" s="110"/>
      <c r="I90" s="65">
        <v>35.69</v>
      </c>
      <c r="J90" s="112">
        <v>65</v>
      </c>
      <c r="K90" s="67">
        <v>795.13</v>
      </c>
    </row>
    <row r="91" spans="1:11" s="6" customFormat="1" ht="30" outlineLevel="1">
      <c r="A91" s="59" t="s">
        <v>43</v>
      </c>
      <c r="B91" s="108"/>
      <c r="C91" s="108" t="s">
        <v>58</v>
      </c>
      <c r="D91" s="109" t="s">
        <v>59</v>
      </c>
      <c r="E91" s="62">
        <v>141.4</v>
      </c>
      <c r="F91" s="110"/>
      <c r="G91" s="111" t="s">
        <v>94</v>
      </c>
      <c r="H91" s="110"/>
      <c r="I91" s="65">
        <v>11.71</v>
      </c>
      <c r="J91" s="112"/>
      <c r="K91" s="67"/>
    </row>
    <row r="92" spans="1:11" s="6" customFormat="1" ht="15.75">
      <c r="A92" s="70" t="s">
        <v>43</v>
      </c>
      <c r="B92" s="113"/>
      <c r="C92" s="113" t="s">
        <v>60</v>
      </c>
      <c r="D92" s="114"/>
      <c r="E92" s="73" t="s">
        <v>43</v>
      </c>
      <c r="F92" s="115"/>
      <c r="G92" s="116"/>
      <c r="H92" s="115"/>
      <c r="I92" s="76">
        <v>627.29</v>
      </c>
      <c r="J92" s="117"/>
      <c r="K92" s="78">
        <v>11376.15</v>
      </c>
    </row>
    <row r="93" spans="1:11" s="6" customFormat="1" ht="15" outlineLevel="1">
      <c r="A93" s="59" t="s">
        <v>43</v>
      </c>
      <c r="B93" s="108"/>
      <c r="C93" s="108" t="s">
        <v>61</v>
      </c>
      <c r="D93" s="109"/>
      <c r="E93" s="62" t="s">
        <v>43</v>
      </c>
      <c r="F93" s="110"/>
      <c r="G93" s="111"/>
      <c r="H93" s="110"/>
      <c r="I93" s="65"/>
      <c r="J93" s="112"/>
      <c r="K93" s="67"/>
    </row>
    <row r="94" spans="1:11" s="6" customFormat="1" ht="25.5" outlineLevel="1">
      <c r="A94" s="59" t="s">
        <v>43</v>
      </c>
      <c r="B94" s="108"/>
      <c r="C94" s="108" t="s">
        <v>46</v>
      </c>
      <c r="D94" s="109"/>
      <c r="E94" s="62" t="s">
        <v>43</v>
      </c>
      <c r="F94" s="110">
        <v>566.29</v>
      </c>
      <c r="G94" s="111" t="s">
        <v>100</v>
      </c>
      <c r="H94" s="110"/>
      <c r="I94" s="65">
        <v>4.6399999999999997</v>
      </c>
      <c r="J94" s="112">
        <v>26.39</v>
      </c>
      <c r="K94" s="67">
        <v>122.33</v>
      </c>
    </row>
    <row r="95" spans="1:11" s="6" customFormat="1" ht="25.5" outlineLevel="1">
      <c r="A95" s="59" t="s">
        <v>43</v>
      </c>
      <c r="B95" s="108"/>
      <c r="C95" s="108" t="s">
        <v>48</v>
      </c>
      <c r="D95" s="109"/>
      <c r="E95" s="62" t="s">
        <v>43</v>
      </c>
      <c r="F95" s="110">
        <v>566.29</v>
      </c>
      <c r="G95" s="111" t="s">
        <v>100</v>
      </c>
      <c r="H95" s="110"/>
      <c r="I95" s="65">
        <v>4.6399999999999997</v>
      </c>
      <c r="J95" s="112">
        <v>26.39</v>
      </c>
      <c r="K95" s="67">
        <v>122.33</v>
      </c>
    </row>
    <row r="96" spans="1:11" s="6" customFormat="1" ht="15" outlineLevel="1">
      <c r="A96" s="59" t="s">
        <v>43</v>
      </c>
      <c r="B96" s="108"/>
      <c r="C96" s="108" t="s">
        <v>63</v>
      </c>
      <c r="D96" s="109" t="s">
        <v>54</v>
      </c>
      <c r="E96" s="62">
        <v>175</v>
      </c>
      <c r="F96" s="110"/>
      <c r="G96" s="111"/>
      <c r="H96" s="110"/>
      <c r="I96" s="65">
        <v>8.1199999999999992</v>
      </c>
      <c r="J96" s="112">
        <v>160</v>
      </c>
      <c r="K96" s="67">
        <v>195.72</v>
      </c>
    </row>
    <row r="97" spans="1:11" s="6" customFormat="1" ht="15" outlineLevel="1">
      <c r="A97" s="59" t="s">
        <v>43</v>
      </c>
      <c r="B97" s="108"/>
      <c r="C97" s="108" t="s">
        <v>64</v>
      </c>
      <c r="D97" s="109"/>
      <c r="E97" s="62" t="s">
        <v>43</v>
      </c>
      <c r="F97" s="110"/>
      <c r="G97" s="111"/>
      <c r="H97" s="110"/>
      <c r="I97" s="65">
        <v>12.76</v>
      </c>
      <c r="J97" s="112"/>
      <c r="K97" s="67">
        <v>318.05</v>
      </c>
    </row>
    <row r="98" spans="1:11" s="6" customFormat="1" ht="15.75">
      <c r="A98" s="70" t="s">
        <v>43</v>
      </c>
      <c r="B98" s="113"/>
      <c r="C98" s="113" t="s">
        <v>65</v>
      </c>
      <c r="D98" s="114"/>
      <c r="E98" s="73" t="s">
        <v>43</v>
      </c>
      <c r="F98" s="115"/>
      <c r="G98" s="116"/>
      <c r="H98" s="115"/>
      <c r="I98" s="76">
        <v>640.04999999999995</v>
      </c>
      <c r="J98" s="117"/>
      <c r="K98" s="78">
        <v>11694.2</v>
      </c>
    </row>
    <row r="99" spans="1:11" s="6" customFormat="1" ht="90">
      <c r="A99" s="59">
        <v>7</v>
      </c>
      <c r="B99" s="108" t="s">
        <v>1229</v>
      </c>
      <c r="C99" s="108" t="s">
        <v>1230</v>
      </c>
      <c r="D99" s="109" t="s">
        <v>106</v>
      </c>
      <c r="E99" s="62" t="s">
        <v>1231</v>
      </c>
      <c r="F99" s="110">
        <v>570</v>
      </c>
      <c r="G99" s="111"/>
      <c r="H99" s="110"/>
      <c r="I99" s="65">
        <v>5443.36</v>
      </c>
      <c r="J99" s="112">
        <v>12.9</v>
      </c>
      <c r="K99" s="78">
        <v>70219.31</v>
      </c>
    </row>
    <row r="100" spans="1:11" s="6" customFormat="1" ht="135">
      <c r="A100" s="59">
        <v>8</v>
      </c>
      <c r="B100" s="108" t="s">
        <v>1232</v>
      </c>
      <c r="C100" s="108" t="s">
        <v>1233</v>
      </c>
      <c r="D100" s="109" t="s">
        <v>1234</v>
      </c>
      <c r="E100" s="62" t="s">
        <v>1235</v>
      </c>
      <c r="F100" s="110">
        <v>6431.08</v>
      </c>
      <c r="G100" s="111"/>
      <c r="H100" s="110"/>
      <c r="I100" s="65"/>
      <c r="J100" s="112"/>
      <c r="K100" s="67"/>
    </row>
    <row r="101" spans="1:11" s="6" customFormat="1" ht="15" outlineLevel="1">
      <c r="A101" s="59" t="s">
        <v>43</v>
      </c>
      <c r="B101" s="108"/>
      <c r="C101" s="108" t="s">
        <v>44</v>
      </c>
      <c r="D101" s="109"/>
      <c r="E101" s="62" t="s">
        <v>43</v>
      </c>
      <c r="F101" s="110">
        <v>6417.2</v>
      </c>
      <c r="G101" s="111" t="s">
        <v>76</v>
      </c>
      <c r="H101" s="110"/>
      <c r="I101" s="65">
        <v>9839.57</v>
      </c>
      <c r="J101" s="112">
        <v>26.39</v>
      </c>
      <c r="K101" s="67">
        <v>259666.25</v>
      </c>
    </row>
    <row r="102" spans="1:11" s="6" customFormat="1" ht="15" outlineLevel="1">
      <c r="A102" s="59" t="s">
        <v>43</v>
      </c>
      <c r="B102" s="108"/>
      <c r="C102" s="108" t="s">
        <v>46</v>
      </c>
      <c r="D102" s="109"/>
      <c r="E102" s="62" t="s">
        <v>43</v>
      </c>
      <c r="F102" s="110">
        <v>0.84</v>
      </c>
      <c r="G102" s="111">
        <v>1.2</v>
      </c>
      <c r="H102" s="110"/>
      <c r="I102" s="65">
        <v>1.17</v>
      </c>
      <c r="J102" s="112">
        <v>13.27</v>
      </c>
      <c r="K102" s="67">
        <v>15.54</v>
      </c>
    </row>
    <row r="103" spans="1:11" s="6" customFormat="1" ht="15" outlineLevel="1">
      <c r="A103" s="59" t="s">
        <v>43</v>
      </c>
      <c r="B103" s="108"/>
      <c r="C103" s="108" t="s">
        <v>48</v>
      </c>
      <c r="D103" s="109"/>
      <c r="E103" s="62" t="s">
        <v>43</v>
      </c>
      <c r="F103" s="110" t="s">
        <v>187</v>
      </c>
      <c r="G103" s="111"/>
      <c r="H103" s="110"/>
      <c r="I103" s="68" t="s">
        <v>383</v>
      </c>
      <c r="J103" s="112">
        <v>26.39</v>
      </c>
      <c r="K103" s="69" t="s">
        <v>1236</v>
      </c>
    </row>
    <row r="104" spans="1:11" s="6" customFormat="1" ht="15" outlineLevel="1">
      <c r="A104" s="59" t="s">
        <v>43</v>
      </c>
      <c r="B104" s="108"/>
      <c r="C104" s="108" t="s">
        <v>52</v>
      </c>
      <c r="D104" s="109"/>
      <c r="E104" s="62" t="s">
        <v>43</v>
      </c>
      <c r="F104" s="110">
        <v>13.04</v>
      </c>
      <c r="G104" s="111"/>
      <c r="H104" s="110"/>
      <c r="I104" s="65">
        <v>15.15</v>
      </c>
      <c r="J104" s="112">
        <v>9.35</v>
      </c>
      <c r="K104" s="67">
        <v>141.63</v>
      </c>
    </row>
    <row r="105" spans="1:11" s="6" customFormat="1" ht="15" outlineLevel="1">
      <c r="A105" s="59" t="s">
        <v>43</v>
      </c>
      <c r="B105" s="108"/>
      <c r="C105" s="108" t="s">
        <v>53</v>
      </c>
      <c r="D105" s="109" t="s">
        <v>54</v>
      </c>
      <c r="E105" s="62">
        <v>91</v>
      </c>
      <c r="F105" s="110"/>
      <c r="G105" s="111"/>
      <c r="H105" s="110"/>
      <c r="I105" s="65">
        <v>8954.01</v>
      </c>
      <c r="J105" s="112">
        <v>75</v>
      </c>
      <c r="K105" s="67">
        <v>194749.69</v>
      </c>
    </row>
    <row r="106" spans="1:11" s="6" customFormat="1" ht="15" outlineLevel="1">
      <c r="A106" s="59" t="s">
        <v>43</v>
      </c>
      <c r="B106" s="108"/>
      <c r="C106" s="108" t="s">
        <v>55</v>
      </c>
      <c r="D106" s="109" t="s">
        <v>54</v>
      </c>
      <c r="E106" s="62">
        <v>67</v>
      </c>
      <c r="F106" s="110"/>
      <c r="G106" s="111"/>
      <c r="H106" s="110"/>
      <c r="I106" s="65">
        <v>6592.51</v>
      </c>
      <c r="J106" s="112">
        <v>41</v>
      </c>
      <c r="K106" s="67">
        <v>106463.16</v>
      </c>
    </row>
    <row r="107" spans="1:11" s="6" customFormat="1" ht="15" outlineLevel="1">
      <c r="A107" s="59" t="s">
        <v>43</v>
      </c>
      <c r="B107" s="108"/>
      <c r="C107" s="108" t="s">
        <v>56</v>
      </c>
      <c r="D107" s="109" t="s">
        <v>54</v>
      </c>
      <c r="E107" s="62">
        <v>98</v>
      </c>
      <c r="F107" s="110"/>
      <c r="G107" s="111"/>
      <c r="H107" s="110"/>
      <c r="I107" s="65">
        <v>0.37</v>
      </c>
      <c r="J107" s="112">
        <v>95</v>
      </c>
      <c r="K107" s="67">
        <v>9.43</v>
      </c>
    </row>
    <row r="108" spans="1:11" s="6" customFormat="1" ht="15" outlineLevel="1">
      <c r="A108" s="59" t="s">
        <v>43</v>
      </c>
      <c r="B108" s="108"/>
      <c r="C108" s="108" t="s">
        <v>57</v>
      </c>
      <c r="D108" s="109" t="s">
        <v>54</v>
      </c>
      <c r="E108" s="62">
        <v>77</v>
      </c>
      <c r="F108" s="110"/>
      <c r="G108" s="111"/>
      <c r="H108" s="110"/>
      <c r="I108" s="65">
        <v>0.28999999999999998</v>
      </c>
      <c r="J108" s="112">
        <v>65</v>
      </c>
      <c r="K108" s="67">
        <v>6.45</v>
      </c>
    </row>
    <row r="109" spans="1:11" s="6" customFormat="1" ht="30" outlineLevel="1">
      <c r="A109" s="59" t="s">
        <v>43</v>
      </c>
      <c r="B109" s="108"/>
      <c r="C109" s="108" t="s">
        <v>58</v>
      </c>
      <c r="D109" s="109" t="s">
        <v>59</v>
      </c>
      <c r="E109" s="62">
        <v>610</v>
      </c>
      <c r="F109" s="110"/>
      <c r="G109" s="111" t="s">
        <v>76</v>
      </c>
      <c r="H109" s="110"/>
      <c r="I109" s="65">
        <v>935.32</v>
      </c>
      <c r="J109" s="112"/>
      <c r="K109" s="67"/>
    </row>
    <row r="110" spans="1:11" s="6" customFormat="1" ht="15.75">
      <c r="A110" s="70" t="s">
        <v>43</v>
      </c>
      <c r="B110" s="113"/>
      <c r="C110" s="113" t="s">
        <v>60</v>
      </c>
      <c r="D110" s="114"/>
      <c r="E110" s="73" t="s">
        <v>43</v>
      </c>
      <c r="F110" s="115"/>
      <c r="G110" s="116"/>
      <c r="H110" s="115"/>
      <c r="I110" s="76">
        <v>25403.07</v>
      </c>
      <c r="J110" s="117"/>
      <c r="K110" s="78">
        <v>561052.15</v>
      </c>
    </row>
    <row r="111" spans="1:11" s="6" customFormat="1" ht="15" outlineLevel="1">
      <c r="A111" s="59" t="s">
        <v>43</v>
      </c>
      <c r="B111" s="108"/>
      <c r="C111" s="108" t="s">
        <v>61</v>
      </c>
      <c r="D111" s="109"/>
      <c r="E111" s="62" t="s">
        <v>43</v>
      </c>
      <c r="F111" s="110"/>
      <c r="G111" s="111"/>
      <c r="H111" s="110"/>
      <c r="I111" s="65"/>
      <c r="J111" s="112"/>
      <c r="K111" s="67"/>
    </row>
    <row r="112" spans="1:11" s="6" customFormat="1" ht="15" outlineLevel="1">
      <c r="A112" s="59" t="s">
        <v>43</v>
      </c>
      <c r="B112" s="108"/>
      <c r="C112" s="108" t="s">
        <v>46</v>
      </c>
      <c r="D112" s="109"/>
      <c r="E112" s="62" t="s">
        <v>43</v>
      </c>
      <c r="F112" s="110">
        <v>0.27</v>
      </c>
      <c r="G112" s="111" t="s">
        <v>80</v>
      </c>
      <c r="H112" s="110"/>
      <c r="I112" s="65">
        <v>0.04</v>
      </c>
      <c r="J112" s="112">
        <v>26.39</v>
      </c>
      <c r="K112" s="67">
        <v>0.99</v>
      </c>
    </row>
    <row r="113" spans="1:11" s="6" customFormat="1" ht="15" outlineLevel="1">
      <c r="A113" s="59" t="s">
        <v>43</v>
      </c>
      <c r="B113" s="108"/>
      <c r="C113" s="108" t="s">
        <v>48</v>
      </c>
      <c r="D113" s="109"/>
      <c r="E113" s="62" t="s">
        <v>43</v>
      </c>
      <c r="F113" s="110">
        <v>0.27</v>
      </c>
      <c r="G113" s="111" t="s">
        <v>80</v>
      </c>
      <c r="H113" s="110"/>
      <c r="I113" s="65">
        <v>0.04</v>
      </c>
      <c r="J113" s="112">
        <v>26.39</v>
      </c>
      <c r="K113" s="67">
        <v>0.99</v>
      </c>
    </row>
    <row r="114" spans="1:11" s="6" customFormat="1" ht="15" outlineLevel="1">
      <c r="A114" s="59" t="s">
        <v>43</v>
      </c>
      <c r="B114" s="108"/>
      <c r="C114" s="108" t="s">
        <v>63</v>
      </c>
      <c r="D114" s="109" t="s">
        <v>54</v>
      </c>
      <c r="E114" s="62">
        <v>175</v>
      </c>
      <c r="F114" s="110"/>
      <c r="G114" s="111"/>
      <c r="H114" s="110"/>
      <c r="I114" s="65">
        <v>7.0000000000000007E-2</v>
      </c>
      <c r="J114" s="112">
        <v>160</v>
      </c>
      <c r="K114" s="67">
        <v>1.58</v>
      </c>
    </row>
    <row r="115" spans="1:11" s="6" customFormat="1" ht="15" outlineLevel="1">
      <c r="A115" s="59" t="s">
        <v>43</v>
      </c>
      <c r="B115" s="108"/>
      <c r="C115" s="108" t="s">
        <v>64</v>
      </c>
      <c r="D115" s="109"/>
      <c r="E115" s="62" t="s">
        <v>43</v>
      </c>
      <c r="F115" s="110"/>
      <c r="G115" s="111"/>
      <c r="H115" s="110"/>
      <c r="I115" s="65">
        <v>0.11</v>
      </c>
      <c r="J115" s="112"/>
      <c r="K115" s="67">
        <v>2.57</v>
      </c>
    </row>
    <row r="116" spans="1:11" s="6" customFormat="1" ht="15.75">
      <c r="A116" s="70" t="s">
        <v>43</v>
      </c>
      <c r="B116" s="113"/>
      <c r="C116" s="126" t="s">
        <v>65</v>
      </c>
      <c r="D116" s="127"/>
      <c r="E116" s="91" t="s">
        <v>43</v>
      </c>
      <c r="F116" s="128"/>
      <c r="G116" s="129"/>
      <c r="H116" s="128"/>
      <c r="I116" s="87">
        <v>25403.18</v>
      </c>
      <c r="J116" s="125"/>
      <c r="K116" s="86">
        <v>561054.71999999997</v>
      </c>
    </row>
    <row r="117" spans="1:11" s="6" customFormat="1" ht="15">
      <c r="A117" s="123"/>
      <c r="B117" s="124"/>
      <c r="C117" s="168" t="s">
        <v>127</v>
      </c>
      <c r="D117" s="169"/>
      <c r="E117" s="169"/>
      <c r="F117" s="169"/>
      <c r="G117" s="169"/>
      <c r="H117" s="169"/>
      <c r="I117" s="65">
        <v>492922.2</v>
      </c>
      <c r="J117" s="112"/>
      <c r="K117" s="67">
        <v>3991361.81</v>
      </c>
    </row>
    <row r="118" spans="1:11" s="6" customFormat="1" ht="15">
      <c r="A118" s="123"/>
      <c r="B118" s="124"/>
      <c r="C118" s="168" t="s">
        <v>128</v>
      </c>
      <c r="D118" s="169"/>
      <c r="E118" s="169"/>
      <c r="F118" s="169"/>
      <c r="G118" s="169"/>
      <c r="H118" s="169"/>
      <c r="I118" s="65"/>
      <c r="J118" s="112"/>
      <c r="K118" s="67"/>
    </row>
    <row r="119" spans="1:11" s="6" customFormat="1" ht="15">
      <c r="A119" s="123"/>
      <c r="B119" s="124"/>
      <c r="C119" s="168" t="s">
        <v>129</v>
      </c>
      <c r="D119" s="169"/>
      <c r="E119" s="169"/>
      <c r="F119" s="169"/>
      <c r="G119" s="169"/>
      <c r="H119" s="169"/>
      <c r="I119" s="65">
        <v>13932.14</v>
      </c>
      <c r="J119" s="112"/>
      <c r="K119" s="67">
        <v>367669.14</v>
      </c>
    </row>
    <row r="120" spans="1:11" s="6" customFormat="1" ht="15">
      <c r="A120" s="123"/>
      <c r="B120" s="124"/>
      <c r="C120" s="168" t="s">
        <v>130</v>
      </c>
      <c r="D120" s="169"/>
      <c r="E120" s="169"/>
      <c r="F120" s="169"/>
      <c r="G120" s="169"/>
      <c r="H120" s="169"/>
      <c r="I120" s="65">
        <v>476559.82</v>
      </c>
      <c r="J120" s="112"/>
      <c r="K120" s="67">
        <v>3606081.22</v>
      </c>
    </row>
    <row r="121" spans="1:11" s="6" customFormat="1" ht="15">
      <c r="A121" s="123"/>
      <c r="B121" s="124"/>
      <c r="C121" s="168" t="s">
        <v>131</v>
      </c>
      <c r="D121" s="169"/>
      <c r="E121" s="169"/>
      <c r="F121" s="169"/>
      <c r="G121" s="169"/>
      <c r="H121" s="169"/>
      <c r="I121" s="65">
        <v>2882.07</v>
      </c>
      <c r="J121" s="112"/>
      <c r="K121" s="67">
        <v>29535.18</v>
      </c>
    </row>
    <row r="122" spans="1:11" s="6" customFormat="1" ht="15.75">
      <c r="A122" s="123"/>
      <c r="B122" s="124"/>
      <c r="C122" s="173" t="s">
        <v>132</v>
      </c>
      <c r="D122" s="174"/>
      <c r="E122" s="174"/>
      <c r="F122" s="174"/>
      <c r="G122" s="174"/>
      <c r="H122" s="174"/>
      <c r="I122" s="76">
        <v>14298.19</v>
      </c>
      <c r="J122" s="117"/>
      <c r="K122" s="78">
        <v>312016.74</v>
      </c>
    </row>
    <row r="123" spans="1:11" s="6" customFormat="1" ht="15.75">
      <c r="A123" s="123"/>
      <c r="B123" s="124"/>
      <c r="C123" s="173" t="s">
        <v>133</v>
      </c>
      <c r="D123" s="174"/>
      <c r="E123" s="174"/>
      <c r="F123" s="174"/>
      <c r="G123" s="174"/>
      <c r="H123" s="174"/>
      <c r="I123" s="76">
        <v>9488.9500000000007</v>
      </c>
      <c r="J123" s="117"/>
      <c r="K123" s="78">
        <v>153606.04</v>
      </c>
    </row>
    <row r="124" spans="1:11" s="6" customFormat="1" ht="32.1" customHeight="1">
      <c r="A124" s="123"/>
      <c r="B124" s="124"/>
      <c r="C124" s="173" t="s">
        <v>1237</v>
      </c>
      <c r="D124" s="174"/>
      <c r="E124" s="174"/>
      <c r="F124" s="174"/>
      <c r="G124" s="174"/>
      <c r="H124" s="174"/>
      <c r="I124" s="76"/>
      <c r="J124" s="117"/>
      <c r="K124" s="78"/>
    </row>
    <row r="125" spans="1:11" s="6" customFormat="1" ht="15">
      <c r="A125" s="123"/>
      <c r="B125" s="124"/>
      <c r="C125" s="168" t="s">
        <v>1238</v>
      </c>
      <c r="D125" s="169"/>
      <c r="E125" s="169"/>
      <c r="F125" s="169"/>
      <c r="G125" s="169"/>
      <c r="H125" s="169"/>
      <c r="I125" s="65">
        <v>516709.34</v>
      </c>
      <c r="J125" s="112"/>
      <c r="K125" s="67">
        <v>4456984.59</v>
      </c>
    </row>
    <row r="126" spans="1:11" s="6" customFormat="1" ht="32.1" customHeight="1">
      <c r="A126" s="123"/>
      <c r="B126" s="124"/>
      <c r="C126" s="175" t="s">
        <v>1239</v>
      </c>
      <c r="D126" s="176"/>
      <c r="E126" s="176"/>
      <c r="F126" s="176"/>
      <c r="G126" s="176"/>
      <c r="H126" s="176"/>
      <c r="I126" s="87">
        <v>516709.34</v>
      </c>
      <c r="J126" s="125"/>
      <c r="K126" s="86">
        <v>4456984.59</v>
      </c>
    </row>
    <row r="127" spans="1:11" s="6" customFormat="1" ht="22.15" customHeight="1">
      <c r="A127" s="166" t="s">
        <v>1240</v>
      </c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</row>
    <row r="128" spans="1:11" s="6" customFormat="1" ht="135">
      <c r="A128" s="59">
        <v>9</v>
      </c>
      <c r="B128" s="108" t="s">
        <v>1241</v>
      </c>
      <c r="C128" s="108" t="s">
        <v>1242</v>
      </c>
      <c r="D128" s="109" t="s">
        <v>1056</v>
      </c>
      <c r="E128" s="62">
        <v>1.51</v>
      </c>
      <c r="F128" s="110">
        <v>186.81</v>
      </c>
      <c r="G128" s="111"/>
      <c r="H128" s="110"/>
      <c r="I128" s="65"/>
      <c r="J128" s="112"/>
      <c r="K128" s="67"/>
    </row>
    <row r="129" spans="1:11" s="6" customFormat="1" ht="15" outlineLevel="1">
      <c r="A129" s="59" t="s">
        <v>43</v>
      </c>
      <c r="B129" s="108"/>
      <c r="C129" s="108" t="s">
        <v>44</v>
      </c>
      <c r="D129" s="109"/>
      <c r="E129" s="62" t="s">
        <v>43</v>
      </c>
      <c r="F129" s="110">
        <v>99.49</v>
      </c>
      <c r="G129" s="111" t="s">
        <v>76</v>
      </c>
      <c r="H129" s="110"/>
      <c r="I129" s="65">
        <v>198.3</v>
      </c>
      <c r="J129" s="112">
        <v>26.39</v>
      </c>
      <c r="K129" s="67">
        <v>5233.2299999999996</v>
      </c>
    </row>
    <row r="130" spans="1:11" s="6" customFormat="1" ht="15" outlineLevel="1">
      <c r="A130" s="59" t="s">
        <v>43</v>
      </c>
      <c r="B130" s="108"/>
      <c r="C130" s="108" t="s">
        <v>46</v>
      </c>
      <c r="D130" s="109"/>
      <c r="E130" s="62" t="s">
        <v>43</v>
      </c>
      <c r="F130" s="110">
        <v>87.32</v>
      </c>
      <c r="G130" s="111">
        <v>1.2</v>
      </c>
      <c r="H130" s="110"/>
      <c r="I130" s="65">
        <v>158.22</v>
      </c>
      <c r="J130" s="112">
        <v>12.83</v>
      </c>
      <c r="K130" s="67">
        <v>2030.01</v>
      </c>
    </row>
    <row r="131" spans="1:11" s="6" customFormat="1" ht="15" outlineLevel="1">
      <c r="A131" s="59" t="s">
        <v>43</v>
      </c>
      <c r="B131" s="108"/>
      <c r="C131" s="108" t="s">
        <v>48</v>
      </c>
      <c r="D131" s="109"/>
      <c r="E131" s="62" t="s">
        <v>43</v>
      </c>
      <c r="F131" s="110" t="s">
        <v>1243</v>
      </c>
      <c r="G131" s="111"/>
      <c r="H131" s="110"/>
      <c r="I131" s="68" t="s">
        <v>1244</v>
      </c>
      <c r="J131" s="112">
        <v>26.39</v>
      </c>
      <c r="K131" s="69" t="s">
        <v>1245</v>
      </c>
    </row>
    <row r="132" spans="1:11" s="6" customFormat="1" ht="15" outlineLevel="1">
      <c r="A132" s="59" t="s">
        <v>43</v>
      </c>
      <c r="B132" s="108"/>
      <c r="C132" s="108" t="s">
        <v>52</v>
      </c>
      <c r="D132" s="109"/>
      <c r="E132" s="62" t="s">
        <v>43</v>
      </c>
      <c r="F132" s="110"/>
      <c r="G132" s="111"/>
      <c r="H132" s="110"/>
      <c r="I132" s="65"/>
      <c r="J132" s="112"/>
      <c r="K132" s="67"/>
    </row>
    <row r="133" spans="1:11" s="6" customFormat="1" ht="15" outlineLevel="1">
      <c r="A133" s="59" t="s">
        <v>43</v>
      </c>
      <c r="B133" s="108"/>
      <c r="C133" s="108" t="s">
        <v>53</v>
      </c>
      <c r="D133" s="109" t="s">
        <v>54</v>
      </c>
      <c r="E133" s="62">
        <v>80</v>
      </c>
      <c r="F133" s="110"/>
      <c r="G133" s="111"/>
      <c r="H133" s="110"/>
      <c r="I133" s="65">
        <v>158.63999999999999</v>
      </c>
      <c r="J133" s="112">
        <v>70</v>
      </c>
      <c r="K133" s="67">
        <v>3663.26</v>
      </c>
    </row>
    <row r="134" spans="1:11" s="6" customFormat="1" ht="15" outlineLevel="1">
      <c r="A134" s="59" t="s">
        <v>43</v>
      </c>
      <c r="B134" s="108"/>
      <c r="C134" s="108" t="s">
        <v>55</v>
      </c>
      <c r="D134" s="109" t="s">
        <v>54</v>
      </c>
      <c r="E134" s="62">
        <v>55</v>
      </c>
      <c r="F134" s="110"/>
      <c r="G134" s="111"/>
      <c r="H134" s="110"/>
      <c r="I134" s="65">
        <v>109.07</v>
      </c>
      <c r="J134" s="112">
        <v>41</v>
      </c>
      <c r="K134" s="67">
        <v>2145.62</v>
      </c>
    </row>
    <row r="135" spans="1:11" s="6" customFormat="1" ht="15" outlineLevel="1">
      <c r="A135" s="59" t="s">
        <v>43</v>
      </c>
      <c r="B135" s="108"/>
      <c r="C135" s="108" t="s">
        <v>56</v>
      </c>
      <c r="D135" s="109" t="s">
        <v>54</v>
      </c>
      <c r="E135" s="62">
        <v>98</v>
      </c>
      <c r="F135" s="110"/>
      <c r="G135" s="111"/>
      <c r="H135" s="110"/>
      <c r="I135" s="65">
        <v>46.3</v>
      </c>
      <c r="J135" s="112">
        <v>95</v>
      </c>
      <c r="K135" s="67">
        <v>1184.3</v>
      </c>
    </row>
    <row r="136" spans="1:11" s="6" customFormat="1" ht="15" outlineLevel="1">
      <c r="A136" s="59" t="s">
        <v>43</v>
      </c>
      <c r="B136" s="108"/>
      <c r="C136" s="108" t="s">
        <v>57</v>
      </c>
      <c r="D136" s="109" t="s">
        <v>54</v>
      </c>
      <c r="E136" s="62">
        <v>77</v>
      </c>
      <c r="F136" s="110"/>
      <c r="G136" s="111"/>
      <c r="H136" s="110"/>
      <c r="I136" s="65">
        <v>36.369999999999997</v>
      </c>
      <c r="J136" s="112">
        <v>65</v>
      </c>
      <c r="K136" s="67">
        <v>810.31</v>
      </c>
    </row>
    <row r="137" spans="1:11" s="6" customFormat="1" ht="30" outlineLevel="1">
      <c r="A137" s="59" t="s">
        <v>43</v>
      </c>
      <c r="B137" s="108"/>
      <c r="C137" s="108" t="s">
        <v>58</v>
      </c>
      <c r="D137" s="109" t="s">
        <v>59</v>
      </c>
      <c r="E137" s="62">
        <v>8.27</v>
      </c>
      <c r="F137" s="110"/>
      <c r="G137" s="111" t="s">
        <v>76</v>
      </c>
      <c r="H137" s="110"/>
      <c r="I137" s="65">
        <v>16.48</v>
      </c>
      <c r="J137" s="112"/>
      <c r="K137" s="67"/>
    </row>
    <row r="138" spans="1:11" s="6" customFormat="1" ht="15.75">
      <c r="A138" s="70" t="s">
        <v>43</v>
      </c>
      <c r="B138" s="113"/>
      <c r="C138" s="113" t="s">
        <v>60</v>
      </c>
      <c r="D138" s="114"/>
      <c r="E138" s="73" t="s">
        <v>43</v>
      </c>
      <c r="F138" s="115"/>
      <c r="G138" s="116"/>
      <c r="H138" s="115"/>
      <c r="I138" s="76">
        <v>706.9</v>
      </c>
      <c r="J138" s="117"/>
      <c r="K138" s="78">
        <v>15066.73</v>
      </c>
    </row>
    <row r="139" spans="1:11" s="6" customFormat="1" ht="15" outlineLevel="1">
      <c r="A139" s="59" t="s">
        <v>43</v>
      </c>
      <c r="B139" s="108"/>
      <c r="C139" s="108" t="s">
        <v>61</v>
      </c>
      <c r="D139" s="109"/>
      <c r="E139" s="62" t="s">
        <v>43</v>
      </c>
      <c r="F139" s="110"/>
      <c r="G139" s="111"/>
      <c r="H139" s="110"/>
      <c r="I139" s="65"/>
      <c r="J139" s="112"/>
      <c r="K139" s="67"/>
    </row>
    <row r="140" spans="1:11" s="6" customFormat="1" ht="15" outlineLevel="1">
      <c r="A140" s="59" t="s">
        <v>43</v>
      </c>
      <c r="B140" s="108"/>
      <c r="C140" s="108" t="s">
        <v>46</v>
      </c>
      <c r="D140" s="109"/>
      <c r="E140" s="62" t="s">
        <v>43</v>
      </c>
      <c r="F140" s="110">
        <v>26.07</v>
      </c>
      <c r="G140" s="111" t="s">
        <v>80</v>
      </c>
      <c r="H140" s="110"/>
      <c r="I140" s="65">
        <v>4.72</v>
      </c>
      <c r="J140" s="112">
        <v>26.39</v>
      </c>
      <c r="K140" s="67">
        <v>124.66</v>
      </c>
    </row>
    <row r="141" spans="1:11" s="6" customFormat="1" ht="15" outlineLevel="1">
      <c r="A141" s="59" t="s">
        <v>43</v>
      </c>
      <c r="B141" s="108"/>
      <c r="C141" s="108" t="s">
        <v>48</v>
      </c>
      <c r="D141" s="109"/>
      <c r="E141" s="62" t="s">
        <v>43</v>
      </c>
      <c r="F141" s="110">
        <v>26.07</v>
      </c>
      <c r="G141" s="111" t="s">
        <v>80</v>
      </c>
      <c r="H141" s="110"/>
      <c r="I141" s="65">
        <v>4.72</v>
      </c>
      <c r="J141" s="112">
        <v>26.39</v>
      </c>
      <c r="K141" s="67">
        <v>124.66</v>
      </c>
    </row>
    <row r="142" spans="1:11" s="6" customFormat="1" ht="15" outlineLevel="1">
      <c r="A142" s="59" t="s">
        <v>43</v>
      </c>
      <c r="B142" s="108"/>
      <c r="C142" s="108" t="s">
        <v>63</v>
      </c>
      <c r="D142" s="109" t="s">
        <v>54</v>
      </c>
      <c r="E142" s="62">
        <v>175</v>
      </c>
      <c r="F142" s="110"/>
      <c r="G142" s="111"/>
      <c r="H142" s="110"/>
      <c r="I142" s="65">
        <v>8.26</v>
      </c>
      <c r="J142" s="112">
        <v>160</v>
      </c>
      <c r="K142" s="67">
        <v>199.46</v>
      </c>
    </row>
    <row r="143" spans="1:11" s="6" customFormat="1" ht="15" outlineLevel="1">
      <c r="A143" s="59" t="s">
        <v>43</v>
      </c>
      <c r="B143" s="108"/>
      <c r="C143" s="108" t="s">
        <v>64</v>
      </c>
      <c r="D143" s="109"/>
      <c r="E143" s="62" t="s">
        <v>43</v>
      </c>
      <c r="F143" s="110"/>
      <c r="G143" s="111"/>
      <c r="H143" s="110"/>
      <c r="I143" s="65">
        <v>12.98</v>
      </c>
      <c r="J143" s="112"/>
      <c r="K143" s="67">
        <v>324.12</v>
      </c>
    </row>
    <row r="144" spans="1:11" s="6" customFormat="1" ht="15.75">
      <c r="A144" s="70" t="s">
        <v>43</v>
      </c>
      <c r="B144" s="113"/>
      <c r="C144" s="113" t="s">
        <v>65</v>
      </c>
      <c r="D144" s="114"/>
      <c r="E144" s="73" t="s">
        <v>43</v>
      </c>
      <c r="F144" s="115"/>
      <c r="G144" s="116"/>
      <c r="H144" s="115"/>
      <c r="I144" s="76">
        <v>719.88</v>
      </c>
      <c r="J144" s="117"/>
      <c r="K144" s="78">
        <v>15390.85</v>
      </c>
    </row>
    <row r="145" spans="1:11" s="6" customFormat="1" ht="135">
      <c r="A145" s="59">
        <v>10</v>
      </c>
      <c r="B145" s="108" t="s">
        <v>1171</v>
      </c>
      <c r="C145" s="108" t="s">
        <v>1172</v>
      </c>
      <c r="D145" s="109" t="s">
        <v>1036</v>
      </c>
      <c r="E145" s="62" t="s">
        <v>1246</v>
      </c>
      <c r="F145" s="110">
        <v>104.55</v>
      </c>
      <c r="G145" s="111"/>
      <c r="H145" s="110"/>
      <c r="I145" s="65"/>
      <c r="J145" s="112"/>
      <c r="K145" s="67"/>
    </row>
    <row r="146" spans="1:11" s="6" customFormat="1" ht="15" outlineLevel="1">
      <c r="A146" s="59" t="s">
        <v>43</v>
      </c>
      <c r="B146" s="108"/>
      <c r="C146" s="108" t="s">
        <v>44</v>
      </c>
      <c r="D146" s="109"/>
      <c r="E146" s="62" t="s">
        <v>43</v>
      </c>
      <c r="F146" s="110">
        <v>95.03</v>
      </c>
      <c r="G146" s="111" t="s">
        <v>76</v>
      </c>
      <c r="H146" s="110"/>
      <c r="I146" s="65">
        <v>436.53</v>
      </c>
      <c r="J146" s="112">
        <v>26.39</v>
      </c>
      <c r="K146" s="67">
        <v>11520.02</v>
      </c>
    </row>
    <row r="147" spans="1:11" s="6" customFormat="1" ht="15" outlineLevel="1">
      <c r="A147" s="59" t="s">
        <v>43</v>
      </c>
      <c r="B147" s="108"/>
      <c r="C147" s="108" t="s">
        <v>46</v>
      </c>
      <c r="D147" s="109"/>
      <c r="E147" s="62" t="s">
        <v>43</v>
      </c>
      <c r="F147" s="110">
        <v>9.52</v>
      </c>
      <c r="G147" s="111">
        <v>1.2</v>
      </c>
      <c r="H147" s="110"/>
      <c r="I147" s="65">
        <v>39.76</v>
      </c>
      <c r="J147" s="112">
        <v>6.01</v>
      </c>
      <c r="K147" s="67">
        <v>238.93</v>
      </c>
    </row>
    <row r="148" spans="1:11" s="6" customFormat="1" ht="15" outlineLevel="1">
      <c r="A148" s="59" t="s">
        <v>43</v>
      </c>
      <c r="B148" s="108"/>
      <c r="C148" s="108" t="s">
        <v>48</v>
      </c>
      <c r="D148" s="109"/>
      <c r="E148" s="62" t="s">
        <v>43</v>
      </c>
      <c r="F148" s="110"/>
      <c r="G148" s="111"/>
      <c r="H148" s="110"/>
      <c r="I148" s="65"/>
      <c r="J148" s="112">
        <v>26.39</v>
      </c>
      <c r="K148" s="67"/>
    </row>
    <row r="149" spans="1:11" s="6" customFormat="1" ht="15" outlineLevel="1">
      <c r="A149" s="59" t="s">
        <v>43</v>
      </c>
      <c r="B149" s="108"/>
      <c r="C149" s="108" t="s">
        <v>52</v>
      </c>
      <c r="D149" s="109"/>
      <c r="E149" s="62" t="s">
        <v>43</v>
      </c>
      <c r="F149" s="110"/>
      <c r="G149" s="111"/>
      <c r="H149" s="110"/>
      <c r="I149" s="65"/>
      <c r="J149" s="112"/>
      <c r="K149" s="67"/>
    </row>
    <row r="150" spans="1:11" s="6" customFormat="1" ht="15" outlineLevel="1">
      <c r="A150" s="59" t="s">
        <v>43</v>
      </c>
      <c r="B150" s="108"/>
      <c r="C150" s="108" t="s">
        <v>53</v>
      </c>
      <c r="D150" s="109" t="s">
        <v>54</v>
      </c>
      <c r="E150" s="62">
        <v>91</v>
      </c>
      <c r="F150" s="110"/>
      <c r="G150" s="111"/>
      <c r="H150" s="110"/>
      <c r="I150" s="65">
        <v>397.24</v>
      </c>
      <c r="J150" s="112">
        <v>75</v>
      </c>
      <c r="K150" s="67">
        <v>8640.02</v>
      </c>
    </row>
    <row r="151" spans="1:11" s="6" customFormat="1" ht="15" outlineLevel="1">
      <c r="A151" s="59" t="s">
        <v>43</v>
      </c>
      <c r="B151" s="108"/>
      <c r="C151" s="108" t="s">
        <v>55</v>
      </c>
      <c r="D151" s="109" t="s">
        <v>54</v>
      </c>
      <c r="E151" s="62">
        <v>70</v>
      </c>
      <c r="F151" s="110"/>
      <c r="G151" s="111"/>
      <c r="H151" s="110"/>
      <c r="I151" s="65">
        <v>305.57</v>
      </c>
      <c r="J151" s="112">
        <v>41</v>
      </c>
      <c r="K151" s="67">
        <v>4723.21</v>
      </c>
    </row>
    <row r="152" spans="1:11" s="6" customFormat="1" ht="15" outlineLevel="1">
      <c r="A152" s="59" t="s">
        <v>43</v>
      </c>
      <c r="B152" s="108"/>
      <c r="C152" s="108" t="s">
        <v>56</v>
      </c>
      <c r="D152" s="109" t="s">
        <v>54</v>
      </c>
      <c r="E152" s="62">
        <v>98</v>
      </c>
      <c r="F152" s="110"/>
      <c r="G152" s="111"/>
      <c r="H152" s="110"/>
      <c r="I152" s="65">
        <v>0</v>
      </c>
      <c r="J152" s="112">
        <v>95</v>
      </c>
      <c r="K152" s="67">
        <v>0</v>
      </c>
    </row>
    <row r="153" spans="1:11" s="6" customFormat="1" ht="15" outlineLevel="1">
      <c r="A153" s="59" t="s">
        <v>43</v>
      </c>
      <c r="B153" s="108"/>
      <c r="C153" s="108" t="s">
        <v>57</v>
      </c>
      <c r="D153" s="109" t="s">
        <v>54</v>
      </c>
      <c r="E153" s="62">
        <v>77</v>
      </c>
      <c r="F153" s="110"/>
      <c r="G153" s="111"/>
      <c r="H153" s="110"/>
      <c r="I153" s="65">
        <v>0</v>
      </c>
      <c r="J153" s="112">
        <v>65</v>
      </c>
      <c r="K153" s="67">
        <v>0</v>
      </c>
    </row>
    <row r="154" spans="1:11" s="6" customFormat="1" ht="30" outlineLevel="1">
      <c r="A154" s="59" t="s">
        <v>43</v>
      </c>
      <c r="B154" s="108"/>
      <c r="C154" s="108" t="s">
        <v>58</v>
      </c>
      <c r="D154" s="109" t="s">
        <v>59</v>
      </c>
      <c r="E154" s="62">
        <v>8.5</v>
      </c>
      <c r="F154" s="110"/>
      <c r="G154" s="111" t="s">
        <v>76</v>
      </c>
      <c r="H154" s="110"/>
      <c r="I154" s="65">
        <v>39.049999999999997</v>
      </c>
      <c r="J154" s="112"/>
      <c r="K154" s="67"/>
    </row>
    <row r="155" spans="1:11" s="6" customFormat="1" ht="15.75">
      <c r="A155" s="70" t="s">
        <v>43</v>
      </c>
      <c r="B155" s="113"/>
      <c r="C155" s="113" t="s">
        <v>60</v>
      </c>
      <c r="D155" s="114"/>
      <c r="E155" s="73" t="s">
        <v>43</v>
      </c>
      <c r="F155" s="115"/>
      <c r="G155" s="116"/>
      <c r="H155" s="115"/>
      <c r="I155" s="76">
        <v>1179.0999999999999</v>
      </c>
      <c r="J155" s="117"/>
      <c r="K155" s="78">
        <v>25122.18</v>
      </c>
    </row>
    <row r="156" spans="1:11" s="6" customFormat="1" ht="135">
      <c r="A156" s="59">
        <v>11</v>
      </c>
      <c r="B156" s="108" t="s">
        <v>1247</v>
      </c>
      <c r="C156" s="108" t="s">
        <v>1248</v>
      </c>
      <c r="D156" s="109" t="s">
        <v>1036</v>
      </c>
      <c r="E156" s="62">
        <v>3.48</v>
      </c>
      <c r="F156" s="110">
        <v>31.98</v>
      </c>
      <c r="G156" s="111"/>
      <c r="H156" s="110"/>
      <c r="I156" s="65"/>
      <c r="J156" s="112"/>
      <c r="K156" s="67"/>
    </row>
    <row r="157" spans="1:11" s="6" customFormat="1" ht="15" outlineLevel="1">
      <c r="A157" s="59" t="s">
        <v>43</v>
      </c>
      <c r="B157" s="108"/>
      <c r="C157" s="108" t="s">
        <v>44</v>
      </c>
      <c r="D157" s="109"/>
      <c r="E157" s="62" t="s">
        <v>43</v>
      </c>
      <c r="F157" s="110">
        <v>29.07</v>
      </c>
      <c r="G157" s="111" t="s">
        <v>76</v>
      </c>
      <c r="H157" s="110"/>
      <c r="I157" s="65">
        <v>133.54</v>
      </c>
      <c r="J157" s="112">
        <v>26.39</v>
      </c>
      <c r="K157" s="67">
        <v>3524.01</v>
      </c>
    </row>
    <row r="158" spans="1:11" s="6" customFormat="1" ht="15" outlineLevel="1">
      <c r="A158" s="59" t="s">
        <v>43</v>
      </c>
      <c r="B158" s="108"/>
      <c r="C158" s="108" t="s">
        <v>46</v>
      </c>
      <c r="D158" s="109"/>
      <c r="E158" s="62" t="s">
        <v>43</v>
      </c>
      <c r="F158" s="110">
        <v>2.91</v>
      </c>
      <c r="G158" s="111">
        <v>1.2</v>
      </c>
      <c r="H158" s="110"/>
      <c r="I158" s="65">
        <v>12.15</v>
      </c>
      <c r="J158" s="112">
        <v>6.01</v>
      </c>
      <c r="K158" s="67">
        <v>73.03</v>
      </c>
    </row>
    <row r="159" spans="1:11" s="6" customFormat="1" ht="15" outlineLevel="1">
      <c r="A159" s="59" t="s">
        <v>43</v>
      </c>
      <c r="B159" s="108"/>
      <c r="C159" s="108" t="s">
        <v>48</v>
      </c>
      <c r="D159" s="109"/>
      <c r="E159" s="62" t="s">
        <v>43</v>
      </c>
      <c r="F159" s="110"/>
      <c r="G159" s="111"/>
      <c r="H159" s="110"/>
      <c r="I159" s="65"/>
      <c r="J159" s="112">
        <v>26.39</v>
      </c>
      <c r="K159" s="67"/>
    </row>
    <row r="160" spans="1:11" s="6" customFormat="1" ht="15" outlineLevel="1">
      <c r="A160" s="59" t="s">
        <v>43</v>
      </c>
      <c r="B160" s="108"/>
      <c r="C160" s="108" t="s">
        <v>52</v>
      </c>
      <c r="D160" s="109"/>
      <c r="E160" s="62" t="s">
        <v>43</v>
      </c>
      <c r="F160" s="110"/>
      <c r="G160" s="111"/>
      <c r="H160" s="110"/>
      <c r="I160" s="65"/>
      <c r="J160" s="112"/>
      <c r="K160" s="67"/>
    </row>
    <row r="161" spans="1:11" s="6" customFormat="1" ht="15" outlineLevel="1">
      <c r="A161" s="59" t="s">
        <v>43</v>
      </c>
      <c r="B161" s="108"/>
      <c r="C161" s="108" t="s">
        <v>53</v>
      </c>
      <c r="D161" s="109" t="s">
        <v>54</v>
      </c>
      <c r="E161" s="62">
        <v>91</v>
      </c>
      <c r="F161" s="110"/>
      <c r="G161" s="111"/>
      <c r="H161" s="110"/>
      <c r="I161" s="65">
        <v>121.52</v>
      </c>
      <c r="J161" s="112">
        <v>75</v>
      </c>
      <c r="K161" s="67">
        <v>2643.01</v>
      </c>
    </row>
    <row r="162" spans="1:11" s="6" customFormat="1" ht="15" outlineLevel="1">
      <c r="A162" s="59" t="s">
        <v>43</v>
      </c>
      <c r="B162" s="108"/>
      <c r="C162" s="108" t="s">
        <v>55</v>
      </c>
      <c r="D162" s="109" t="s">
        <v>54</v>
      </c>
      <c r="E162" s="62">
        <v>70</v>
      </c>
      <c r="F162" s="110"/>
      <c r="G162" s="111"/>
      <c r="H162" s="110"/>
      <c r="I162" s="65">
        <v>93.48</v>
      </c>
      <c r="J162" s="112">
        <v>41</v>
      </c>
      <c r="K162" s="67">
        <v>1444.84</v>
      </c>
    </row>
    <row r="163" spans="1:11" s="6" customFormat="1" ht="15" outlineLevel="1">
      <c r="A163" s="59" t="s">
        <v>43</v>
      </c>
      <c r="B163" s="108"/>
      <c r="C163" s="108" t="s">
        <v>56</v>
      </c>
      <c r="D163" s="109" t="s">
        <v>54</v>
      </c>
      <c r="E163" s="62">
        <v>98</v>
      </c>
      <c r="F163" s="110"/>
      <c r="G163" s="111"/>
      <c r="H163" s="110"/>
      <c r="I163" s="65">
        <v>0</v>
      </c>
      <c r="J163" s="112">
        <v>95</v>
      </c>
      <c r="K163" s="67">
        <v>0</v>
      </c>
    </row>
    <row r="164" spans="1:11" s="6" customFormat="1" ht="15" outlineLevel="1">
      <c r="A164" s="59" t="s">
        <v>43</v>
      </c>
      <c r="B164" s="108"/>
      <c r="C164" s="108" t="s">
        <v>57</v>
      </c>
      <c r="D164" s="109" t="s">
        <v>54</v>
      </c>
      <c r="E164" s="62">
        <v>77</v>
      </c>
      <c r="F164" s="110"/>
      <c r="G164" s="111"/>
      <c r="H164" s="110"/>
      <c r="I164" s="65">
        <v>0</v>
      </c>
      <c r="J164" s="112">
        <v>65</v>
      </c>
      <c r="K164" s="67">
        <v>0</v>
      </c>
    </row>
    <row r="165" spans="1:11" s="6" customFormat="1" ht="30" outlineLevel="1">
      <c r="A165" s="59" t="s">
        <v>43</v>
      </c>
      <c r="B165" s="108"/>
      <c r="C165" s="108" t="s">
        <v>58</v>
      </c>
      <c r="D165" s="109" t="s">
        <v>59</v>
      </c>
      <c r="E165" s="62">
        <v>2.6</v>
      </c>
      <c r="F165" s="110"/>
      <c r="G165" s="111" t="s">
        <v>76</v>
      </c>
      <c r="H165" s="110"/>
      <c r="I165" s="65">
        <v>11.94</v>
      </c>
      <c r="J165" s="112"/>
      <c r="K165" s="67"/>
    </row>
    <row r="166" spans="1:11" s="6" customFormat="1" ht="15.75">
      <c r="A166" s="70" t="s">
        <v>43</v>
      </c>
      <c r="B166" s="113"/>
      <c r="C166" s="113" t="s">
        <v>60</v>
      </c>
      <c r="D166" s="114"/>
      <c r="E166" s="73" t="s">
        <v>43</v>
      </c>
      <c r="F166" s="115"/>
      <c r="G166" s="116"/>
      <c r="H166" s="115"/>
      <c r="I166" s="76">
        <v>360.69</v>
      </c>
      <c r="J166" s="117"/>
      <c r="K166" s="78">
        <v>7684.89</v>
      </c>
    </row>
    <row r="167" spans="1:11" s="6" customFormat="1" ht="135">
      <c r="A167" s="59">
        <v>12</v>
      </c>
      <c r="B167" s="108" t="s">
        <v>1249</v>
      </c>
      <c r="C167" s="108" t="s">
        <v>1250</v>
      </c>
      <c r="D167" s="109" t="s">
        <v>1056</v>
      </c>
      <c r="E167" s="62">
        <v>12.53</v>
      </c>
      <c r="F167" s="110">
        <v>971.14</v>
      </c>
      <c r="G167" s="111"/>
      <c r="H167" s="110"/>
      <c r="I167" s="65"/>
      <c r="J167" s="112"/>
      <c r="K167" s="67"/>
    </row>
    <row r="168" spans="1:11" s="6" customFormat="1" ht="15" outlineLevel="1">
      <c r="A168" s="59" t="s">
        <v>43</v>
      </c>
      <c r="B168" s="108"/>
      <c r="C168" s="108" t="s">
        <v>44</v>
      </c>
      <c r="D168" s="109"/>
      <c r="E168" s="62" t="s">
        <v>43</v>
      </c>
      <c r="F168" s="110">
        <v>234.79</v>
      </c>
      <c r="G168" s="111" t="s">
        <v>76</v>
      </c>
      <c r="H168" s="110"/>
      <c r="I168" s="65">
        <v>3883.33</v>
      </c>
      <c r="J168" s="112">
        <v>26.39</v>
      </c>
      <c r="K168" s="67">
        <v>102481.15</v>
      </c>
    </row>
    <row r="169" spans="1:11" s="6" customFormat="1" ht="15" outlineLevel="1">
      <c r="A169" s="59" t="s">
        <v>43</v>
      </c>
      <c r="B169" s="108"/>
      <c r="C169" s="108" t="s">
        <v>46</v>
      </c>
      <c r="D169" s="109"/>
      <c r="E169" s="62" t="s">
        <v>43</v>
      </c>
      <c r="F169" s="110">
        <v>57.98</v>
      </c>
      <c r="G169" s="111">
        <v>1.2</v>
      </c>
      <c r="H169" s="110"/>
      <c r="I169" s="65">
        <v>871.79</v>
      </c>
      <c r="J169" s="112">
        <v>12.74</v>
      </c>
      <c r="K169" s="67">
        <v>11106.57</v>
      </c>
    </row>
    <row r="170" spans="1:11" s="6" customFormat="1" ht="15" outlineLevel="1">
      <c r="A170" s="59" t="s">
        <v>43</v>
      </c>
      <c r="B170" s="108"/>
      <c r="C170" s="108" t="s">
        <v>48</v>
      </c>
      <c r="D170" s="109"/>
      <c r="E170" s="62" t="s">
        <v>43</v>
      </c>
      <c r="F170" s="110" t="s">
        <v>1251</v>
      </c>
      <c r="G170" s="111"/>
      <c r="H170" s="110"/>
      <c r="I170" s="68" t="s">
        <v>1252</v>
      </c>
      <c r="J170" s="112">
        <v>26.39</v>
      </c>
      <c r="K170" s="69" t="s">
        <v>1253</v>
      </c>
    </row>
    <row r="171" spans="1:11" s="6" customFormat="1" ht="15" outlineLevel="1">
      <c r="A171" s="59" t="s">
        <v>43</v>
      </c>
      <c r="B171" s="108"/>
      <c r="C171" s="108" t="s">
        <v>52</v>
      </c>
      <c r="D171" s="109"/>
      <c r="E171" s="62" t="s">
        <v>43</v>
      </c>
      <c r="F171" s="110">
        <v>678.37</v>
      </c>
      <c r="G171" s="111"/>
      <c r="H171" s="110"/>
      <c r="I171" s="65">
        <v>8499.98</v>
      </c>
      <c r="J171" s="112">
        <v>11.58</v>
      </c>
      <c r="K171" s="67">
        <v>98429.72</v>
      </c>
    </row>
    <row r="172" spans="1:11" s="6" customFormat="1" ht="15" outlineLevel="1">
      <c r="A172" s="59" t="s">
        <v>43</v>
      </c>
      <c r="B172" s="108"/>
      <c r="C172" s="108" t="s">
        <v>53</v>
      </c>
      <c r="D172" s="109" t="s">
        <v>54</v>
      </c>
      <c r="E172" s="62">
        <v>91</v>
      </c>
      <c r="F172" s="110"/>
      <c r="G172" s="111"/>
      <c r="H172" s="110"/>
      <c r="I172" s="65">
        <v>3533.83</v>
      </c>
      <c r="J172" s="112">
        <v>75</v>
      </c>
      <c r="K172" s="67">
        <v>76860.86</v>
      </c>
    </row>
    <row r="173" spans="1:11" s="6" customFormat="1" ht="15" outlineLevel="1">
      <c r="A173" s="59" t="s">
        <v>43</v>
      </c>
      <c r="B173" s="108"/>
      <c r="C173" s="108" t="s">
        <v>55</v>
      </c>
      <c r="D173" s="109" t="s">
        <v>54</v>
      </c>
      <c r="E173" s="62">
        <v>70</v>
      </c>
      <c r="F173" s="110"/>
      <c r="G173" s="111"/>
      <c r="H173" s="110"/>
      <c r="I173" s="65">
        <v>2718.33</v>
      </c>
      <c r="J173" s="112">
        <v>41</v>
      </c>
      <c r="K173" s="67">
        <v>42017.27</v>
      </c>
    </row>
    <row r="174" spans="1:11" s="6" customFormat="1" ht="15" outlineLevel="1">
      <c r="A174" s="59" t="s">
        <v>43</v>
      </c>
      <c r="B174" s="108"/>
      <c r="C174" s="108" t="s">
        <v>56</v>
      </c>
      <c r="D174" s="109" t="s">
        <v>54</v>
      </c>
      <c r="E174" s="62">
        <v>98</v>
      </c>
      <c r="F174" s="110"/>
      <c r="G174" s="111"/>
      <c r="H174" s="110"/>
      <c r="I174" s="65">
        <v>251.09</v>
      </c>
      <c r="J174" s="112">
        <v>95</v>
      </c>
      <c r="K174" s="67">
        <v>6423.4</v>
      </c>
    </row>
    <row r="175" spans="1:11" s="6" customFormat="1" ht="15" outlineLevel="1">
      <c r="A175" s="59" t="s">
        <v>43</v>
      </c>
      <c r="B175" s="108"/>
      <c r="C175" s="108" t="s">
        <v>57</v>
      </c>
      <c r="D175" s="109" t="s">
        <v>54</v>
      </c>
      <c r="E175" s="62">
        <v>77</v>
      </c>
      <c r="F175" s="110"/>
      <c r="G175" s="111"/>
      <c r="H175" s="110"/>
      <c r="I175" s="65">
        <v>197.28</v>
      </c>
      <c r="J175" s="112">
        <v>65</v>
      </c>
      <c r="K175" s="67">
        <v>4394.96</v>
      </c>
    </row>
    <row r="176" spans="1:11" s="6" customFormat="1" ht="30" outlineLevel="1">
      <c r="A176" s="59" t="s">
        <v>43</v>
      </c>
      <c r="B176" s="108"/>
      <c r="C176" s="108" t="s">
        <v>58</v>
      </c>
      <c r="D176" s="109" t="s">
        <v>59</v>
      </c>
      <c r="E176" s="62">
        <v>21.56</v>
      </c>
      <c r="F176" s="110"/>
      <c r="G176" s="111" t="s">
        <v>76</v>
      </c>
      <c r="H176" s="110"/>
      <c r="I176" s="65">
        <v>356.59</v>
      </c>
      <c r="J176" s="112"/>
      <c r="K176" s="67"/>
    </row>
    <row r="177" spans="1:11" s="6" customFormat="1" ht="15.75">
      <c r="A177" s="70" t="s">
        <v>43</v>
      </c>
      <c r="B177" s="113"/>
      <c r="C177" s="113" t="s">
        <v>60</v>
      </c>
      <c r="D177" s="114"/>
      <c r="E177" s="73" t="s">
        <v>43</v>
      </c>
      <c r="F177" s="115"/>
      <c r="G177" s="116"/>
      <c r="H177" s="115"/>
      <c r="I177" s="76">
        <v>19955.63</v>
      </c>
      <c r="J177" s="117"/>
      <c r="K177" s="78">
        <v>341713.93</v>
      </c>
    </row>
    <row r="178" spans="1:11" s="6" customFormat="1" ht="15" outlineLevel="1">
      <c r="A178" s="59" t="s">
        <v>43</v>
      </c>
      <c r="B178" s="108"/>
      <c r="C178" s="108" t="s">
        <v>61</v>
      </c>
      <c r="D178" s="109"/>
      <c r="E178" s="62" t="s">
        <v>43</v>
      </c>
      <c r="F178" s="110"/>
      <c r="G178" s="111"/>
      <c r="H178" s="110"/>
      <c r="I178" s="65"/>
      <c r="J178" s="112"/>
      <c r="K178" s="67"/>
    </row>
    <row r="179" spans="1:11" s="6" customFormat="1" ht="15" outlineLevel="1">
      <c r="A179" s="59" t="s">
        <v>43</v>
      </c>
      <c r="B179" s="108"/>
      <c r="C179" s="108" t="s">
        <v>46</v>
      </c>
      <c r="D179" s="109"/>
      <c r="E179" s="62" t="s">
        <v>43</v>
      </c>
      <c r="F179" s="110">
        <v>17.04</v>
      </c>
      <c r="G179" s="111" t="s">
        <v>80</v>
      </c>
      <c r="H179" s="110"/>
      <c r="I179" s="65">
        <v>25.62</v>
      </c>
      <c r="J179" s="112">
        <v>26.39</v>
      </c>
      <c r="K179" s="67">
        <v>676.15</v>
      </c>
    </row>
    <row r="180" spans="1:11" s="6" customFormat="1" ht="15" outlineLevel="1">
      <c r="A180" s="59" t="s">
        <v>43</v>
      </c>
      <c r="B180" s="108"/>
      <c r="C180" s="108" t="s">
        <v>48</v>
      </c>
      <c r="D180" s="109"/>
      <c r="E180" s="62" t="s">
        <v>43</v>
      </c>
      <c r="F180" s="110">
        <v>17.04</v>
      </c>
      <c r="G180" s="111" t="s">
        <v>80</v>
      </c>
      <c r="H180" s="110"/>
      <c r="I180" s="65">
        <v>25.62</v>
      </c>
      <c r="J180" s="112">
        <v>26.39</v>
      </c>
      <c r="K180" s="67">
        <v>676.15</v>
      </c>
    </row>
    <row r="181" spans="1:11" s="6" customFormat="1" ht="15" outlineLevel="1">
      <c r="A181" s="59" t="s">
        <v>43</v>
      </c>
      <c r="B181" s="108"/>
      <c r="C181" s="108" t="s">
        <v>63</v>
      </c>
      <c r="D181" s="109" t="s">
        <v>54</v>
      </c>
      <c r="E181" s="62">
        <v>175</v>
      </c>
      <c r="F181" s="110"/>
      <c r="G181" s="111"/>
      <c r="H181" s="110"/>
      <c r="I181" s="65">
        <v>44.84</v>
      </c>
      <c r="J181" s="112">
        <v>160</v>
      </c>
      <c r="K181" s="67">
        <v>1081.8399999999999</v>
      </c>
    </row>
    <row r="182" spans="1:11" s="6" customFormat="1" ht="15" outlineLevel="1">
      <c r="A182" s="59" t="s">
        <v>43</v>
      </c>
      <c r="B182" s="108"/>
      <c r="C182" s="108" t="s">
        <v>64</v>
      </c>
      <c r="D182" s="109"/>
      <c r="E182" s="62" t="s">
        <v>43</v>
      </c>
      <c r="F182" s="110"/>
      <c r="G182" s="111"/>
      <c r="H182" s="110"/>
      <c r="I182" s="65">
        <v>70.459999999999994</v>
      </c>
      <c r="J182" s="112"/>
      <c r="K182" s="67">
        <v>1757.99</v>
      </c>
    </row>
    <row r="183" spans="1:11" s="6" customFormat="1" ht="15.75">
      <c r="A183" s="70" t="s">
        <v>43</v>
      </c>
      <c r="B183" s="113"/>
      <c r="C183" s="113" t="s">
        <v>65</v>
      </c>
      <c r="D183" s="114"/>
      <c r="E183" s="73" t="s">
        <v>43</v>
      </c>
      <c r="F183" s="115"/>
      <c r="G183" s="116"/>
      <c r="H183" s="115"/>
      <c r="I183" s="76">
        <v>20026.09</v>
      </c>
      <c r="J183" s="117"/>
      <c r="K183" s="78">
        <v>343471.92</v>
      </c>
    </row>
    <row r="184" spans="1:11" s="6" customFormat="1" ht="75">
      <c r="A184" s="59">
        <v>13</v>
      </c>
      <c r="B184" s="108" t="s">
        <v>1254</v>
      </c>
      <c r="C184" s="108" t="s">
        <v>1255</v>
      </c>
      <c r="D184" s="109" t="s">
        <v>322</v>
      </c>
      <c r="E184" s="62">
        <v>12.7806</v>
      </c>
      <c r="F184" s="110">
        <v>732.49</v>
      </c>
      <c r="G184" s="111"/>
      <c r="H184" s="110"/>
      <c r="I184" s="65">
        <v>9361.66</v>
      </c>
      <c r="J184" s="112">
        <v>7.44</v>
      </c>
      <c r="K184" s="78">
        <v>69650.759999999995</v>
      </c>
    </row>
    <row r="185" spans="1:11" s="6" customFormat="1" ht="90">
      <c r="A185" s="59">
        <v>14</v>
      </c>
      <c r="B185" s="108" t="s">
        <v>1256</v>
      </c>
      <c r="C185" s="108" t="s">
        <v>1257</v>
      </c>
      <c r="D185" s="109" t="s">
        <v>106</v>
      </c>
      <c r="E185" s="62" t="s">
        <v>1258</v>
      </c>
      <c r="F185" s="110">
        <v>5752.41</v>
      </c>
      <c r="G185" s="111"/>
      <c r="H185" s="110"/>
      <c r="I185" s="65">
        <v>9203.86</v>
      </c>
      <c r="J185" s="112">
        <v>12.73</v>
      </c>
      <c r="K185" s="78">
        <v>117165.09</v>
      </c>
    </row>
    <row r="186" spans="1:11" s="6" customFormat="1" ht="15.75">
      <c r="A186" s="59">
        <v>15</v>
      </c>
      <c r="B186" s="108" t="s">
        <v>1069</v>
      </c>
      <c r="C186" s="108" t="s">
        <v>1070</v>
      </c>
      <c r="D186" s="109" t="s">
        <v>106</v>
      </c>
      <c r="E186" s="62">
        <v>7.0000000000000001E-3</v>
      </c>
      <c r="F186" s="110">
        <v>9098.51</v>
      </c>
      <c r="G186" s="111"/>
      <c r="H186" s="110"/>
      <c r="I186" s="65">
        <v>63.69</v>
      </c>
      <c r="J186" s="112">
        <v>11.91</v>
      </c>
      <c r="K186" s="78">
        <v>758.54</v>
      </c>
    </row>
    <row r="187" spans="1:11" s="6" customFormat="1" ht="180">
      <c r="A187" s="59">
        <v>16</v>
      </c>
      <c r="B187" s="108" t="s">
        <v>1259</v>
      </c>
      <c r="C187" s="108" t="s">
        <v>1260</v>
      </c>
      <c r="D187" s="109" t="s">
        <v>142</v>
      </c>
      <c r="E187" s="62" t="s">
        <v>1261</v>
      </c>
      <c r="F187" s="110">
        <v>46.03</v>
      </c>
      <c r="G187" s="111"/>
      <c r="H187" s="110"/>
      <c r="I187" s="65"/>
      <c r="J187" s="112"/>
      <c r="K187" s="67"/>
    </row>
    <row r="188" spans="1:11" s="6" customFormat="1" ht="25.5" outlineLevel="1">
      <c r="A188" s="59" t="s">
        <v>43</v>
      </c>
      <c r="B188" s="108"/>
      <c r="C188" s="108" t="s">
        <v>44</v>
      </c>
      <c r="D188" s="109"/>
      <c r="E188" s="62" t="s">
        <v>43</v>
      </c>
      <c r="F188" s="110">
        <v>42.19</v>
      </c>
      <c r="G188" s="111" t="s">
        <v>94</v>
      </c>
      <c r="H188" s="110"/>
      <c r="I188" s="65">
        <v>527.21</v>
      </c>
      <c r="J188" s="112">
        <v>26.39</v>
      </c>
      <c r="K188" s="67">
        <v>13913.17</v>
      </c>
    </row>
    <row r="189" spans="1:11" s="6" customFormat="1" ht="15" outlineLevel="1">
      <c r="A189" s="59" t="s">
        <v>43</v>
      </c>
      <c r="B189" s="108"/>
      <c r="C189" s="108" t="s">
        <v>46</v>
      </c>
      <c r="D189" s="109"/>
      <c r="E189" s="62" t="s">
        <v>43</v>
      </c>
      <c r="F189" s="110">
        <v>3.84</v>
      </c>
      <c r="G189" s="111" t="s">
        <v>95</v>
      </c>
      <c r="H189" s="110"/>
      <c r="I189" s="65">
        <v>47.42</v>
      </c>
      <c r="J189" s="112">
        <v>10.33</v>
      </c>
      <c r="K189" s="67">
        <v>489.81</v>
      </c>
    </row>
    <row r="190" spans="1:11" s="6" customFormat="1" ht="15" outlineLevel="1">
      <c r="A190" s="59" t="s">
        <v>43</v>
      </c>
      <c r="B190" s="108"/>
      <c r="C190" s="108" t="s">
        <v>48</v>
      </c>
      <c r="D190" s="109"/>
      <c r="E190" s="62" t="s">
        <v>43</v>
      </c>
      <c r="F190" s="110" t="s">
        <v>1262</v>
      </c>
      <c r="G190" s="111"/>
      <c r="H190" s="110"/>
      <c r="I190" s="68" t="s">
        <v>1263</v>
      </c>
      <c r="J190" s="112">
        <v>26.39</v>
      </c>
      <c r="K190" s="69" t="s">
        <v>1264</v>
      </c>
    </row>
    <row r="191" spans="1:11" s="6" customFormat="1" ht="15" outlineLevel="1">
      <c r="A191" s="59" t="s">
        <v>43</v>
      </c>
      <c r="B191" s="108"/>
      <c r="C191" s="108" t="s">
        <v>52</v>
      </c>
      <c r="D191" s="109"/>
      <c r="E191" s="62" t="s">
        <v>43</v>
      </c>
      <c r="F191" s="110"/>
      <c r="G191" s="111"/>
      <c r="H191" s="110"/>
      <c r="I191" s="65"/>
      <c r="J191" s="112"/>
      <c r="K191" s="67"/>
    </row>
    <row r="192" spans="1:11" s="6" customFormat="1" ht="15" outlineLevel="1">
      <c r="A192" s="59" t="s">
        <v>43</v>
      </c>
      <c r="B192" s="108"/>
      <c r="C192" s="108" t="s">
        <v>53</v>
      </c>
      <c r="D192" s="109" t="s">
        <v>54</v>
      </c>
      <c r="E192" s="62">
        <v>91</v>
      </c>
      <c r="F192" s="110"/>
      <c r="G192" s="111"/>
      <c r="H192" s="110"/>
      <c r="I192" s="65">
        <v>479.76</v>
      </c>
      <c r="J192" s="112">
        <v>75</v>
      </c>
      <c r="K192" s="67">
        <v>10434.879999999999</v>
      </c>
    </row>
    <row r="193" spans="1:11" s="6" customFormat="1" ht="15" outlineLevel="1">
      <c r="A193" s="59" t="s">
        <v>43</v>
      </c>
      <c r="B193" s="108"/>
      <c r="C193" s="108" t="s">
        <v>55</v>
      </c>
      <c r="D193" s="109" t="s">
        <v>54</v>
      </c>
      <c r="E193" s="62">
        <v>70</v>
      </c>
      <c r="F193" s="110"/>
      <c r="G193" s="111"/>
      <c r="H193" s="110"/>
      <c r="I193" s="65">
        <v>369.05</v>
      </c>
      <c r="J193" s="112">
        <v>41</v>
      </c>
      <c r="K193" s="67">
        <v>5704.4</v>
      </c>
    </row>
    <row r="194" spans="1:11" s="6" customFormat="1" ht="15" outlineLevel="1">
      <c r="A194" s="59" t="s">
        <v>43</v>
      </c>
      <c r="B194" s="108"/>
      <c r="C194" s="108" t="s">
        <v>56</v>
      </c>
      <c r="D194" s="109" t="s">
        <v>54</v>
      </c>
      <c r="E194" s="62">
        <v>98</v>
      </c>
      <c r="F194" s="110"/>
      <c r="G194" s="111"/>
      <c r="H194" s="110"/>
      <c r="I194" s="65">
        <v>8.7100000000000009</v>
      </c>
      <c r="J194" s="112">
        <v>95</v>
      </c>
      <c r="K194" s="67">
        <v>222.89</v>
      </c>
    </row>
    <row r="195" spans="1:11" s="6" customFormat="1" ht="15" outlineLevel="1">
      <c r="A195" s="59" t="s">
        <v>43</v>
      </c>
      <c r="B195" s="108"/>
      <c r="C195" s="108" t="s">
        <v>57</v>
      </c>
      <c r="D195" s="109" t="s">
        <v>54</v>
      </c>
      <c r="E195" s="62">
        <v>77</v>
      </c>
      <c r="F195" s="110"/>
      <c r="G195" s="111"/>
      <c r="H195" s="110"/>
      <c r="I195" s="65">
        <v>6.85</v>
      </c>
      <c r="J195" s="112">
        <v>65</v>
      </c>
      <c r="K195" s="67">
        <v>152.5</v>
      </c>
    </row>
    <row r="196" spans="1:11" s="6" customFormat="1" ht="30" outlineLevel="1">
      <c r="A196" s="59" t="s">
        <v>43</v>
      </c>
      <c r="B196" s="108"/>
      <c r="C196" s="108" t="s">
        <v>58</v>
      </c>
      <c r="D196" s="109" t="s">
        <v>59</v>
      </c>
      <c r="E196" s="62">
        <v>3.38</v>
      </c>
      <c r="F196" s="110"/>
      <c r="G196" s="111" t="s">
        <v>94</v>
      </c>
      <c r="H196" s="110"/>
      <c r="I196" s="65">
        <v>42.24</v>
      </c>
      <c r="J196" s="112"/>
      <c r="K196" s="67"/>
    </row>
    <row r="197" spans="1:11" s="6" customFormat="1" ht="15.75">
      <c r="A197" s="70" t="s">
        <v>43</v>
      </c>
      <c r="B197" s="113"/>
      <c r="C197" s="113" t="s">
        <v>60</v>
      </c>
      <c r="D197" s="114"/>
      <c r="E197" s="73" t="s">
        <v>43</v>
      </c>
      <c r="F197" s="115"/>
      <c r="G197" s="116"/>
      <c r="H197" s="115"/>
      <c r="I197" s="76">
        <v>1439</v>
      </c>
      <c r="J197" s="117"/>
      <c r="K197" s="78">
        <v>30917.65</v>
      </c>
    </row>
    <row r="198" spans="1:11" s="6" customFormat="1" ht="15" outlineLevel="1">
      <c r="A198" s="59" t="s">
        <v>43</v>
      </c>
      <c r="B198" s="108"/>
      <c r="C198" s="108" t="s">
        <v>61</v>
      </c>
      <c r="D198" s="109"/>
      <c r="E198" s="62" t="s">
        <v>43</v>
      </c>
      <c r="F198" s="110"/>
      <c r="G198" s="111"/>
      <c r="H198" s="110"/>
      <c r="I198" s="65"/>
      <c r="J198" s="112"/>
      <c r="K198" s="67"/>
    </row>
    <row r="199" spans="1:11" s="6" customFormat="1" ht="25.5" outlineLevel="1">
      <c r="A199" s="59" t="s">
        <v>43</v>
      </c>
      <c r="B199" s="108"/>
      <c r="C199" s="108" t="s">
        <v>46</v>
      </c>
      <c r="D199" s="109"/>
      <c r="E199" s="62" t="s">
        <v>43</v>
      </c>
      <c r="F199" s="110">
        <v>0.72</v>
      </c>
      <c r="G199" s="111" t="s">
        <v>100</v>
      </c>
      <c r="H199" s="110"/>
      <c r="I199" s="65">
        <v>0.89</v>
      </c>
      <c r="J199" s="112">
        <v>26.39</v>
      </c>
      <c r="K199" s="67">
        <v>23.46</v>
      </c>
    </row>
    <row r="200" spans="1:11" s="6" customFormat="1" ht="25.5" outlineLevel="1">
      <c r="A200" s="59" t="s">
        <v>43</v>
      </c>
      <c r="B200" s="108"/>
      <c r="C200" s="108" t="s">
        <v>48</v>
      </c>
      <c r="D200" s="109"/>
      <c r="E200" s="62" t="s">
        <v>43</v>
      </c>
      <c r="F200" s="110">
        <v>0.72</v>
      </c>
      <c r="G200" s="111" t="s">
        <v>100</v>
      </c>
      <c r="H200" s="110"/>
      <c r="I200" s="65">
        <v>0.89</v>
      </c>
      <c r="J200" s="112">
        <v>26.39</v>
      </c>
      <c r="K200" s="67">
        <v>23.46</v>
      </c>
    </row>
    <row r="201" spans="1:11" s="6" customFormat="1" ht="15" outlineLevel="1">
      <c r="A201" s="59" t="s">
        <v>43</v>
      </c>
      <c r="B201" s="108"/>
      <c r="C201" s="108" t="s">
        <v>63</v>
      </c>
      <c r="D201" s="109" t="s">
        <v>54</v>
      </c>
      <c r="E201" s="62">
        <v>175</v>
      </c>
      <c r="F201" s="110"/>
      <c r="G201" s="111"/>
      <c r="H201" s="110"/>
      <c r="I201" s="65">
        <v>1.56</v>
      </c>
      <c r="J201" s="112">
        <v>160</v>
      </c>
      <c r="K201" s="67">
        <v>37.54</v>
      </c>
    </row>
    <row r="202" spans="1:11" s="6" customFormat="1" ht="15" outlineLevel="1">
      <c r="A202" s="59" t="s">
        <v>43</v>
      </c>
      <c r="B202" s="108"/>
      <c r="C202" s="108" t="s">
        <v>64</v>
      </c>
      <c r="D202" s="109"/>
      <c r="E202" s="62" t="s">
        <v>43</v>
      </c>
      <c r="F202" s="110"/>
      <c r="G202" s="111"/>
      <c r="H202" s="110"/>
      <c r="I202" s="65">
        <v>2.4500000000000002</v>
      </c>
      <c r="J202" s="112"/>
      <c r="K202" s="67">
        <v>61</v>
      </c>
    </row>
    <row r="203" spans="1:11" s="6" customFormat="1" ht="15.75">
      <c r="A203" s="70" t="s">
        <v>43</v>
      </c>
      <c r="B203" s="113"/>
      <c r="C203" s="113" t="s">
        <v>65</v>
      </c>
      <c r="D203" s="114"/>
      <c r="E203" s="73" t="s">
        <v>43</v>
      </c>
      <c r="F203" s="115"/>
      <c r="G203" s="116"/>
      <c r="H203" s="115"/>
      <c r="I203" s="76">
        <v>1441.45</v>
      </c>
      <c r="J203" s="117"/>
      <c r="K203" s="78">
        <v>30978.65</v>
      </c>
    </row>
    <row r="204" spans="1:11" s="6" customFormat="1" ht="240">
      <c r="A204" s="59">
        <v>17</v>
      </c>
      <c r="B204" s="108" t="s">
        <v>1265</v>
      </c>
      <c r="C204" s="118" t="s">
        <v>1266</v>
      </c>
      <c r="D204" s="119" t="s">
        <v>106</v>
      </c>
      <c r="E204" s="81" t="s">
        <v>1267</v>
      </c>
      <c r="F204" s="120">
        <v>13937.79</v>
      </c>
      <c r="G204" s="121"/>
      <c r="H204" s="120"/>
      <c r="I204" s="84">
        <v>11473.59</v>
      </c>
      <c r="J204" s="122">
        <v>37.369999999999997</v>
      </c>
      <c r="K204" s="86">
        <v>428768.01</v>
      </c>
    </row>
    <row r="205" spans="1:11" s="6" customFormat="1" ht="15">
      <c r="A205" s="123"/>
      <c r="B205" s="124"/>
      <c r="C205" s="168" t="s">
        <v>127</v>
      </c>
      <c r="D205" s="169"/>
      <c r="E205" s="169"/>
      <c r="F205" s="169"/>
      <c r="G205" s="169"/>
      <c r="H205" s="169"/>
      <c r="I205" s="65">
        <v>44942.26</v>
      </c>
      <c r="J205" s="112"/>
      <c r="K205" s="67">
        <v>866206.32</v>
      </c>
    </row>
    <row r="206" spans="1:11" s="6" customFormat="1" ht="15">
      <c r="A206" s="123"/>
      <c r="B206" s="124"/>
      <c r="C206" s="168" t="s">
        <v>128</v>
      </c>
      <c r="D206" s="169"/>
      <c r="E206" s="169"/>
      <c r="F206" s="169"/>
      <c r="G206" s="169"/>
      <c r="H206" s="169"/>
      <c r="I206" s="65"/>
      <c r="J206" s="112"/>
      <c r="K206" s="67"/>
    </row>
    <row r="207" spans="1:11" s="6" customFormat="1" ht="15">
      <c r="A207" s="123"/>
      <c r="B207" s="124"/>
      <c r="C207" s="168" t="s">
        <v>129</v>
      </c>
      <c r="D207" s="169"/>
      <c r="E207" s="169"/>
      <c r="F207" s="169"/>
      <c r="G207" s="169"/>
      <c r="H207" s="169"/>
      <c r="I207" s="65">
        <v>5522.48</v>
      </c>
      <c r="J207" s="112"/>
      <c r="K207" s="67">
        <v>145738.57</v>
      </c>
    </row>
    <row r="208" spans="1:11" s="6" customFormat="1" ht="15">
      <c r="A208" s="123"/>
      <c r="B208" s="124"/>
      <c r="C208" s="168" t="s">
        <v>130</v>
      </c>
      <c r="D208" s="169"/>
      <c r="E208" s="169"/>
      <c r="F208" s="169"/>
      <c r="G208" s="169"/>
      <c r="H208" s="169"/>
      <c r="I208" s="65">
        <v>38602.78</v>
      </c>
      <c r="J208" s="112"/>
      <c r="K208" s="67">
        <v>714772.12</v>
      </c>
    </row>
    <row r="209" spans="1:11" s="6" customFormat="1" ht="15">
      <c r="A209" s="123"/>
      <c r="B209" s="124"/>
      <c r="C209" s="168" t="s">
        <v>131</v>
      </c>
      <c r="D209" s="169"/>
      <c r="E209" s="169"/>
      <c r="F209" s="169"/>
      <c r="G209" s="169"/>
      <c r="H209" s="169"/>
      <c r="I209" s="65">
        <v>1160.57</v>
      </c>
      <c r="J209" s="112"/>
      <c r="K209" s="67">
        <v>14762.62</v>
      </c>
    </row>
    <row r="210" spans="1:11" s="6" customFormat="1" ht="15.75">
      <c r="A210" s="123"/>
      <c r="B210" s="124"/>
      <c r="C210" s="173" t="s">
        <v>132</v>
      </c>
      <c r="D210" s="174"/>
      <c r="E210" s="174"/>
      <c r="F210" s="174"/>
      <c r="G210" s="174"/>
      <c r="H210" s="174"/>
      <c r="I210" s="76">
        <v>5027.7</v>
      </c>
      <c r="J210" s="117"/>
      <c r="K210" s="78">
        <v>110855.67999999999</v>
      </c>
    </row>
    <row r="211" spans="1:11" s="6" customFormat="1" ht="15.75">
      <c r="A211" s="123"/>
      <c r="B211" s="124"/>
      <c r="C211" s="173" t="s">
        <v>133</v>
      </c>
      <c r="D211" s="174"/>
      <c r="E211" s="174"/>
      <c r="F211" s="174"/>
      <c r="G211" s="174"/>
      <c r="H211" s="174"/>
      <c r="I211" s="76">
        <v>3860.05</v>
      </c>
      <c r="J211" s="117"/>
      <c r="K211" s="78">
        <v>61928.89</v>
      </c>
    </row>
    <row r="212" spans="1:11" s="6" customFormat="1" ht="15.75">
      <c r="A212" s="123"/>
      <c r="B212" s="124"/>
      <c r="C212" s="173" t="s">
        <v>1268</v>
      </c>
      <c r="D212" s="174"/>
      <c r="E212" s="174"/>
      <c r="F212" s="174"/>
      <c r="G212" s="174"/>
      <c r="H212" s="174"/>
      <c r="I212" s="76"/>
      <c r="J212" s="117"/>
      <c r="K212" s="78"/>
    </row>
    <row r="213" spans="1:11" s="6" customFormat="1" ht="15">
      <c r="A213" s="123"/>
      <c r="B213" s="124"/>
      <c r="C213" s="168" t="s">
        <v>1269</v>
      </c>
      <c r="D213" s="169"/>
      <c r="E213" s="169"/>
      <c r="F213" s="169"/>
      <c r="G213" s="169"/>
      <c r="H213" s="169"/>
      <c r="I213" s="65">
        <v>53830.01</v>
      </c>
      <c r="J213" s="112"/>
      <c r="K213" s="67">
        <v>1038990.89</v>
      </c>
    </row>
    <row r="214" spans="1:11" s="6" customFormat="1" ht="15.75">
      <c r="A214" s="123"/>
      <c r="B214" s="124"/>
      <c r="C214" s="175" t="s">
        <v>1270</v>
      </c>
      <c r="D214" s="176"/>
      <c r="E214" s="176"/>
      <c r="F214" s="176"/>
      <c r="G214" s="176"/>
      <c r="H214" s="176"/>
      <c r="I214" s="87">
        <v>53830.01</v>
      </c>
      <c r="J214" s="125"/>
      <c r="K214" s="86">
        <v>1038990.89</v>
      </c>
    </row>
    <row r="215" spans="1:11" s="6" customFormat="1" ht="22.15" customHeight="1">
      <c r="A215" s="166" t="s">
        <v>1271</v>
      </c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</row>
    <row r="216" spans="1:11" s="6" customFormat="1" ht="135">
      <c r="A216" s="59">
        <v>18</v>
      </c>
      <c r="B216" s="108" t="s">
        <v>1232</v>
      </c>
      <c r="C216" s="108" t="s">
        <v>1233</v>
      </c>
      <c r="D216" s="109" t="s">
        <v>1234</v>
      </c>
      <c r="E216" s="62" t="s">
        <v>1272</v>
      </c>
      <c r="F216" s="110">
        <v>6431.08</v>
      </c>
      <c r="G216" s="111"/>
      <c r="H216" s="110"/>
      <c r="I216" s="65"/>
      <c r="J216" s="112"/>
      <c r="K216" s="67"/>
    </row>
    <row r="217" spans="1:11" s="6" customFormat="1" ht="15" outlineLevel="1">
      <c r="A217" s="59" t="s">
        <v>43</v>
      </c>
      <c r="B217" s="108"/>
      <c r="C217" s="108" t="s">
        <v>44</v>
      </c>
      <c r="D217" s="109"/>
      <c r="E217" s="62" t="s">
        <v>43</v>
      </c>
      <c r="F217" s="110">
        <v>6417.2</v>
      </c>
      <c r="G217" s="111" t="s">
        <v>76</v>
      </c>
      <c r="H217" s="110"/>
      <c r="I217" s="65">
        <v>335.44</v>
      </c>
      <c r="J217" s="112">
        <v>26.39</v>
      </c>
      <c r="K217" s="67">
        <v>8852.26</v>
      </c>
    </row>
    <row r="218" spans="1:11" s="6" customFormat="1" ht="15" outlineLevel="1">
      <c r="A218" s="59" t="s">
        <v>43</v>
      </c>
      <c r="B218" s="108"/>
      <c r="C218" s="108" t="s">
        <v>46</v>
      </c>
      <c r="D218" s="109"/>
      <c r="E218" s="62" t="s">
        <v>43</v>
      </c>
      <c r="F218" s="110">
        <v>0.84</v>
      </c>
      <c r="G218" s="111">
        <v>1.2</v>
      </c>
      <c r="H218" s="110"/>
      <c r="I218" s="65">
        <v>0.04</v>
      </c>
      <c r="J218" s="112">
        <v>13.27</v>
      </c>
      <c r="K218" s="67">
        <v>0.53</v>
      </c>
    </row>
    <row r="219" spans="1:11" s="6" customFormat="1" ht="15" outlineLevel="1">
      <c r="A219" s="59" t="s">
        <v>43</v>
      </c>
      <c r="B219" s="108"/>
      <c r="C219" s="108" t="s">
        <v>48</v>
      </c>
      <c r="D219" s="109"/>
      <c r="E219" s="62" t="s">
        <v>43</v>
      </c>
      <c r="F219" s="110" t="s">
        <v>187</v>
      </c>
      <c r="G219" s="111"/>
      <c r="H219" s="110"/>
      <c r="I219" s="68" t="s">
        <v>286</v>
      </c>
      <c r="J219" s="112">
        <v>26.39</v>
      </c>
      <c r="K219" s="69" t="s">
        <v>924</v>
      </c>
    </row>
    <row r="220" spans="1:11" s="6" customFormat="1" ht="15" outlineLevel="1">
      <c r="A220" s="59" t="s">
        <v>43</v>
      </c>
      <c r="B220" s="108"/>
      <c r="C220" s="108" t="s">
        <v>52</v>
      </c>
      <c r="D220" s="109"/>
      <c r="E220" s="62" t="s">
        <v>43</v>
      </c>
      <c r="F220" s="110">
        <v>13.04</v>
      </c>
      <c r="G220" s="111"/>
      <c r="H220" s="110"/>
      <c r="I220" s="65">
        <v>0.52</v>
      </c>
      <c r="J220" s="112">
        <v>9.35</v>
      </c>
      <c r="K220" s="67">
        <v>4.83</v>
      </c>
    </row>
    <row r="221" spans="1:11" s="6" customFormat="1" ht="15" outlineLevel="1">
      <c r="A221" s="59" t="s">
        <v>43</v>
      </c>
      <c r="B221" s="108"/>
      <c r="C221" s="108" t="s">
        <v>53</v>
      </c>
      <c r="D221" s="109" t="s">
        <v>54</v>
      </c>
      <c r="E221" s="62">
        <v>91</v>
      </c>
      <c r="F221" s="110"/>
      <c r="G221" s="111"/>
      <c r="H221" s="110"/>
      <c r="I221" s="65">
        <v>305.25</v>
      </c>
      <c r="J221" s="112">
        <v>75</v>
      </c>
      <c r="K221" s="67">
        <v>6639.2</v>
      </c>
    </row>
    <row r="222" spans="1:11" s="6" customFormat="1" ht="15" outlineLevel="1">
      <c r="A222" s="59" t="s">
        <v>43</v>
      </c>
      <c r="B222" s="108"/>
      <c r="C222" s="108" t="s">
        <v>55</v>
      </c>
      <c r="D222" s="109" t="s">
        <v>54</v>
      </c>
      <c r="E222" s="62">
        <v>67</v>
      </c>
      <c r="F222" s="110"/>
      <c r="G222" s="111"/>
      <c r="H222" s="110"/>
      <c r="I222" s="65">
        <v>224.74</v>
      </c>
      <c r="J222" s="112">
        <v>41</v>
      </c>
      <c r="K222" s="67">
        <v>3629.43</v>
      </c>
    </row>
    <row r="223" spans="1:11" s="6" customFormat="1" ht="15" outlineLevel="1">
      <c r="A223" s="59" t="s">
        <v>43</v>
      </c>
      <c r="B223" s="108"/>
      <c r="C223" s="108" t="s">
        <v>56</v>
      </c>
      <c r="D223" s="109" t="s">
        <v>54</v>
      </c>
      <c r="E223" s="62">
        <v>98</v>
      </c>
      <c r="F223" s="110"/>
      <c r="G223" s="111"/>
      <c r="H223" s="110"/>
      <c r="I223" s="65">
        <v>0.01</v>
      </c>
      <c r="J223" s="112">
        <v>95</v>
      </c>
      <c r="K223" s="67">
        <v>0.32</v>
      </c>
    </row>
    <row r="224" spans="1:11" s="6" customFormat="1" ht="15" outlineLevel="1">
      <c r="A224" s="59" t="s">
        <v>43</v>
      </c>
      <c r="B224" s="108"/>
      <c r="C224" s="108" t="s">
        <v>57</v>
      </c>
      <c r="D224" s="109" t="s">
        <v>54</v>
      </c>
      <c r="E224" s="62">
        <v>77</v>
      </c>
      <c r="F224" s="110"/>
      <c r="G224" s="111"/>
      <c r="H224" s="110"/>
      <c r="I224" s="65">
        <v>0.01</v>
      </c>
      <c r="J224" s="112">
        <v>65</v>
      </c>
      <c r="K224" s="67">
        <v>0.22</v>
      </c>
    </row>
    <row r="225" spans="1:11" s="6" customFormat="1" ht="30" outlineLevel="1">
      <c r="A225" s="59" t="s">
        <v>43</v>
      </c>
      <c r="B225" s="108"/>
      <c r="C225" s="108" t="s">
        <v>58</v>
      </c>
      <c r="D225" s="109" t="s">
        <v>59</v>
      </c>
      <c r="E225" s="62">
        <v>610</v>
      </c>
      <c r="F225" s="110"/>
      <c r="G225" s="111" t="s">
        <v>76</v>
      </c>
      <c r="H225" s="110"/>
      <c r="I225" s="65">
        <v>31.89</v>
      </c>
      <c r="J225" s="112"/>
      <c r="K225" s="67"/>
    </row>
    <row r="226" spans="1:11" s="6" customFormat="1" ht="15.75">
      <c r="A226" s="70" t="s">
        <v>43</v>
      </c>
      <c r="B226" s="113"/>
      <c r="C226" s="113" t="s">
        <v>60</v>
      </c>
      <c r="D226" s="114"/>
      <c r="E226" s="73" t="s">
        <v>43</v>
      </c>
      <c r="F226" s="115"/>
      <c r="G226" s="116"/>
      <c r="H226" s="115"/>
      <c r="I226" s="76">
        <v>866.01</v>
      </c>
      <c r="J226" s="117"/>
      <c r="K226" s="78">
        <v>19126.79</v>
      </c>
    </row>
    <row r="227" spans="1:11" s="6" customFormat="1" ht="15" outlineLevel="1">
      <c r="A227" s="59" t="s">
        <v>43</v>
      </c>
      <c r="B227" s="108"/>
      <c r="C227" s="108" t="s">
        <v>61</v>
      </c>
      <c r="D227" s="109"/>
      <c r="E227" s="62" t="s">
        <v>43</v>
      </c>
      <c r="F227" s="110"/>
      <c r="G227" s="111"/>
      <c r="H227" s="110"/>
      <c r="I227" s="65"/>
      <c r="J227" s="112"/>
      <c r="K227" s="67"/>
    </row>
    <row r="228" spans="1:11" s="6" customFormat="1" ht="15" outlineLevel="1">
      <c r="A228" s="59" t="s">
        <v>43</v>
      </c>
      <c r="B228" s="108"/>
      <c r="C228" s="108" t="s">
        <v>46</v>
      </c>
      <c r="D228" s="109"/>
      <c r="E228" s="62" t="s">
        <v>43</v>
      </c>
      <c r="F228" s="110">
        <v>0.27</v>
      </c>
      <c r="G228" s="111" t="s">
        <v>80</v>
      </c>
      <c r="H228" s="110"/>
      <c r="I228" s="65"/>
      <c r="J228" s="112">
        <v>26.39</v>
      </c>
      <c r="K228" s="67">
        <v>0.03</v>
      </c>
    </row>
    <row r="229" spans="1:11" s="6" customFormat="1" ht="15" outlineLevel="1">
      <c r="A229" s="59" t="s">
        <v>43</v>
      </c>
      <c r="B229" s="108"/>
      <c r="C229" s="108" t="s">
        <v>48</v>
      </c>
      <c r="D229" s="109"/>
      <c r="E229" s="62" t="s">
        <v>43</v>
      </c>
      <c r="F229" s="110">
        <v>0.27</v>
      </c>
      <c r="G229" s="111" t="s">
        <v>80</v>
      </c>
      <c r="H229" s="110"/>
      <c r="I229" s="65"/>
      <c r="J229" s="112">
        <v>26.39</v>
      </c>
      <c r="K229" s="67">
        <v>0.03</v>
      </c>
    </row>
    <row r="230" spans="1:11" s="6" customFormat="1" ht="15" outlineLevel="1">
      <c r="A230" s="59" t="s">
        <v>43</v>
      </c>
      <c r="B230" s="108"/>
      <c r="C230" s="108" t="s">
        <v>63</v>
      </c>
      <c r="D230" s="109" t="s">
        <v>54</v>
      </c>
      <c r="E230" s="62">
        <v>175</v>
      </c>
      <c r="F230" s="110"/>
      <c r="G230" s="111"/>
      <c r="H230" s="110"/>
      <c r="I230" s="65">
        <v>0</v>
      </c>
      <c r="J230" s="112">
        <v>160</v>
      </c>
      <c r="K230" s="67">
        <v>0.05</v>
      </c>
    </row>
    <row r="231" spans="1:11" s="6" customFormat="1" ht="15" outlineLevel="1">
      <c r="A231" s="59" t="s">
        <v>43</v>
      </c>
      <c r="B231" s="108"/>
      <c r="C231" s="108" t="s">
        <v>64</v>
      </c>
      <c r="D231" s="109"/>
      <c r="E231" s="62" t="s">
        <v>43</v>
      </c>
      <c r="F231" s="110"/>
      <c r="G231" s="111"/>
      <c r="H231" s="110"/>
      <c r="I231" s="65"/>
      <c r="J231" s="112"/>
      <c r="K231" s="67">
        <v>0.08</v>
      </c>
    </row>
    <row r="232" spans="1:11" s="6" customFormat="1" ht="15.75">
      <c r="A232" s="70" t="s">
        <v>43</v>
      </c>
      <c r="B232" s="113"/>
      <c r="C232" s="113" t="s">
        <v>65</v>
      </c>
      <c r="D232" s="114"/>
      <c r="E232" s="73" t="s">
        <v>43</v>
      </c>
      <c r="F232" s="115"/>
      <c r="G232" s="116"/>
      <c r="H232" s="115"/>
      <c r="I232" s="76">
        <v>866.01</v>
      </c>
      <c r="J232" s="117"/>
      <c r="K232" s="78">
        <v>19126.87</v>
      </c>
    </row>
    <row r="233" spans="1:11" s="6" customFormat="1" ht="180">
      <c r="A233" s="59">
        <v>19</v>
      </c>
      <c r="B233" s="108" t="s">
        <v>1273</v>
      </c>
      <c r="C233" s="108" t="s">
        <v>1274</v>
      </c>
      <c r="D233" s="109" t="s">
        <v>997</v>
      </c>
      <c r="E233" s="62" t="s">
        <v>1275</v>
      </c>
      <c r="F233" s="110">
        <v>1583.25</v>
      </c>
      <c r="G233" s="111"/>
      <c r="H233" s="110"/>
      <c r="I233" s="65"/>
      <c r="J233" s="112"/>
      <c r="K233" s="67"/>
    </row>
    <row r="234" spans="1:11" s="6" customFormat="1" ht="25.5" outlineLevel="1">
      <c r="A234" s="59" t="s">
        <v>43</v>
      </c>
      <c r="B234" s="108"/>
      <c r="C234" s="108" t="s">
        <v>44</v>
      </c>
      <c r="D234" s="109"/>
      <c r="E234" s="62" t="s">
        <v>43</v>
      </c>
      <c r="F234" s="110">
        <v>1201.2</v>
      </c>
      <c r="G234" s="111" t="s">
        <v>94</v>
      </c>
      <c r="H234" s="110"/>
      <c r="I234" s="65">
        <v>5570.04</v>
      </c>
      <c r="J234" s="112">
        <v>26.39</v>
      </c>
      <c r="K234" s="67">
        <v>146993.42000000001</v>
      </c>
    </row>
    <row r="235" spans="1:11" s="6" customFormat="1" ht="15" outlineLevel="1">
      <c r="A235" s="59" t="s">
        <v>43</v>
      </c>
      <c r="B235" s="108"/>
      <c r="C235" s="108" t="s">
        <v>46</v>
      </c>
      <c r="D235" s="109"/>
      <c r="E235" s="62" t="s">
        <v>43</v>
      </c>
      <c r="F235" s="110">
        <v>227.43</v>
      </c>
      <c r="G235" s="111" t="s">
        <v>95</v>
      </c>
      <c r="H235" s="110"/>
      <c r="I235" s="65">
        <v>1042.0999999999999</v>
      </c>
      <c r="J235" s="112">
        <v>10.199999999999999</v>
      </c>
      <c r="K235" s="67">
        <v>10629.45</v>
      </c>
    </row>
    <row r="236" spans="1:11" s="6" customFormat="1" ht="15" outlineLevel="1">
      <c r="A236" s="59" t="s">
        <v>43</v>
      </c>
      <c r="B236" s="108"/>
      <c r="C236" s="108" t="s">
        <v>48</v>
      </c>
      <c r="D236" s="109"/>
      <c r="E236" s="62" t="s">
        <v>43</v>
      </c>
      <c r="F236" s="110" t="s">
        <v>1276</v>
      </c>
      <c r="G236" s="111"/>
      <c r="H236" s="110"/>
      <c r="I236" s="68" t="s">
        <v>1277</v>
      </c>
      <c r="J236" s="112">
        <v>26.39</v>
      </c>
      <c r="K236" s="69" t="s">
        <v>1278</v>
      </c>
    </row>
    <row r="237" spans="1:11" s="6" customFormat="1" ht="15" outlineLevel="1">
      <c r="A237" s="59" t="s">
        <v>43</v>
      </c>
      <c r="B237" s="108"/>
      <c r="C237" s="108" t="s">
        <v>52</v>
      </c>
      <c r="D237" s="109"/>
      <c r="E237" s="62" t="s">
        <v>43</v>
      </c>
      <c r="F237" s="110">
        <v>154.62</v>
      </c>
      <c r="G237" s="111"/>
      <c r="H237" s="110"/>
      <c r="I237" s="65">
        <v>472.32</v>
      </c>
      <c r="J237" s="112">
        <v>15.45</v>
      </c>
      <c r="K237" s="67">
        <v>7297.36</v>
      </c>
    </row>
    <row r="238" spans="1:11" s="6" customFormat="1" ht="15" outlineLevel="1">
      <c r="A238" s="59" t="s">
        <v>43</v>
      </c>
      <c r="B238" s="108"/>
      <c r="C238" s="108" t="s">
        <v>53</v>
      </c>
      <c r="D238" s="109" t="s">
        <v>54</v>
      </c>
      <c r="E238" s="62">
        <v>85</v>
      </c>
      <c r="F238" s="110"/>
      <c r="G238" s="111"/>
      <c r="H238" s="110"/>
      <c r="I238" s="65">
        <v>4734.53</v>
      </c>
      <c r="J238" s="112">
        <v>70</v>
      </c>
      <c r="K238" s="67">
        <v>102895.39</v>
      </c>
    </row>
    <row r="239" spans="1:11" s="6" customFormat="1" ht="15" outlineLevel="1">
      <c r="A239" s="59" t="s">
        <v>43</v>
      </c>
      <c r="B239" s="108"/>
      <c r="C239" s="108" t="s">
        <v>55</v>
      </c>
      <c r="D239" s="109" t="s">
        <v>54</v>
      </c>
      <c r="E239" s="62">
        <v>70</v>
      </c>
      <c r="F239" s="110"/>
      <c r="G239" s="111"/>
      <c r="H239" s="110"/>
      <c r="I239" s="65">
        <v>3899.03</v>
      </c>
      <c r="J239" s="112">
        <v>41</v>
      </c>
      <c r="K239" s="67">
        <v>60267.3</v>
      </c>
    </row>
    <row r="240" spans="1:11" s="6" customFormat="1" ht="15" outlineLevel="1">
      <c r="A240" s="59" t="s">
        <v>43</v>
      </c>
      <c r="B240" s="108"/>
      <c r="C240" s="108" t="s">
        <v>56</v>
      </c>
      <c r="D240" s="109" t="s">
        <v>54</v>
      </c>
      <c r="E240" s="62">
        <v>98</v>
      </c>
      <c r="F240" s="110"/>
      <c r="G240" s="111"/>
      <c r="H240" s="110"/>
      <c r="I240" s="65">
        <v>85.09</v>
      </c>
      <c r="J240" s="112">
        <v>95</v>
      </c>
      <c r="K240" s="67">
        <v>2176.88</v>
      </c>
    </row>
    <row r="241" spans="1:11" s="6" customFormat="1" ht="15" outlineLevel="1">
      <c r="A241" s="59" t="s">
        <v>43</v>
      </c>
      <c r="B241" s="108"/>
      <c r="C241" s="108" t="s">
        <v>57</v>
      </c>
      <c r="D241" s="109" t="s">
        <v>54</v>
      </c>
      <c r="E241" s="62">
        <v>77</v>
      </c>
      <c r="F241" s="110"/>
      <c r="G241" s="111"/>
      <c r="H241" s="110"/>
      <c r="I241" s="65">
        <v>66.86</v>
      </c>
      <c r="J241" s="112">
        <v>65</v>
      </c>
      <c r="K241" s="67">
        <v>1489.44</v>
      </c>
    </row>
    <row r="242" spans="1:11" s="6" customFormat="1" ht="30" outlineLevel="1">
      <c r="A242" s="59" t="s">
        <v>43</v>
      </c>
      <c r="B242" s="108"/>
      <c r="C242" s="108" t="s">
        <v>58</v>
      </c>
      <c r="D242" s="109" t="s">
        <v>59</v>
      </c>
      <c r="E242" s="62">
        <v>91</v>
      </c>
      <c r="F242" s="110"/>
      <c r="G242" s="111" t="s">
        <v>94</v>
      </c>
      <c r="H242" s="110"/>
      <c r="I242" s="65">
        <v>421.97</v>
      </c>
      <c r="J242" s="112"/>
      <c r="K242" s="67"/>
    </row>
    <row r="243" spans="1:11" s="6" customFormat="1" ht="15.75">
      <c r="A243" s="70" t="s">
        <v>43</v>
      </c>
      <c r="B243" s="113"/>
      <c r="C243" s="113" t="s">
        <v>60</v>
      </c>
      <c r="D243" s="114"/>
      <c r="E243" s="73" t="s">
        <v>43</v>
      </c>
      <c r="F243" s="115"/>
      <c r="G243" s="116"/>
      <c r="H243" s="115"/>
      <c r="I243" s="76">
        <v>15869.97</v>
      </c>
      <c r="J243" s="117"/>
      <c r="K243" s="78">
        <v>331749.24</v>
      </c>
    </row>
    <row r="244" spans="1:11" s="6" customFormat="1" ht="15" outlineLevel="1">
      <c r="A244" s="59" t="s">
        <v>43</v>
      </c>
      <c r="B244" s="108"/>
      <c r="C244" s="108" t="s">
        <v>61</v>
      </c>
      <c r="D244" s="109"/>
      <c r="E244" s="62" t="s">
        <v>43</v>
      </c>
      <c r="F244" s="110"/>
      <c r="G244" s="111"/>
      <c r="H244" s="110"/>
      <c r="I244" s="65"/>
      <c r="J244" s="112"/>
      <c r="K244" s="67"/>
    </row>
    <row r="245" spans="1:11" s="6" customFormat="1" ht="25.5" outlineLevel="1">
      <c r="A245" s="59" t="s">
        <v>43</v>
      </c>
      <c r="B245" s="108"/>
      <c r="C245" s="108" t="s">
        <v>46</v>
      </c>
      <c r="D245" s="109"/>
      <c r="E245" s="62" t="s">
        <v>43</v>
      </c>
      <c r="F245" s="110">
        <v>18.95</v>
      </c>
      <c r="G245" s="111" t="s">
        <v>100</v>
      </c>
      <c r="H245" s="110"/>
      <c r="I245" s="65">
        <v>8.68</v>
      </c>
      <c r="J245" s="112">
        <v>26.39</v>
      </c>
      <c r="K245" s="67">
        <v>229.15</v>
      </c>
    </row>
    <row r="246" spans="1:11" s="6" customFormat="1" ht="25.5" outlineLevel="1">
      <c r="A246" s="59" t="s">
        <v>43</v>
      </c>
      <c r="B246" s="108"/>
      <c r="C246" s="108" t="s">
        <v>48</v>
      </c>
      <c r="D246" s="109"/>
      <c r="E246" s="62" t="s">
        <v>43</v>
      </c>
      <c r="F246" s="110">
        <v>18.95</v>
      </c>
      <c r="G246" s="111" t="s">
        <v>100</v>
      </c>
      <c r="H246" s="110"/>
      <c r="I246" s="65">
        <v>8.68</v>
      </c>
      <c r="J246" s="112">
        <v>26.39</v>
      </c>
      <c r="K246" s="67">
        <v>229.15</v>
      </c>
    </row>
    <row r="247" spans="1:11" s="6" customFormat="1" ht="15" outlineLevel="1">
      <c r="A247" s="59" t="s">
        <v>43</v>
      </c>
      <c r="B247" s="108"/>
      <c r="C247" s="108" t="s">
        <v>63</v>
      </c>
      <c r="D247" s="109" t="s">
        <v>54</v>
      </c>
      <c r="E247" s="62">
        <v>175</v>
      </c>
      <c r="F247" s="110"/>
      <c r="G247" s="111"/>
      <c r="H247" s="110"/>
      <c r="I247" s="65">
        <v>15.19</v>
      </c>
      <c r="J247" s="112">
        <v>160</v>
      </c>
      <c r="K247" s="67">
        <v>366.64</v>
      </c>
    </row>
    <row r="248" spans="1:11" s="6" customFormat="1" ht="15" outlineLevel="1">
      <c r="A248" s="59" t="s">
        <v>43</v>
      </c>
      <c r="B248" s="108"/>
      <c r="C248" s="108" t="s">
        <v>64</v>
      </c>
      <c r="D248" s="109"/>
      <c r="E248" s="62" t="s">
        <v>43</v>
      </c>
      <c r="F248" s="110"/>
      <c r="G248" s="111"/>
      <c r="H248" s="110"/>
      <c r="I248" s="65">
        <v>23.87</v>
      </c>
      <c r="J248" s="112"/>
      <c r="K248" s="67">
        <v>595.79</v>
      </c>
    </row>
    <row r="249" spans="1:11" s="6" customFormat="1" ht="15.75">
      <c r="A249" s="70" t="s">
        <v>43</v>
      </c>
      <c r="B249" s="113"/>
      <c r="C249" s="113" t="s">
        <v>65</v>
      </c>
      <c r="D249" s="114"/>
      <c r="E249" s="73" t="s">
        <v>43</v>
      </c>
      <c r="F249" s="115"/>
      <c r="G249" s="116"/>
      <c r="H249" s="115"/>
      <c r="I249" s="76">
        <v>15893.84</v>
      </c>
      <c r="J249" s="117"/>
      <c r="K249" s="78">
        <v>332345.03000000003</v>
      </c>
    </row>
    <row r="250" spans="1:11" s="6" customFormat="1" ht="45">
      <c r="A250" s="59">
        <v>20</v>
      </c>
      <c r="B250" s="108" t="s">
        <v>1279</v>
      </c>
      <c r="C250" s="108" t="s">
        <v>1280</v>
      </c>
      <c r="D250" s="109" t="s">
        <v>106</v>
      </c>
      <c r="E250" s="62" t="s">
        <v>1281</v>
      </c>
      <c r="F250" s="110">
        <v>8416.35</v>
      </c>
      <c r="G250" s="111"/>
      <c r="H250" s="110"/>
      <c r="I250" s="65">
        <v>26532.3</v>
      </c>
      <c r="J250" s="112">
        <v>10.69</v>
      </c>
      <c r="K250" s="78">
        <v>283630.28000000003</v>
      </c>
    </row>
    <row r="251" spans="1:11" s="6" customFormat="1" ht="180">
      <c r="A251" s="59">
        <v>21</v>
      </c>
      <c r="B251" s="108" t="s">
        <v>174</v>
      </c>
      <c r="C251" s="108" t="s">
        <v>175</v>
      </c>
      <c r="D251" s="109" t="s">
        <v>142</v>
      </c>
      <c r="E251" s="62" t="s">
        <v>1282</v>
      </c>
      <c r="F251" s="110">
        <v>96.73</v>
      </c>
      <c r="G251" s="111"/>
      <c r="H251" s="110"/>
      <c r="I251" s="65"/>
      <c r="J251" s="112"/>
      <c r="K251" s="67"/>
    </row>
    <row r="252" spans="1:11" s="6" customFormat="1" ht="25.5" outlineLevel="1">
      <c r="A252" s="59" t="s">
        <v>43</v>
      </c>
      <c r="B252" s="108"/>
      <c r="C252" s="108" t="s">
        <v>44</v>
      </c>
      <c r="D252" s="109"/>
      <c r="E252" s="62" t="s">
        <v>43</v>
      </c>
      <c r="F252" s="110">
        <v>74.13</v>
      </c>
      <c r="G252" s="111" t="s">
        <v>94</v>
      </c>
      <c r="H252" s="110"/>
      <c r="I252" s="65">
        <v>103.73</v>
      </c>
      <c r="J252" s="112">
        <v>26.39</v>
      </c>
      <c r="K252" s="67">
        <v>2737.42</v>
      </c>
    </row>
    <row r="253" spans="1:11" s="6" customFormat="1" ht="15" outlineLevel="1">
      <c r="A253" s="59" t="s">
        <v>43</v>
      </c>
      <c r="B253" s="108"/>
      <c r="C253" s="108" t="s">
        <v>46</v>
      </c>
      <c r="D253" s="109"/>
      <c r="E253" s="62" t="s">
        <v>43</v>
      </c>
      <c r="F253" s="110">
        <v>13.14</v>
      </c>
      <c r="G253" s="111" t="s">
        <v>95</v>
      </c>
      <c r="H253" s="110"/>
      <c r="I253" s="65">
        <v>18.170000000000002</v>
      </c>
      <c r="J253" s="112">
        <v>8.01</v>
      </c>
      <c r="K253" s="67">
        <v>145.53</v>
      </c>
    </row>
    <row r="254" spans="1:11" s="6" customFormat="1" ht="15" outlineLevel="1">
      <c r="A254" s="59" t="s">
        <v>43</v>
      </c>
      <c r="B254" s="108"/>
      <c r="C254" s="108" t="s">
        <v>48</v>
      </c>
      <c r="D254" s="109"/>
      <c r="E254" s="62" t="s">
        <v>43</v>
      </c>
      <c r="F254" s="110" t="s">
        <v>177</v>
      </c>
      <c r="G254" s="111"/>
      <c r="H254" s="110"/>
      <c r="I254" s="68" t="s">
        <v>775</v>
      </c>
      <c r="J254" s="112">
        <v>26.39</v>
      </c>
      <c r="K254" s="69" t="s">
        <v>1283</v>
      </c>
    </row>
    <row r="255" spans="1:11" s="6" customFormat="1" ht="15" outlineLevel="1">
      <c r="A255" s="59" t="s">
        <v>43</v>
      </c>
      <c r="B255" s="108"/>
      <c r="C255" s="108" t="s">
        <v>52</v>
      </c>
      <c r="D255" s="109"/>
      <c r="E255" s="62" t="s">
        <v>43</v>
      </c>
      <c r="F255" s="110">
        <v>9.4600000000000009</v>
      </c>
      <c r="G255" s="111"/>
      <c r="H255" s="110"/>
      <c r="I255" s="65">
        <v>8.7200000000000006</v>
      </c>
      <c r="J255" s="112">
        <v>6.81</v>
      </c>
      <c r="K255" s="67">
        <v>59.38</v>
      </c>
    </row>
    <row r="256" spans="1:11" s="6" customFormat="1" ht="15" outlineLevel="1">
      <c r="A256" s="59" t="s">
        <v>43</v>
      </c>
      <c r="B256" s="108"/>
      <c r="C256" s="108" t="s">
        <v>53</v>
      </c>
      <c r="D256" s="109" t="s">
        <v>54</v>
      </c>
      <c r="E256" s="62">
        <v>100</v>
      </c>
      <c r="F256" s="110"/>
      <c r="G256" s="111"/>
      <c r="H256" s="110"/>
      <c r="I256" s="65">
        <v>103.73</v>
      </c>
      <c r="J256" s="112">
        <v>83</v>
      </c>
      <c r="K256" s="67">
        <v>2272.06</v>
      </c>
    </row>
    <row r="257" spans="1:11" s="6" customFormat="1" ht="15" outlineLevel="1">
      <c r="A257" s="59" t="s">
        <v>43</v>
      </c>
      <c r="B257" s="108"/>
      <c r="C257" s="108" t="s">
        <v>55</v>
      </c>
      <c r="D257" s="109" t="s">
        <v>54</v>
      </c>
      <c r="E257" s="62">
        <v>64</v>
      </c>
      <c r="F257" s="110"/>
      <c r="G257" s="111"/>
      <c r="H257" s="110"/>
      <c r="I257" s="65">
        <v>66.39</v>
      </c>
      <c r="J257" s="112">
        <v>41</v>
      </c>
      <c r="K257" s="67">
        <v>1122.3399999999999</v>
      </c>
    </row>
    <row r="258" spans="1:11" s="6" customFormat="1" ht="15" outlineLevel="1">
      <c r="A258" s="59" t="s">
        <v>43</v>
      </c>
      <c r="B258" s="108"/>
      <c r="C258" s="108" t="s">
        <v>56</v>
      </c>
      <c r="D258" s="109" t="s">
        <v>54</v>
      </c>
      <c r="E258" s="62">
        <v>98</v>
      </c>
      <c r="F258" s="110"/>
      <c r="G258" s="111"/>
      <c r="H258" s="110"/>
      <c r="I258" s="65">
        <v>0.56000000000000005</v>
      </c>
      <c r="J258" s="112">
        <v>95</v>
      </c>
      <c r="K258" s="67">
        <v>14.21</v>
      </c>
    </row>
    <row r="259" spans="1:11" s="6" customFormat="1" ht="15" outlineLevel="1">
      <c r="A259" s="59" t="s">
        <v>43</v>
      </c>
      <c r="B259" s="108"/>
      <c r="C259" s="108" t="s">
        <v>57</v>
      </c>
      <c r="D259" s="109" t="s">
        <v>54</v>
      </c>
      <c r="E259" s="62">
        <v>77</v>
      </c>
      <c r="F259" s="110"/>
      <c r="G259" s="111"/>
      <c r="H259" s="110"/>
      <c r="I259" s="65">
        <v>0.44</v>
      </c>
      <c r="J259" s="112">
        <v>65</v>
      </c>
      <c r="K259" s="67">
        <v>9.7200000000000006</v>
      </c>
    </row>
    <row r="260" spans="1:11" s="6" customFormat="1" ht="30" outlineLevel="1">
      <c r="A260" s="59" t="s">
        <v>43</v>
      </c>
      <c r="B260" s="108"/>
      <c r="C260" s="108" t="s">
        <v>58</v>
      </c>
      <c r="D260" s="109" t="s">
        <v>59</v>
      </c>
      <c r="E260" s="62">
        <v>5.31</v>
      </c>
      <c r="F260" s="110"/>
      <c r="G260" s="111" t="s">
        <v>94</v>
      </c>
      <c r="H260" s="110"/>
      <c r="I260" s="65">
        <v>7.43</v>
      </c>
      <c r="J260" s="112"/>
      <c r="K260" s="67"/>
    </row>
    <row r="261" spans="1:11" s="6" customFormat="1" ht="15.75">
      <c r="A261" s="70" t="s">
        <v>43</v>
      </c>
      <c r="B261" s="113"/>
      <c r="C261" s="113" t="s">
        <v>60</v>
      </c>
      <c r="D261" s="114"/>
      <c r="E261" s="73" t="s">
        <v>43</v>
      </c>
      <c r="F261" s="115"/>
      <c r="G261" s="116"/>
      <c r="H261" s="115"/>
      <c r="I261" s="76">
        <v>301.74</v>
      </c>
      <c r="J261" s="117"/>
      <c r="K261" s="78">
        <v>6360.66</v>
      </c>
    </row>
    <row r="262" spans="1:11" s="6" customFormat="1" ht="15" outlineLevel="1">
      <c r="A262" s="59" t="s">
        <v>43</v>
      </c>
      <c r="B262" s="108"/>
      <c r="C262" s="108" t="s">
        <v>61</v>
      </c>
      <c r="D262" s="109"/>
      <c r="E262" s="62" t="s">
        <v>43</v>
      </c>
      <c r="F262" s="110"/>
      <c r="G262" s="111"/>
      <c r="H262" s="110"/>
      <c r="I262" s="65"/>
      <c r="J262" s="112"/>
      <c r="K262" s="67"/>
    </row>
    <row r="263" spans="1:11" s="6" customFormat="1" ht="25.5" outlineLevel="1">
      <c r="A263" s="59" t="s">
        <v>43</v>
      </c>
      <c r="B263" s="108"/>
      <c r="C263" s="108" t="s">
        <v>46</v>
      </c>
      <c r="D263" s="109"/>
      <c r="E263" s="62" t="s">
        <v>43</v>
      </c>
      <c r="F263" s="110">
        <v>0.41</v>
      </c>
      <c r="G263" s="111" t="s">
        <v>100</v>
      </c>
      <c r="H263" s="110"/>
      <c r="I263" s="65">
        <v>0.06</v>
      </c>
      <c r="J263" s="112">
        <v>26.39</v>
      </c>
      <c r="K263" s="67">
        <v>1.5</v>
      </c>
    </row>
    <row r="264" spans="1:11" s="6" customFormat="1" ht="25.5" outlineLevel="1">
      <c r="A264" s="59" t="s">
        <v>43</v>
      </c>
      <c r="B264" s="108"/>
      <c r="C264" s="108" t="s">
        <v>48</v>
      </c>
      <c r="D264" s="109"/>
      <c r="E264" s="62" t="s">
        <v>43</v>
      </c>
      <c r="F264" s="110">
        <v>0.41</v>
      </c>
      <c r="G264" s="111" t="s">
        <v>100</v>
      </c>
      <c r="H264" s="110"/>
      <c r="I264" s="65">
        <v>0.06</v>
      </c>
      <c r="J264" s="112">
        <v>26.39</v>
      </c>
      <c r="K264" s="67">
        <v>1.5</v>
      </c>
    </row>
    <row r="265" spans="1:11" s="6" customFormat="1" ht="15" outlineLevel="1">
      <c r="A265" s="59" t="s">
        <v>43</v>
      </c>
      <c r="B265" s="108"/>
      <c r="C265" s="108" t="s">
        <v>63</v>
      </c>
      <c r="D265" s="109" t="s">
        <v>54</v>
      </c>
      <c r="E265" s="62">
        <v>175</v>
      </c>
      <c r="F265" s="110"/>
      <c r="G265" s="111"/>
      <c r="H265" s="110"/>
      <c r="I265" s="65">
        <v>0.11</v>
      </c>
      <c r="J265" s="112">
        <v>160</v>
      </c>
      <c r="K265" s="67">
        <v>2.41</v>
      </c>
    </row>
    <row r="266" spans="1:11" s="6" customFormat="1" ht="15" outlineLevel="1">
      <c r="A266" s="59" t="s">
        <v>43</v>
      </c>
      <c r="B266" s="108"/>
      <c r="C266" s="108" t="s">
        <v>64</v>
      </c>
      <c r="D266" s="109"/>
      <c r="E266" s="62" t="s">
        <v>43</v>
      </c>
      <c r="F266" s="110"/>
      <c r="G266" s="111"/>
      <c r="H266" s="110"/>
      <c r="I266" s="65">
        <v>0.17</v>
      </c>
      <c r="J266" s="112"/>
      <c r="K266" s="67">
        <v>3.91</v>
      </c>
    </row>
    <row r="267" spans="1:11" s="6" customFormat="1" ht="15.75">
      <c r="A267" s="70" t="s">
        <v>43</v>
      </c>
      <c r="B267" s="113"/>
      <c r="C267" s="113" t="s">
        <v>65</v>
      </c>
      <c r="D267" s="114"/>
      <c r="E267" s="73" t="s">
        <v>43</v>
      </c>
      <c r="F267" s="115"/>
      <c r="G267" s="116"/>
      <c r="H267" s="115"/>
      <c r="I267" s="76">
        <v>301.91000000000003</v>
      </c>
      <c r="J267" s="117"/>
      <c r="K267" s="78">
        <v>6364.57</v>
      </c>
    </row>
    <row r="268" spans="1:11" s="6" customFormat="1" ht="45">
      <c r="A268" s="59">
        <v>22</v>
      </c>
      <c r="B268" s="108" t="s">
        <v>180</v>
      </c>
      <c r="C268" s="108" t="s">
        <v>181</v>
      </c>
      <c r="D268" s="109" t="s">
        <v>106</v>
      </c>
      <c r="E268" s="62" t="s">
        <v>1284</v>
      </c>
      <c r="F268" s="110">
        <v>18660.61</v>
      </c>
      <c r="G268" s="111"/>
      <c r="H268" s="110"/>
      <c r="I268" s="65">
        <v>154.81</v>
      </c>
      <c r="J268" s="112">
        <v>3.05</v>
      </c>
      <c r="K268" s="78">
        <v>472.17</v>
      </c>
    </row>
    <row r="269" spans="1:11" s="6" customFormat="1" ht="180">
      <c r="A269" s="59">
        <v>23</v>
      </c>
      <c r="B269" s="108" t="s">
        <v>183</v>
      </c>
      <c r="C269" s="108" t="s">
        <v>184</v>
      </c>
      <c r="D269" s="109" t="s">
        <v>142</v>
      </c>
      <c r="E269" s="62" t="s">
        <v>1282</v>
      </c>
      <c r="F269" s="110">
        <v>314.81</v>
      </c>
      <c r="G269" s="111">
        <v>2</v>
      </c>
      <c r="H269" s="110"/>
      <c r="I269" s="65"/>
      <c r="J269" s="112"/>
      <c r="K269" s="67"/>
    </row>
    <row r="270" spans="1:11" s="6" customFormat="1" ht="25.5" outlineLevel="1">
      <c r="A270" s="59" t="s">
        <v>43</v>
      </c>
      <c r="B270" s="108"/>
      <c r="C270" s="108" t="s">
        <v>44</v>
      </c>
      <c r="D270" s="109"/>
      <c r="E270" s="62" t="s">
        <v>43</v>
      </c>
      <c r="F270" s="110">
        <v>25.35</v>
      </c>
      <c r="G270" s="111" t="s">
        <v>185</v>
      </c>
      <c r="H270" s="110"/>
      <c r="I270" s="65">
        <v>70.94</v>
      </c>
      <c r="J270" s="112">
        <v>26.39</v>
      </c>
      <c r="K270" s="67">
        <v>1872.22</v>
      </c>
    </row>
    <row r="271" spans="1:11" s="6" customFormat="1" ht="15" outlineLevel="1">
      <c r="A271" s="59" t="s">
        <v>43</v>
      </c>
      <c r="B271" s="108"/>
      <c r="C271" s="108" t="s">
        <v>46</v>
      </c>
      <c r="D271" s="109"/>
      <c r="E271" s="62" t="s">
        <v>43</v>
      </c>
      <c r="F271" s="110">
        <v>1.81</v>
      </c>
      <c r="G271" s="111" t="s">
        <v>186</v>
      </c>
      <c r="H271" s="110"/>
      <c r="I271" s="65">
        <v>5.01</v>
      </c>
      <c r="J271" s="112">
        <v>10.23</v>
      </c>
      <c r="K271" s="67">
        <v>51.2</v>
      </c>
    </row>
    <row r="272" spans="1:11" s="6" customFormat="1" ht="15" outlineLevel="1">
      <c r="A272" s="59" t="s">
        <v>43</v>
      </c>
      <c r="B272" s="108"/>
      <c r="C272" s="108" t="s">
        <v>48</v>
      </c>
      <c r="D272" s="109"/>
      <c r="E272" s="62" t="s">
        <v>43</v>
      </c>
      <c r="F272" s="110" t="s">
        <v>187</v>
      </c>
      <c r="G272" s="111"/>
      <c r="H272" s="110"/>
      <c r="I272" s="68" t="s">
        <v>1285</v>
      </c>
      <c r="J272" s="112">
        <v>26.39</v>
      </c>
      <c r="K272" s="69" t="s">
        <v>1286</v>
      </c>
    </row>
    <row r="273" spans="1:11" s="6" customFormat="1" ht="15" outlineLevel="1">
      <c r="A273" s="59" t="s">
        <v>43</v>
      </c>
      <c r="B273" s="108"/>
      <c r="C273" s="108" t="s">
        <v>52</v>
      </c>
      <c r="D273" s="109"/>
      <c r="E273" s="62" t="s">
        <v>43</v>
      </c>
      <c r="F273" s="110">
        <v>287.64999999999998</v>
      </c>
      <c r="G273" s="111">
        <v>2</v>
      </c>
      <c r="H273" s="110"/>
      <c r="I273" s="65">
        <v>530.30999999999995</v>
      </c>
      <c r="J273" s="112">
        <v>2.76</v>
      </c>
      <c r="K273" s="67">
        <v>1463.66</v>
      </c>
    </row>
    <row r="274" spans="1:11" s="6" customFormat="1" ht="15" outlineLevel="1">
      <c r="A274" s="59" t="s">
        <v>43</v>
      </c>
      <c r="B274" s="108"/>
      <c r="C274" s="108" t="s">
        <v>53</v>
      </c>
      <c r="D274" s="109" t="s">
        <v>54</v>
      </c>
      <c r="E274" s="62">
        <v>100</v>
      </c>
      <c r="F274" s="110"/>
      <c r="G274" s="111"/>
      <c r="H274" s="110"/>
      <c r="I274" s="65">
        <v>70.94</v>
      </c>
      <c r="J274" s="112">
        <v>83</v>
      </c>
      <c r="K274" s="67">
        <v>1553.94</v>
      </c>
    </row>
    <row r="275" spans="1:11" s="6" customFormat="1" ht="15" outlineLevel="1">
      <c r="A275" s="59" t="s">
        <v>43</v>
      </c>
      <c r="B275" s="108"/>
      <c r="C275" s="108" t="s">
        <v>55</v>
      </c>
      <c r="D275" s="109" t="s">
        <v>54</v>
      </c>
      <c r="E275" s="62">
        <v>64</v>
      </c>
      <c r="F275" s="110"/>
      <c r="G275" s="111"/>
      <c r="H275" s="110"/>
      <c r="I275" s="65">
        <v>45.4</v>
      </c>
      <c r="J275" s="112">
        <v>41</v>
      </c>
      <c r="K275" s="67">
        <v>767.61</v>
      </c>
    </row>
    <row r="276" spans="1:11" s="6" customFormat="1" ht="15" outlineLevel="1">
      <c r="A276" s="59" t="s">
        <v>43</v>
      </c>
      <c r="B276" s="108"/>
      <c r="C276" s="108" t="s">
        <v>56</v>
      </c>
      <c r="D276" s="109" t="s">
        <v>54</v>
      </c>
      <c r="E276" s="62">
        <v>98</v>
      </c>
      <c r="F276" s="110"/>
      <c r="G276" s="111"/>
      <c r="H276" s="110"/>
      <c r="I276" s="65">
        <v>0.74</v>
      </c>
      <c r="J276" s="112">
        <v>95</v>
      </c>
      <c r="K276" s="67">
        <v>18.72</v>
      </c>
    </row>
    <row r="277" spans="1:11" s="6" customFormat="1" ht="15" outlineLevel="1">
      <c r="A277" s="59" t="s">
        <v>43</v>
      </c>
      <c r="B277" s="108"/>
      <c r="C277" s="108" t="s">
        <v>57</v>
      </c>
      <c r="D277" s="109" t="s">
        <v>54</v>
      </c>
      <c r="E277" s="62">
        <v>77</v>
      </c>
      <c r="F277" s="110"/>
      <c r="G277" s="111"/>
      <c r="H277" s="110"/>
      <c r="I277" s="65">
        <v>0.57999999999999996</v>
      </c>
      <c r="J277" s="112">
        <v>65</v>
      </c>
      <c r="K277" s="67">
        <v>12.81</v>
      </c>
    </row>
    <row r="278" spans="1:11" s="6" customFormat="1" ht="30" outlineLevel="1">
      <c r="A278" s="59" t="s">
        <v>43</v>
      </c>
      <c r="B278" s="108"/>
      <c r="C278" s="108" t="s">
        <v>58</v>
      </c>
      <c r="D278" s="109" t="s">
        <v>59</v>
      </c>
      <c r="E278" s="62">
        <v>2.13</v>
      </c>
      <c r="F278" s="110"/>
      <c r="G278" s="111" t="s">
        <v>185</v>
      </c>
      <c r="H278" s="110"/>
      <c r="I278" s="65">
        <v>5.96</v>
      </c>
      <c r="J278" s="112"/>
      <c r="K278" s="67"/>
    </row>
    <row r="279" spans="1:11" s="6" customFormat="1" ht="15.75">
      <c r="A279" s="70" t="s">
        <v>43</v>
      </c>
      <c r="B279" s="113"/>
      <c r="C279" s="113" t="s">
        <v>60</v>
      </c>
      <c r="D279" s="114"/>
      <c r="E279" s="73" t="s">
        <v>43</v>
      </c>
      <c r="F279" s="115"/>
      <c r="G279" s="116"/>
      <c r="H279" s="115"/>
      <c r="I279" s="76">
        <v>723.92</v>
      </c>
      <c r="J279" s="117"/>
      <c r="K279" s="78">
        <v>5740.16</v>
      </c>
    </row>
    <row r="280" spans="1:11" s="6" customFormat="1" ht="15" outlineLevel="1">
      <c r="A280" s="59" t="s">
        <v>43</v>
      </c>
      <c r="B280" s="108"/>
      <c r="C280" s="108" t="s">
        <v>61</v>
      </c>
      <c r="D280" s="109"/>
      <c r="E280" s="62" t="s">
        <v>43</v>
      </c>
      <c r="F280" s="110"/>
      <c r="G280" s="111"/>
      <c r="H280" s="110"/>
      <c r="I280" s="65"/>
      <c r="J280" s="112"/>
      <c r="K280" s="67"/>
    </row>
    <row r="281" spans="1:11" s="6" customFormat="1" ht="25.5" outlineLevel="1">
      <c r="A281" s="59" t="s">
        <v>43</v>
      </c>
      <c r="B281" s="108"/>
      <c r="C281" s="108" t="s">
        <v>46</v>
      </c>
      <c r="D281" s="109"/>
      <c r="E281" s="62" t="s">
        <v>43</v>
      </c>
      <c r="F281" s="110">
        <v>0.27</v>
      </c>
      <c r="G281" s="111" t="s">
        <v>190</v>
      </c>
      <c r="H281" s="110"/>
      <c r="I281" s="65">
        <v>7.0000000000000007E-2</v>
      </c>
      <c r="J281" s="112">
        <v>26.39</v>
      </c>
      <c r="K281" s="67">
        <v>1.97</v>
      </c>
    </row>
    <row r="282" spans="1:11" s="6" customFormat="1" ht="25.5" outlineLevel="1">
      <c r="A282" s="59" t="s">
        <v>43</v>
      </c>
      <c r="B282" s="108"/>
      <c r="C282" s="108" t="s">
        <v>48</v>
      </c>
      <c r="D282" s="109"/>
      <c r="E282" s="62" t="s">
        <v>43</v>
      </c>
      <c r="F282" s="110">
        <v>0.27</v>
      </c>
      <c r="G282" s="111" t="s">
        <v>190</v>
      </c>
      <c r="H282" s="110"/>
      <c r="I282" s="65">
        <v>7.0000000000000007E-2</v>
      </c>
      <c r="J282" s="112">
        <v>26.39</v>
      </c>
      <c r="K282" s="67">
        <v>1.97</v>
      </c>
    </row>
    <row r="283" spans="1:11" s="6" customFormat="1" ht="15" outlineLevel="1">
      <c r="A283" s="59" t="s">
        <v>43</v>
      </c>
      <c r="B283" s="108"/>
      <c r="C283" s="108" t="s">
        <v>63</v>
      </c>
      <c r="D283" s="109" t="s">
        <v>54</v>
      </c>
      <c r="E283" s="62">
        <v>175</v>
      </c>
      <c r="F283" s="110"/>
      <c r="G283" s="111"/>
      <c r="H283" s="110"/>
      <c r="I283" s="65">
        <v>0.12</v>
      </c>
      <c r="J283" s="112">
        <v>160</v>
      </c>
      <c r="K283" s="67">
        <v>3.15</v>
      </c>
    </row>
    <row r="284" spans="1:11" s="6" customFormat="1" ht="15" outlineLevel="1">
      <c r="A284" s="59" t="s">
        <v>43</v>
      </c>
      <c r="B284" s="108"/>
      <c r="C284" s="108" t="s">
        <v>64</v>
      </c>
      <c r="D284" s="109"/>
      <c r="E284" s="62" t="s">
        <v>43</v>
      </c>
      <c r="F284" s="110"/>
      <c r="G284" s="111"/>
      <c r="H284" s="110"/>
      <c r="I284" s="65">
        <v>0.19</v>
      </c>
      <c r="J284" s="112"/>
      <c r="K284" s="67">
        <v>5.12</v>
      </c>
    </row>
    <row r="285" spans="1:11" s="6" customFormat="1" ht="15.75">
      <c r="A285" s="70" t="s">
        <v>43</v>
      </c>
      <c r="B285" s="113"/>
      <c r="C285" s="113" t="s">
        <v>65</v>
      </c>
      <c r="D285" s="114"/>
      <c r="E285" s="73" t="s">
        <v>43</v>
      </c>
      <c r="F285" s="115"/>
      <c r="G285" s="116"/>
      <c r="H285" s="115"/>
      <c r="I285" s="76">
        <v>724.11</v>
      </c>
      <c r="J285" s="117"/>
      <c r="K285" s="78">
        <v>5745.28</v>
      </c>
    </row>
    <row r="286" spans="1:11" s="6" customFormat="1" ht="225">
      <c r="A286" s="59">
        <v>24</v>
      </c>
      <c r="B286" s="108" t="s">
        <v>1287</v>
      </c>
      <c r="C286" s="108" t="s">
        <v>1288</v>
      </c>
      <c r="D286" s="109" t="s">
        <v>997</v>
      </c>
      <c r="E286" s="62" t="s">
        <v>1289</v>
      </c>
      <c r="F286" s="110">
        <v>616.24</v>
      </c>
      <c r="G286" s="111"/>
      <c r="H286" s="110"/>
      <c r="I286" s="65"/>
      <c r="J286" s="112"/>
      <c r="K286" s="67"/>
    </row>
    <row r="287" spans="1:11" s="6" customFormat="1" ht="25.5" outlineLevel="1">
      <c r="A287" s="59" t="s">
        <v>43</v>
      </c>
      <c r="B287" s="108"/>
      <c r="C287" s="108" t="s">
        <v>44</v>
      </c>
      <c r="D287" s="109"/>
      <c r="E287" s="62" t="s">
        <v>43</v>
      </c>
      <c r="F287" s="110">
        <v>293.04000000000002</v>
      </c>
      <c r="G287" s="111" t="s">
        <v>1290</v>
      </c>
      <c r="H287" s="110"/>
      <c r="I287" s="65">
        <v>1494.87</v>
      </c>
      <c r="J287" s="112">
        <v>26.39</v>
      </c>
      <c r="K287" s="67">
        <v>39449.54</v>
      </c>
    </row>
    <row r="288" spans="1:11" s="6" customFormat="1" ht="15" outlineLevel="1">
      <c r="A288" s="59" t="s">
        <v>43</v>
      </c>
      <c r="B288" s="108"/>
      <c r="C288" s="108" t="s">
        <v>46</v>
      </c>
      <c r="D288" s="109"/>
      <c r="E288" s="62" t="s">
        <v>43</v>
      </c>
      <c r="F288" s="110">
        <v>62.85</v>
      </c>
      <c r="G288" s="111" t="s">
        <v>95</v>
      </c>
      <c r="H288" s="110"/>
      <c r="I288" s="65">
        <v>288.01</v>
      </c>
      <c r="J288" s="112">
        <v>9.56</v>
      </c>
      <c r="K288" s="67">
        <v>2753.38</v>
      </c>
    </row>
    <row r="289" spans="1:11" s="6" customFormat="1" ht="15" outlineLevel="1">
      <c r="A289" s="59" t="s">
        <v>43</v>
      </c>
      <c r="B289" s="108"/>
      <c r="C289" s="108" t="s">
        <v>48</v>
      </c>
      <c r="D289" s="109"/>
      <c r="E289" s="62" t="s">
        <v>43</v>
      </c>
      <c r="F289" s="110" t="s">
        <v>1291</v>
      </c>
      <c r="G289" s="111"/>
      <c r="H289" s="110"/>
      <c r="I289" s="68" t="s">
        <v>1292</v>
      </c>
      <c r="J289" s="112">
        <v>26.39</v>
      </c>
      <c r="K289" s="69" t="s">
        <v>1293</v>
      </c>
    </row>
    <row r="290" spans="1:11" s="6" customFormat="1" ht="15" outlineLevel="1">
      <c r="A290" s="59" t="s">
        <v>43</v>
      </c>
      <c r="B290" s="108"/>
      <c r="C290" s="108" t="s">
        <v>52</v>
      </c>
      <c r="D290" s="109"/>
      <c r="E290" s="62" t="s">
        <v>43</v>
      </c>
      <c r="F290" s="110">
        <v>260.33999999999997</v>
      </c>
      <c r="G290" s="111"/>
      <c r="H290" s="110"/>
      <c r="I290" s="65">
        <v>795.34</v>
      </c>
      <c r="J290" s="112">
        <v>8.91</v>
      </c>
      <c r="K290" s="67">
        <v>7086.47</v>
      </c>
    </row>
    <row r="291" spans="1:11" s="6" customFormat="1" ht="15" outlineLevel="1">
      <c r="A291" s="59" t="s">
        <v>43</v>
      </c>
      <c r="B291" s="108"/>
      <c r="C291" s="108" t="s">
        <v>53</v>
      </c>
      <c r="D291" s="109" t="s">
        <v>54</v>
      </c>
      <c r="E291" s="62">
        <v>85</v>
      </c>
      <c r="F291" s="110"/>
      <c r="G291" s="111"/>
      <c r="H291" s="110"/>
      <c r="I291" s="65">
        <v>1270.6400000000001</v>
      </c>
      <c r="J291" s="112">
        <v>70</v>
      </c>
      <c r="K291" s="67">
        <v>27614.68</v>
      </c>
    </row>
    <row r="292" spans="1:11" s="6" customFormat="1" ht="15" outlineLevel="1">
      <c r="A292" s="59" t="s">
        <v>43</v>
      </c>
      <c r="B292" s="108"/>
      <c r="C292" s="108" t="s">
        <v>55</v>
      </c>
      <c r="D292" s="109" t="s">
        <v>54</v>
      </c>
      <c r="E292" s="62">
        <v>70</v>
      </c>
      <c r="F292" s="110"/>
      <c r="G292" s="111"/>
      <c r="H292" s="110"/>
      <c r="I292" s="65">
        <v>1046.4100000000001</v>
      </c>
      <c r="J292" s="112">
        <v>41</v>
      </c>
      <c r="K292" s="67">
        <v>16174.31</v>
      </c>
    </row>
    <row r="293" spans="1:11" s="6" customFormat="1" ht="15" outlineLevel="1">
      <c r="A293" s="59" t="s">
        <v>43</v>
      </c>
      <c r="B293" s="108"/>
      <c r="C293" s="108" t="s">
        <v>56</v>
      </c>
      <c r="D293" s="109" t="s">
        <v>54</v>
      </c>
      <c r="E293" s="62">
        <v>98</v>
      </c>
      <c r="F293" s="110"/>
      <c r="G293" s="111"/>
      <c r="H293" s="110"/>
      <c r="I293" s="65">
        <v>35.25</v>
      </c>
      <c r="J293" s="112">
        <v>95</v>
      </c>
      <c r="K293" s="67">
        <v>901.85</v>
      </c>
    </row>
    <row r="294" spans="1:11" s="6" customFormat="1" ht="15" outlineLevel="1">
      <c r="A294" s="59" t="s">
        <v>43</v>
      </c>
      <c r="B294" s="108"/>
      <c r="C294" s="108" t="s">
        <v>57</v>
      </c>
      <c r="D294" s="109" t="s">
        <v>54</v>
      </c>
      <c r="E294" s="62">
        <v>77</v>
      </c>
      <c r="F294" s="110"/>
      <c r="G294" s="111"/>
      <c r="H294" s="110"/>
      <c r="I294" s="65">
        <v>27.7</v>
      </c>
      <c r="J294" s="112">
        <v>65</v>
      </c>
      <c r="K294" s="67">
        <v>617.05999999999995</v>
      </c>
    </row>
    <row r="295" spans="1:11" s="6" customFormat="1" ht="30" outlineLevel="1">
      <c r="A295" s="59" t="s">
        <v>43</v>
      </c>
      <c r="B295" s="108"/>
      <c r="C295" s="108" t="s">
        <v>58</v>
      </c>
      <c r="D295" s="109" t="s">
        <v>59</v>
      </c>
      <c r="E295" s="62">
        <v>22.2</v>
      </c>
      <c r="F295" s="110"/>
      <c r="G295" s="111" t="s">
        <v>1290</v>
      </c>
      <c r="H295" s="110"/>
      <c r="I295" s="65">
        <v>113.25</v>
      </c>
      <c r="J295" s="112"/>
      <c r="K295" s="67"/>
    </row>
    <row r="296" spans="1:11" s="6" customFormat="1" ht="15.75">
      <c r="A296" s="70" t="s">
        <v>43</v>
      </c>
      <c r="B296" s="113"/>
      <c r="C296" s="113" t="s">
        <v>60</v>
      </c>
      <c r="D296" s="114"/>
      <c r="E296" s="73" t="s">
        <v>43</v>
      </c>
      <c r="F296" s="115"/>
      <c r="G296" s="116"/>
      <c r="H296" s="115"/>
      <c r="I296" s="76">
        <v>4958.22</v>
      </c>
      <c r="J296" s="117"/>
      <c r="K296" s="78">
        <v>94597.29</v>
      </c>
    </row>
    <row r="297" spans="1:11" s="6" customFormat="1" ht="15" outlineLevel="1">
      <c r="A297" s="59" t="s">
        <v>43</v>
      </c>
      <c r="B297" s="108"/>
      <c r="C297" s="108" t="s">
        <v>61</v>
      </c>
      <c r="D297" s="109"/>
      <c r="E297" s="62" t="s">
        <v>43</v>
      </c>
      <c r="F297" s="110"/>
      <c r="G297" s="111"/>
      <c r="H297" s="110"/>
      <c r="I297" s="65"/>
      <c r="J297" s="112"/>
      <c r="K297" s="67"/>
    </row>
    <row r="298" spans="1:11" s="6" customFormat="1" ht="25.5" outlineLevel="1">
      <c r="A298" s="59" t="s">
        <v>43</v>
      </c>
      <c r="B298" s="108"/>
      <c r="C298" s="108" t="s">
        <v>46</v>
      </c>
      <c r="D298" s="109"/>
      <c r="E298" s="62" t="s">
        <v>43</v>
      </c>
      <c r="F298" s="110">
        <v>7.85</v>
      </c>
      <c r="G298" s="111" t="s">
        <v>100</v>
      </c>
      <c r="H298" s="110"/>
      <c r="I298" s="65">
        <v>3.6</v>
      </c>
      <c r="J298" s="112">
        <v>26.39</v>
      </c>
      <c r="K298" s="67">
        <v>94.93</v>
      </c>
    </row>
    <row r="299" spans="1:11" s="6" customFormat="1" ht="25.5" outlineLevel="1">
      <c r="A299" s="59" t="s">
        <v>43</v>
      </c>
      <c r="B299" s="108"/>
      <c r="C299" s="108" t="s">
        <v>48</v>
      </c>
      <c r="D299" s="109"/>
      <c r="E299" s="62" t="s">
        <v>43</v>
      </c>
      <c r="F299" s="110">
        <v>7.85</v>
      </c>
      <c r="G299" s="111" t="s">
        <v>100</v>
      </c>
      <c r="H299" s="110"/>
      <c r="I299" s="65">
        <v>3.6</v>
      </c>
      <c r="J299" s="112">
        <v>26.39</v>
      </c>
      <c r="K299" s="67">
        <v>94.93</v>
      </c>
    </row>
    <row r="300" spans="1:11" s="6" customFormat="1" ht="15" outlineLevel="1">
      <c r="A300" s="59" t="s">
        <v>43</v>
      </c>
      <c r="B300" s="108"/>
      <c r="C300" s="108" t="s">
        <v>63</v>
      </c>
      <c r="D300" s="109" t="s">
        <v>54</v>
      </c>
      <c r="E300" s="62">
        <v>175</v>
      </c>
      <c r="F300" s="110"/>
      <c r="G300" s="111"/>
      <c r="H300" s="110"/>
      <c r="I300" s="65">
        <v>6.3</v>
      </c>
      <c r="J300" s="112">
        <v>160</v>
      </c>
      <c r="K300" s="67">
        <v>151.88</v>
      </c>
    </row>
    <row r="301" spans="1:11" s="6" customFormat="1" ht="15" outlineLevel="1">
      <c r="A301" s="59" t="s">
        <v>43</v>
      </c>
      <c r="B301" s="108"/>
      <c r="C301" s="108" t="s">
        <v>64</v>
      </c>
      <c r="D301" s="109"/>
      <c r="E301" s="62" t="s">
        <v>43</v>
      </c>
      <c r="F301" s="110"/>
      <c r="G301" s="111"/>
      <c r="H301" s="110"/>
      <c r="I301" s="65">
        <v>9.9</v>
      </c>
      <c r="J301" s="112"/>
      <c r="K301" s="67">
        <v>246.81</v>
      </c>
    </row>
    <row r="302" spans="1:11" s="6" customFormat="1" ht="15.75">
      <c r="A302" s="70" t="s">
        <v>43</v>
      </c>
      <c r="B302" s="113"/>
      <c r="C302" s="126" t="s">
        <v>65</v>
      </c>
      <c r="D302" s="127"/>
      <c r="E302" s="91" t="s">
        <v>43</v>
      </c>
      <c r="F302" s="128"/>
      <c r="G302" s="129"/>
      <c r="H302" s="128"/>
      <c r="I302" s="87">
        <v>4968.12</v>
      </c>
      <c r="J302" s="125"/>
      <c r="K302" s="86">
        <v>94844.1</v>
      </c>
    </row>
    <row r="303" spans="1:11" s="6" customFormat="1" ht="15">
      <c r="A303" s="123"/>
      <c r="B303" s="124"/>
      <c r="C303" s="168" t="s">
        <v>127</v>
      </c>
      <c r="D303" s="169"/>
      <c r="E303" s="169"/>
      <c r="F303" s="169"/>
      <c r="G303" s="169"/>
      <c r="H303" s="169"/>
      <c r="I303" s="65">
        <v>37435.08</v>
      </c>
      <c r="J303" s="112"/>
      <c r="K303" s="67">
        <v>513826.68</v>
      </c>
    </row>
    <row r="304" spans="1:11" s="6" customFormat="1" ht="15">
      <c r="A304" s="123"/>
      <c r="B304" s="124"/>
      <c r="C304" s="168" t="s">
        <v>128</v>
      </c>
      <c r="D304" s="169"/>
      <c r="E304" s="169"/>
      <c r="F304" s="169"/>
      <c r="G304" s="169"/>
      <c r="H304" s="169"/>
      <c r="I304" s="65"/>
      <c r="J304" s="112"/>
      <c r="K304" s="67"/>
    </row>
    <row r="305" spans="1:11" s="6" customFormat="1" ht="15">
      <c r="A305" s="123"/>
      <c r="B305" s="124"/>
      <c r="C305" s="168" t="s">
        <v>129</v>
      </c>
      <c r="D305" s="169"/>
      <c r="E305" s="169"/>
      <c r="F305" s="169"/>
      <c r="G305" s="169"/>
      <c r="H305" s="169"/>
      <c r="I305" s="65">
        <v>7711.56</v>
      </c>
      <c r="J305" s="112"/>
      <c r="K305" s="67">
        <v>203508.21</v>
      </c>
    </row>
    <row r="306" spans="1:11" s="6" customFormat="1" ht="15">
      <c r="A306" s="123"/>
      <c r="B306" s="124"/>
      <c r="C306" s="168" t="s">
        <v>130</v>
      </c>
      <c r="D306" s="169"/>
      <c r="E306" s="169"/>
      <c r="F306" s="169"/>
      <c r="G306" s="169"/>
      <c r="H306" s="169"/>
      <c r="I306" s="65">
        <v>28494.32</v>
      </c>
      <c r="J306" s="112"/>
      <c r="K306" s="67">
        <v>300014.15000000002</v>
      </c>
    </row>
    <row r="307" spans="1:11" s="6" customFormat="1" ht="15">
      <c r="A307" s="123"/>
      <c r="B307" s="124"/>
      <c r="C307" s="168" t="s">
        <v>131</v>
      </c>
      <c r="D307" s="169"/>
      <c r="E307" s="169"/>
      <c r="F307" s="169"/>
      <c r="G307" s="169"/>
      <c r="H307" s="169"/>
      <c r="I307" s="65">
        <v>1365.74</v>
      </c>
      <c r="J307" s="112"/>
      <c r="K307" s="67">
        <v>13907.67</v>
      </c>
    </row>
    <row r="308" spans="1:11" s="6" customFormat="1" ht="15.75">
      <c r="A308" s="123"/>
      <c r="B308" s="124"/>
      <c r="C308" s="173" t="s">
        <v>132</v>
      </c>
      <c r="D308" s="174"/>
      <c r="E308" s="174"/>
      <c r="F308" s="174"/>
      <c r="G308" s="174"/>
      <c r="H308" s="174"/>
      <c r="I308" s="76">
        <v>6618.91</v>
      </c>
      <c r="J308" s="117"/>
      <c r="K308" s="78">
        <v>144398.45000000001</v>
      </c>
    </row>
    <row r="309" spans="1:11" s="6" customFormat="1" ht="15.75">
      <c r="A309" s="123"/>
      <c r="B309" s="124"/>
      <c r="C309" s="173" t="s">
        <v>133</v>
      </c>
      <c r="D309" s="174"/>
      <c r="E309" s="174"/>
      <c r="F309" s="174"/>
      <c r="G309" s="174"/>
      <c r="H309" s="174"/>
      <c r="I309" s="76">
        <v>5387.11</v>
      </c>
      <c r="J309" s="117"/>
      <c r="K309" s="78">
        <v>84303.17</v>
      </c>
    </row>
    <row r="310" spans="1:11" s="6" customFormat="1" ht="32.1" customHeight="1">
      <c r="A310" s="123"/>
      <c r="B310" s="124"/>
      <c r="C310" s="173" t="s">
        <v>1294</v>
      </c>
      <c r="D310" s="174"/>
      <c r="E310" s="174"/>
      <c r="F310" s="174"/>
      <c r="G310" s="174"/>
      <c r="H310" s="174"/>
      <c r="I310" s="76"/>
      <c r="J310" s="117"/>
      <c r="K310" s="78"/>
    </row>
    <row r="311" spans="1:11" s="6" customFormat="1" ht="15">
      <c r="A311" s="123"/>
      <c r="B311" s="124"/>
      <c r="C311" s="168" t="s">
        <v>1295</v>
      </c>
      <c r="D311" s="169"/>
      <c r="E311" s="169"/>
      <c r="F311" s="169"/>
      <c r="G311" s="169"/>
      <c r="H311" s="169"/>
      <c r="I311" s="65">
        <v>49441.1</v>
      </c>
      <c r="J311" s="112"/>
      <c r="K311" s="67">
        <v>742528.3</v>
      </c>
    </row>
    <row r="312" spans="1:11" s="6" customFormat="1" ht="32.1" customHeight="1">
      <c r="A312" s="123"/>
      <c r="B312" s="124"/>
      <c r="C312" s="175" t="s">
        <v>1296</v>
      </c>
      <c r="D312" s="176"/>
      <c r="E312" s="176"/>
      <c r="F312" s="176"/>
      <c r="G312" s="176"/>
      <c r="H312" s="176"/>
      <c r="I312" s="87">
        <v>49441.1</v>
      </c>
      <c r="J312" s="125"/>
      <c r="K312" s="86">
        <v>742528.3</v>
      </c>
    </row>
    <row r="313" spans="1:11" s="6" customFormat="1" ht="22.15" customHeight="1">
      <c r="A313" s="166" t="s">
        <v>1297</v>
      </c>
      <c r="B313" s="167"/>
      <c r="C313" s="167"/>
      <c r="D313" s="167"/>
      <c r="E313" s="167"/>
      <c r="F313" s="167"/>
      <c r="G313" s="167"/>
      <c r="H313" s="167"/>
      <c r="I313" s="167"/>
      <c r="J313" s="167"/>
      <c r="K313" s="167"/>
    </row>
    <row r="314" spans="1:11" s="6" customFormat="1" ht="180">
      <c r="A314" s="59">
        <v>25</v>
      </c>
      <c r="B314" s="108" t="s">
        <v>1273</v>
      </c>
      <c r="C314" s="108" t="s">
        <v>1298</v>
      </c>
      <c r="D314" s="109" t="s">
        <v>997</v>
      </c>
      <c r="E314" s="62" t="s">
        <v>1299</v>
      </c>
      <c r="F314" s="110">
        <v>1583.25</v>
      </c>
      <c r="G314" s="111"/>
      <c r="H314" s="110"/>
      <c r="I314" s="65"/>
      <c r="J314" s="112"/>
      <c r="K314" s="67"/>
    </row>
    <row r="315" spans="1:11" s="6" customFormat="1" ht="25.5" outlineLevel="1">
      <c r="A315" s="59" t="s">
        <v>43</v>
      </c>
      <c r="B315" s="108"/>
      <c r="C315" s="108" t="s">
        <v>44</v>
      </c>
      <c r="D315" s="109"/>
      <c r="E315" s="62" t="s">
        <v>43</v>
      </c>
      <c r="F315" s="110">
        <v>1201.2</v>
      </c>
      <c r="G315" s="111" t="s">
        <v>94</v>
      </c>
      <c r="H315" s="110"/>
      <c r="I315" s="65">
        <v>14062.23</v>
      </c>
      <c r="J315" s="112">
        <v>26.39</v>
      </c>
      <c r="K315" s="67">
        <v>371102.18</v>
      </c>
    </row>
    <row r="316" spans="1:11" s="6" customFormat="1" ht="15" outlineLevel="1">
      <c r="A316" s="59" t="s">
        <v>43</v>
      </c>
      <c r="B316" s="108"/>
      <c r="C316" s="108" t="s">
        <v>46</v>
      </c>
      <c r="D316" s="109"/>
      <c r="E316" s="62" t="s">
        <v>43</v>
      </c>
      <c r="F316" s="110">
        <v>227.43</v>
      </c>
      <c r="G316" s="111" t="s">
        <v>95</v>
      </c>
      <c r="H316" s="110"/>
      <c r="I316" s="65">
        <v>2630.91</v>
      </c>
      <c r="J316" s="112">
        <v>10.199999999999999</v>
      </c>
      <c r="K316" s="67">
        <v>26835.279999999999</v>
      </c>
    </row>
    <row r="317" spans="1:11" s="6" customFormat="1" ht="15" outlineLevel="1">
      <c r="A317" s="59" t="s">
        <v>43</v>
      </c>
      <c r="B317" s="108"/>
      <c r="C317" s="108" t="s">
        <v>48</v>
      </c>
      <c r="D317" s="109"/>
      <c r="E317" s="62" t="s">
        <v>43</v>
      </c>
      <c r="F317" s="110" t="s">
        <v>1276</v>
      </c>
      <c r="G317" s="111"/>
      <c r="H317" s="110"/>
      <c r="I317" s="68" t="s">
        <v>1300</v>
      </c>
      <c r="J317" s="112">
        <v>26.39</v>
      </c>
      <c r="K317" s="69" t="s">
        <v>1301</v>
      </c>
    </row>
    <row r="318" spans="1:11" s="6" customFormat="1" ht="15" outlineLevel="1">
      <c r="A318" s="59" t="s">
        <v>43</v>
      </c>
      <c r="B318" s="108"/>
      <c r="C318" s="108" t="s">
        <v>52</v>
      </c>
      <c r="D318" s="109"/>
      <c r="E318" s="62" t="s">
        <v>43</v>
      </c>
      <c r="F318" s="110">
        <v>154.62</v>
      </c>
      <c r="G318" s="111"/>
      <c r="H318" s="110"/>
      <c r="I318" s="65">
        <v>1192.43</v>
      </c>
      <c r="J318" s="112">
        <v>15.45</v>
      </c>
      <c r="K318" s="67">
        <v>18423.03</v>
      </c>
    </row>
    <row r="319" spans="1:11" s="6" customFormat="1" ht="15" outlineLevel="1">
      <c r="A319" s="59" t="s">
        <v>43</v>
      </c>
      <c r="B319" s="108"/>
      <c r="C319" s="108" t="s">
        <v>53</v>
      </c>
      <c r="D319" s="109" t="s">
        <v>54</v>
      </c>
      <c r="E319" s="62">
        <v>85</v>
      </c>
      <c r="F319" s="110"/>
      <c r="G319" s="111"/>
      <c r="H319" s="110"/>
      <c r="I319" s="65">
        <v>11952.9</v>
      </c>
      <c r="J319" s="112">
        <v>70</v>
      </c>
      <c r="K319" s="67">
        <v>259771.53</v>
      </c>
    </row>
    <row r="320" spans="1:11" s="6" customFormat="1" ht="15" outlineLevel="1">
      <c r="A320" s="59" t="s">
        <v>43</v>
      </c>
      <c r="B320" s="108"/>
      <c r="C320" s="108" t="s">
        <v>55</v>
      </c>
      <c r="D320" s="109" t="s">
        <v>54</v>
      </c>
      <c r="E320" s="62">
        <v>70</v>
      </c>
      <c r="F320" s="110"/>
      <c r="G320" s="111"/>
      <c r="H320" s="110"/>
      <c r="I320" s="65">
        <v>9843.56</v>
      </c>
      <c r="J320" s="112">
        <v>41</v>
      </c>
      <c r="K320" s="67">
        <v>152151.89000000001</v>
      </c>
    </row>
    <row r="321" spans="1:11" s="6" customFormat="1" ht="15" outlineLevel="1">
      <c r="A321" s="59" t="s">
        <v>43</v>
      </c>
      <c r="B321" s="108"/>
      <c r="C321" s="108" t="s">
        <v>56</v>
      </c>
      <c r="D321" s="109" t="s">
        <v>54</v>
      </c>
      <c r="E321" s="62">
        <v>98</v>
      </c>
      <c r="F321" s="110"/>
      <c r="G321" s="111"/>
      <c r="H321" s="110"/>
      <c r="I321" s="65">
        <v>214.83</v>
      </c>
      <c r="J321" s="112">
        <v>95</v>
      </c>
      <c r="K321" s="67">
        <v>5495.8</v>
      </c>
    </row>
    <row r="322" spans="1:11" s="6" customFormat="1" ht="15" outlineLevel="1">
      <c r="A322" s="59" t="s">
        <v>43</v>
      </c>
      <c r="B322" s="108"/>
      <c r="C322" s="108" t="s">
        <v>57</v>
      </c>
      <c r="D322" s="109" t="s">
        <v>54</v>
      </c>
      <c r="E322" s="62">
        <v>77</v>
      </c>
      <c r="F322" s="110"/>
      <c r="G322" s="111"/>
      <c r="H322" s="110"/>
      <c r="I322" s="65">
        <v>168.79</v>
      </c>
      <c r="J322" s="112">
        <v>65</v>
      </c>
      <c r="K322" s="67">
        <v>3760.28</v>
      </c>
    </row>
    <row r="323" spans="1:11" s="6" customFormat="1" ht="30" outlineLevel="1">
      <c r="A323" s="59" t="s">
        <v>43</v>
      </c>
      <c r="B323" s="108"/>
      <c r="C323" s="108" t="s">
        <v>58</v>
      </c>
      <c r="D323" s="109" t="s">
        <v>59</v>
      </c>
      <c r="E323" s="62">
        <v>91</v>
      </c>
      <c r="F323" s="110"/>
      <c r="G323" s="111" t="s">
        <v>94</v>
      </c>
      <c r="H323" s="110"/>
      <c r="I323" s="65">
        <v>1065.32</v>
      </c>
      <c r="J323" s="112"/>
      <c r="K323" s="67"/>
    </row>
    <row r="324" spans="1:11" s="6" customFormat="1" ht="15.75">
      <c r="A324" s="70" t="s">
        <v>43</v>
      </c>
      <c r="B324" s="113"/>
      <c r="C324" s="113" t="s">
        <v>60</v>
      </c>
      <c r="D324" s="114"/>
      <c r="E324" s="73" t="s">
        <v>43</v>
      </c>
      <c r="F324" s="115"/>
      <c r="G324" s="116"/>
      <c r="H324" s="115"/>
      <c r="I324" s="76">
        <v>40065.65</v>
      </c>
      <c r="J324" s="117"/>
      <c r="K324" s="78">
        <v>837539.99</v>
      </c>
    </row>
    <row r="325" spans="1:11" s="6" customFormat="1" ht="15" outlineLevel="1">
      <c r="A325" s="59" t="s">
        <v>43</v>
      </c>
      <c r="B325" s="108"/>
      <c r="C325" s="108" t="s">
        <v>61</v>
      </c>
      <c r="D325" s="109"/>
      <c r="E325" s="62" t="s">
        <v>43</v>
      </c>
      <c r="F325" s="110"/>
      <c r="G325" s="111"/>
      <c r="H325" s="110"/>
      <c r="I325" s="65"/>
      <c r="J325" s="112"/>
      <c r="K325" s="67"/>
    </row>
    <row r="326" spans="1:11" s="6" customFormat="1" ht="25.5" outlineLevel="1">
      <c r="A326" s="59" t="s">
        <v>43</v>
      </c>
      <c r="B326" s="108"/>
      <c r="C326" s="108" t="s">
        <v>46</v>
      </c>
      <c r="D326" s="109"/>
      <c r="E326" s="62" t="s">
        <v>43</v>
      </c>
      <c r="F326" s="110">
        <v>18.95</v>
      </c>
      <c r="G326" s="111" t="s">
        <v>100</v>
      </c>
      <c r="H326" s="110"/>
      <c r="I326" s="65">
        <v>21.92</v>
      </c>
      <c r="J326" s="112">
        <v>26.39</v>
      </c>
      <c r="K326" s="67">
        <v>578.5</v>
      </c>
    </row>
    <row r="327" spans="1:11" s="6" customFormat="1" ht="25.5" outlineLevel="1">
      <c r="A327" s="59" t="s">
        <v>43</v>
      </c>
      <c r="B327" s="108"/>
      <c r="C327" s="108" t="s">
        <v>48</v>
      </c>
      <c r="D327" s="109"/>
      <c r="E327" s="62" t="s">
        <v>43</v>
      </c>
      <c r="F327" s="110">
        <v>18.95</v>
      </c>
      <c r="G327" s="111" t="s">
        <v>100</v>
      </c>
      <c r="H327" s="110"/>
      <c r="I327" s="65">
        <v>21.92</v>
      </c>
      <c r="J327" s="112">
        <v>26.39</v>
      </c>
      <c r="K327" s="67">
        <v>578.5</v>
      </c>
    </row>
    <row r="328" spans="1:11" s="6" customFormat="1" ht="15" outlineLevel="1">
      <c r="A328" s="59" t="s">
        <v>43</v>
      </c>
      <c r="B328" s="108"/>
      <c r="C328" s="108" t="s">
        <v>63</v>
      </c>
      <c r="D328" s="109" t="s">
        <v>54</v>
      </c>
      <c r="E328" s="62">
        <v>175</v>
      </c>
      <c r="F328" s="110"/>
      <c r="G328" s="111"/>
      <c r="H328" s="110"/>
      <c r="I328" s="65">
        <v>38.36</v>
      </c>
      <c r="J328" s="112">
        <v>160</v>
      </c>
      <c r="K328" s="67">
        <v>925.61</v>
      </c>
    </row>
    <row r="329" spans="1:11" s="6" customFormat="1" ht="15" outlineLevel="1">
      <c r="A329" s="59" t="s">
        <v>43</v>
      </c>
      <c r="B329" s="108"/>
      <c r="C329" s="108" t="s">
        <v>64</v>
      </c>
      <c r="D329" s="109"/>
      <c r="E329" s="62" t="s">
        <v>43</v>
      </c>
      <c r="F329" s="110"/>
      <c r="G329" s="111"/>
      <c r="H329" s="110"/>
      <c r="I329" s="65">
        <v>60.28</v>
      </c>
      <c r="J329" s="112"/>
      <c r="K329" s="67">
        <v>1504.11</v>
      </c>
    </row>
    <row r="330" spans="1:11" s="6" customFormat="1" ht="15.75">
      <c r="A330" s="70" t="s">
        <v>43</v>
      </c>
      <c r="B330" s="113"/>
      <c r="C330" s="113" t="s">
        <v>65</v>
      </c>
      <c r="D330" s="114"/>
      <c r="E330" s="73" t="s">
        <v>43</v>
      </c>
      <c r="F330" s="115"/>
      <c r="G330" s="116"/>
      <c r="H330" s="115"/>
      <c r="I330" s="76">
        <v>40125.93</v>
      </c>
      <c r="J330" s="117"/>
      <c r="K330" s="78">
        <v>839044.1</v>
      </c>
    </row>
    <row r="331" spans="1:11" s="6" customFormat="1" ht="45">
      <c r="A331" s="59">
        <v>26</v>
      </c>
      <c r="B331" s="108" t="s">
        <v>1279</v>
      </c>
      <c r="C331" s="108" t="s">
        <v>1280</v>
      </c>
      <c r="D331" s="109" t="s">
        <v>106</v>
      </c>
      <c r="E331" s="62" t="s">
        <v>1302</v>
      </c>
      <c r="F331" s="110">
        <v>8416.35</v>
      </c>
      <c r="G331" s="111"/>
      <c r="H331" s="110"/>
      <c r="I331" s="65">
        <v>44175.33</v>
      </c>
      <c r="J331" s="112">
        <v>10.69</v>
      </c>
      <c r="K331" s="78">
        <v>472234.32</v>
      </c>
    </row>
    <row r="332" spans="1:11" s="6" customFormat="1" ht="60">
      <c r="A332" s="59">
        <v>27</v>
      </c>
      <c r="B332" s="108" t="s">
        <v>1303</v>
      </c>
      <c r="C332" s="108" t="s">
        <v>1304</v>
      </c>
      <c r="D332" s="109" t="s">
        <v>106</v>
      </c>
      <c r="E332" s="62" t="s">
        <v>1305</v>
      </c>
      <c r="F332" s="110">
        <v>9853.14</v>
      </c>
      <c r="G332" s="111"/>
      <c r="H332" s="110"/>
      <c r="I332" s="65">
        <v>22228.21</v>
      </c>
      <c r="J332" s="112">
        <v>8.25</v>
      </c>
      <c r="K332" s="78">
        <v>183382.74</v>
      </c>
    </row>
    <row r="333" spans="1:11" s="6" customFormat="1" ht="90">
      <c r="A333" s="59">
        <v>28</v>
      </c>
      <c r="B333" s="108" t="s">
        <v>1256</v>
      </c>
      <c r="C333" s="108" t="s">
        <v>1257</v>
      </c>
      <c r="D333" s="109" t="s">
        <v>106</v>
      </c>
      <c r="E333" s="62" t="s">
        <v>1306</v>
      </c>
      <c r="F333" s="110">
        <v>5752.41</v>
      </c>
      <c r="G333" s="111"/>
      <c r="H333" s="110"/>
      <c r="I333" s="65">
        <v>2612.0500000000002</v>
      </c>
      <c r="J333" s="112">
        <v>12.73</v>
      </c>
      <c r="K333" s="78">
        <v>33251.449999999997</v>
      </c>
    </row>
    <row r="334" spans="1:11" s="6" customFormat="1" ht="180">
      <c r="A334" s="59">
        <v>29</v>
      </c>
      <c r="B334" s="108" t="s">
        <v>174</v>
      </c>
      <c r="C334" s="108" t="s">
        <v>175</v>
      </c>
      <c r="D334" s="109" t="s">
        <v>142</v>
      </c>
      <c r="E334" s="62" t="s">
        <v>1307</v>
      </c>
      <c r="F334" s="110">
        <v>96.73</v>
      </c>
      <c r="G334" s="111"/>
      <c r="H334" s="110"/>
      <c r="I334" s="65"/>
      <c r="J334" s="112"/>
      <c r="K334" s="67"/>
    </row>
    <row r="335" spans="1:11" s="6" customFormat="1" ht="25.5" outlineLevel="1">
      <c r="A335" s="59" t="s">
        <v>43</v>
      </c>
      <c r="B335" s="108"/>
      <c r="C335" s="108" t="s">
        <v>44</v>
      </c>
      <c r="D335" s="109"/>
      <c r="E335" s="62" t="s">
        <v>43</v>
      </c>
      <c r="F335" s="110">
        <v>74.13</v>
      </c>
      <c r="G335" s="111" t="s">
        <v>94</v>
      </c>
      <c r="H335" s="110"/>
      <c r="I335" s="65">
        <v>278.17</v>
      </c>
      <c r="J335" s="112">
        <v>26.39</v>
      </c>
      <c r="K335" s="67">
        <v>7340.97</v>
      </c>
    </row>
    <row r="336" spans="1:11" s="6" customFormat="1" ht="15" outlineLevel="1">
      <c r="A336" s="59" t="s">
        <v>43</v>
      </c>
      <c r="B336" s="108"/>
      <c r="C336" s="108" t="s">
        <v>46</v>
      </c>
      <c r="D336" s="109"/>
      <c r="E336" s="62" t="s">
        <v>43</v>
      </c>
      <c r="F336" s="110">
        <v>13.14</v>
      </c>
      <c r="G336" s="111" t="s">
        <v>95</v>
      </c>
      <c r="H336" s="110"/>
      <c r="I336" s="65">
        <v>48.72</v>
      </c>
      <c r="J336" s="112">
        <v>8.01</v>
      </c>
      <c r="K336" s="67">
        <v>390.27</v>
      </c>
    </row>
    <row r="337" spans="1:11" s="6" customFormat="1" ht="15" outlineLevel="1">
      <c r="A337" s="59" t="s">
        <v>43</v>
      </c>
      <c r="B337" s="108"/>
      <c r="C337" s="108" t="s">
        <v>48</v>
      </c>
      <c r="D337" s="109"/>
      <c r="E337" s="62" t="s">
        <v>43</v>
      </c>
      <c r="F337" s="110" t="s">
        <v>177</v>
      </c>
      <c r="G337" s="111"/>
      <c r="H337" s="110"/>
      <c r="I337" s="68" t="s">
        <v>1308</v>
      </c>
      <c r="J337" s="112">
        <v>26.39</v>
      </c>
      <c r="K337" s="69" t="s">
        <v>1309</v>
      </c>
    </row>
    <row r="338" spans="1:11" s="6" customFormat="1" ht="15" outlineLevel="1">
      <c r="A338" s="59" t="s">
        <v>43</v>
      </c>
      <c r="B338" s="108"/>
      <c r="C338" s="108" t="s">
        <v>52</v>
      </c>
      <c r="D338" s="109"/>
      <c r="E338" s="62" t="s">
        <v>43</v>
      </c>
      <c r="F338" s="110">
        <v>9.4600000000000009</v>
      </c>
      <c r="G338" s="111"/>
      <c r="H338" s="110"/>
      <c r="I338" s="65">
        <v>23.39</v>
      </c>
      <c r="J338" s="112">
        <v>6.81</v>
      </c>
      <c r="K338" s="67">
        <v>159.25</v>
      </c>
    </row>
    <row r="339" spans="1:11" s="6" customFormat="1" ht="15" outlineLevel="1">
      <c r="A339" s="59" t="s">
        <v>43</v>
      </c>
      <c r="B339" s="108"/>
      <c r="C339" s="108" t="s">
        <v>53</v>
      </c>
      <c r="D339" s="109" t="s">
        <v>54</v>
      </c>
      <c r="E339" s="62">
        <v>100</v>
      </c>
      <c r="F339" s="110"/>
      <c r="G339" s="111"/>
      <c r="H339" s="110"/>
      <c r="I339" s="65">
        <v>278.17</v>
      </c>
      <c r="J339" s="112">
        <v>83</v>
      </c>
      <c r="K339" s="67">
        <v>6093.01</v>
      </c>
    </row>
    <row r="340" spans="1:11" s="6" customFormat="1" ht="15" outlineLevel="1">
      <c r="A340" s="59" t="s">
        <v>43</v>
      </c>
      <c r="B340" s="108"/>
      <c r="C340" s="108" t="s">
        <v>55</v>
      </c>
      <c r="D340" s="109" t="s">
        <v>54</v>
      </c>
      <c r="E340" s="62">
        <v>64</v>
      </c>
      <c r="F340" s="110"/>
      <c r="G340" s="111"/>
      <c r="H340" s="110"/>
      <c r="I340" s="65">
        <v>178.03</v>
      </c>
      <c r="J340" s="112">
        <v>41</v>
      </c>
      <c r="K340" s="67">
        <v>3009.8</v>
      </c>
    </row>
    <row r="341" spans="1:11" s="6" customFormat="1" ht="15" outlineLevel="1">
      <c r="A341" s="59" t="s">
        <v>43</v>
      </c>
      <c r="B341" s="108"/>
      <c r="C341" s="108" t="s">
        <v>56</v>
      </c>
      <c r="D341" s="109" t="s">
        <v>54</v>
      </c>
      <c r="E341" s="62">
        <v>98</v>
      </c>
      <c r="F341" s="110"/>
      <c r="G341" s="111"/>
      <c r="H341" s="110"/>
      <c r="I341" s="65">
        <v>1.49</v>
      </c>
      <c r="J341" s="112">
        <v>95</v>
      </c>
      <c r="K341" s="67">
        <v>38.11</v>
      </c>
    </row>
    <row r="342" spans="1:11" s="6" customFormat="1" ht="15" outlineLevel="1">
      <c r="A342" s="59" t="s">
        <v>43</v>
      </c>
      <c r="B342" s="108"/>
      <c r="C342" s="108" t="s">
        <v>57</v>
      </c>
      <c r="D342" s="109" t="s">
        <v>54</v>
      </c>
      <c r="E342" s="62">
        <v>77</v>
      </c>
      <c r="F342" s="110"/>
      <c r="G342" s="111"/>
      <c r="H342" s="110"/>
      <c r="I342" s="65">
        <v>1.17</v>
      </c>
      <c r="J342" s="112">
        <v>65</v>
      </c>
      <c r="K342" s="67">
        <v>26.08</v>
      </c>
    </row>
    <row r="343" spans="1:11" s="6" customFormat="1" ht="30" outlineLevel="1">
      <c r="A343" s="59" t="s">
        <v>43</v>
      </c>
      <c r="B343" s="108"/>
      <c r="C343" s="108" t="s">
        <v>58</v>
      </c>
      <c r="D343" s="109" t="s">
        <v>59</v>
      </c>
      <c r="E343" s="62">
        <v>5.31</v>
      </c>
      <c r="F343" s="110"/>
      <c r="G343" s="111" t="s">
        <v>94</v>
      </c>
      <c r="H343" s="110"/>
      <c r="I343" s="65">
        <v>19.93</v>
      </c>
      <c r="J343" s="112"/>
      <c r="K343" s="67"/>
    </row>
    <row r="344" spans="1:11" s="6" customFormat="1" ht="15.75">
      <c r="A344" s="70" t="s">
        <v>43</v>
      </c>
      <c r="B344" s="113"/>
      <c r="C344" s="113" t="s">
        <v>60</v>
      </c>
      <c r="D344" s="114"/>
      <c r="E344" s="73" t="s">
        <v>43</v>
      </c>
      <c r="F344" s="115"/>
      <c r="G344" s="116"/>
      <c r="H344" s="115"/>
      <c r="I344" s="76">
        <v>809.14</v>
      </c>
      <c r="J344" s="117"/>
      <c r="K344" s="78">
        <v>17057.490000000002</v>
      </c>
    </row>
    <row r="345" spans="1:11" s="6" customFormat="1" ht="15" outlineLevel="1">
      <c r="A345" s="59" t="s">
        <v>43</v>
      </c>
      <c r="B345" s="108"/>
      <c r="C345" s="108" t="s">
        <v>61</v>
      </c>
      <c r="D345" s="109"/>
      <c r="E345" s="62" t="s">
        <v>43</v>
      </c>
      <c r="F345" s="110"/>
      <c r="G345" s="111"/>
      <c r="H345" s="110"/>
      <c r="I345" s="65"/>
      <c r="J345" s="112"/>
      <c r="K345" s="67"/>
    </row>
    <row r="346" spans="1:11" s="6" customFormat="1" ht="25.5" outlineLevel="1">
      <c r="A346" s="59" t="s">
        <v>43</v>
      </c>
      <c r="B346" s="108"/>
      <c r="C346" s="108" t="s">
        <v>46</v>
      </c>
      <c r="D346" s="109"/>
      <c r="E346" s="62" t="s">
        <v>43</v>
      </c>
      <c r="F346" s="110">
        <v>0.41</v>
      </c>
      <c r="G346" s="111" t="s">
        <v>100</v>
      </c>
      <c r="H346" s="110"/>
      <c r="I346" s="65">
        <v>0.15</v>
      </c>
      <c r="J346" s="112">
        <v>26.39</v>
      </c>
      <c r="K346" s="67">
        <v>4.01</v>
      </c>
    </row>
    <row r="347" spans="1:11" s="6" customFormat="1" ht="25.5" outlineLevel="1">
      <c r="A347" s="59" t="s">
        <v>43</v>
      </c>
      <c r="B347" s="108"/>
      <c r="C347" s="108" t="s">
        <v>48</v>
      </c>
      <c r="D347" s="109"/>
      <c r="E347" s="62" t="s">
        <v>43</v>
      </c>
      <c r="F347" s="110">
        <v>0.41</v>
      </c>
      <c r="G347" s="111" t="s">
        <v>100</v>
      </c>
      <c r="H347" s="110"/>
      <c r="I347" s="65">
        <v>0.15</v>
      </c>
      <c r="J347" s="112">
        <v>26.39</v>
      </c>
      <c r="K347" s="67">
        <v>4.01</v>
      </c>
    </row>
    <row r="348" spans="1:11" s="6" customFormat="1" ht="15" outlineLevel="1">
      <c r="A348" s="59" t="s">
        <v>43</v>
      </c>
      <c r="B348" s="108"/>
      <c r="C348" s="108" t="s">
        <v>63</v>
      </c>
      <c r="D348" s="109" t="s">
        <v>54</v>
      </c>
      <c r="E348" s="62">
        <v>175</v>
      </c>
      <c r="F348" s="110"/>
      <c r="G348" s="111"/>
      <c r="H348" s="110"/>
      <c r="I348" s="65">
        <v>0.27</v>
      </c>
      <c r="J348" s="112">
        <v>160</v>
      </c>
      <c r="K348" s="67">
        <v>6.42</v>
      </c>
    </row>
    <row r="349" spans="1:11" s="6" customFormat="1" ht="15" outlineLevel="1">
      <c r="A349" s="59" t="s">
        <v>43</v>
      </c>
      <c r="B349" s="108"/>
      <c r="C349" s="108" t="s">
        <v>64</v>
      </c>
      <c r="D349" s="109"/>
      <c r="E349" s="62" t="s">
        <v>43</v>
      </c>
      <c r="F349" s="110"/>
      <c r="G349" s="111"/>
      <c r="H349" s="110"/>
      <c r="I349" s="65">
        <v>0.42</v>
      </c>
      <c r="J349" s="112"/>
      <c r="K349" s="67">
        <v>10.43</v>
      </c>
    </row>
    <row r="350" spans="1:11" s="6" customFormat="1" ht="15.75">
      <c r="A350" s="70" t="s">
        <v>43</v>
      </c>
      <c r="B350" s="113"/>
      <c r="C350" s="113" t="s">
        <v>65</v>
      </c>
      <c r="D350" s="114"/>
      <c r="E350" s="73" t="s">
        <v>43</v>
      </c>
      <c r="F350" s="115"/>
      <c r="G350" s="116"/>
      <c r="H350" s="115"/>
      <c r="I350" s="76">
        <v>809.56</v>
      </c>
      <c r="J350" s="117"/>
      <c r="K350" s="78">
        <v>17067.919999999998</v>
      </c>
    </row>
    <row r="351" spans="1:11" s="6" customFormat="1" ht="15.75">
      <c r="A351" s="59">
        <v>30</v>
      </c>
      <c r="B351" s="108" t="s">
        <v>180</v>
      </c>
      <c r="C351" s="108" t="s">
        <v>181</v>
      </c>
      <c r="D351" s="109" t="s">
        <v>106</v>
      </c>
      <c r="E351" s="62">
        <v>2.2248E-2</v>
      </c>
      <c r="F351" s="110">
        <v>18660.61</v>
      </c>
      <c r="G351" s="111"/>
      <c r="H351" s="110"/>
      <c r="I351" s="65">
        <v>415.16</v>
      </c>
      <c r="J351" s="112">
        <v>3.05</v>
      </c>
      <c r="K351" s="78">
        <v>1266.24</v>
      </c>
    </row>
    <row r="352" spans="1:11" s="6" customFormat="1" ht="180">
      <c r="A352" s="59">
        <v>31</v>
      </c>
      <c r="B352" s="108" t="s">
        <v>183</v>
      </c>
      <c r="C352" s="108" t="s">
        <v>184</v>
      </c>
      <c r="D352" s="109" t="s">
        <v>142</v>
      </c>
      <c r="E352" s="62" t="s">
        <v>1307</v>
      </c>
      <c r="F352" s="110">
        <v>314.81</v>
      </c>
      <c r="G352" s="111">
        <v>2</v>
      </c>
      <c r="H352" s="110"/>
      <c r="I352" s="65"/>
      <c r="J352" s="112"/>
      <c r="K352" s="67"/>
    </row>
    <row r="353" spans="1:11" s="6" customFormat="1" ht="25.5" outlineLevel="1">
      <c r="A353" s="59" t="s">
        <v>43</v>
      </c>
      <c r="B353" s="108"/>
      <c r="C353" s="108" t="s">
        <v>44</v>
      </c>
      <c r="D353" s="109"/>
      <c r="E353" s="62" t="s">
        <v>43</v>
      </c>
      <c r="F353" s="110">
        <v>25.35</v>
      </c>
      <c r="G353" s="111" t="s">
        <v>185</v>
      </c>
      <c r="H353" s="110"/>
      <c r="I353" s="65">
        <v>190.25</v>
      </c>
      <c r="J353" s="112">
        <v>26.39</v>
      </c>
      <c r="K353" s="67">
        <v>5020.74</v>
      </c>
    </row>
    <row r="354" spans="1:11" s="6" customFormat="1" ht="15" outlineLevel="1">
      <c r="A354" s="59" t="s">
        <v>43</v>
      </c>
      <c r="B354" s="108"/>
      <c r="C354" s="108" t="s">
        <v>46</v>
      </c>
      <c r="D354" s="109"/>
      <c r="E354" s="62" t="s">
        <v>43</v>
      </c>
      <c r="F354" s="110">
        <v>1.81</v>
      </c>
      <c r="G354" s="111" t="s">
        <v>186</v>
      </c>
      <c r="H354" s="110"/>
      <c r="I354" s="65">
        <v>13.42</v>
      </c>
      <c r="J354" s="112">
        <v>10.23</v>
      </c>
      <c r="K354" s="67">
        <v>137.32</v>
      </c>
    </row>
    <row r="355" spans="1:11" s="6" customFormat="1" ht="15" outlineLevel="1">
      <c r="A355" s="59" t="s">
        <v>43</v>
      </c>
      <c r="B355" s="108"/>
      <c r="C355" s="108" t="s">
        <v>48</v>
      </c>
      <c r="D355" s="109"/>
      <c r="E355" s="62" t="s">
        <v>43</v>
      </c>
      <c r="F355" s="110" t="s">
        <v>187</v>
      </c>
      <c r="G355" s="111"/>
      <c r="H355" s="110"/>
      <c r="I355" s="68" t="s">
        <v>1310</v>
      </c>
      <c r="J355" s="112">
        <v>26.39</v>
      </c>
      <c r="K355" s="69" t="s">
        <v>1311</v>
      </c>
    </row>
    <row r="356" spans="1:11" s="6" customFormat="1" ht="15" outlineLevel="1">
      <c r="A356" s="59" t="s">
        <v>43</v>
      </c>
      <c r="B356" s="108"/>
      <c r="C356" s="108" t="s">
        <v>52</v>
      </c>
      <c r="D356" s="109"/>
      <c r="E356" s="62" t="s">
        <v>43</v>
      </c>
      <c r="F356" s="110">
        <v>287.64999999999998</v>
      </c>
      <c r="G356" s="111">
        <v>2</v>
      </c>
      <c r="H356" s="110"/>
      <c r="I356" s="65">
        <v>1422.14</v>
      </c>
      <c r="J356" s="112">
        <v>2.76</v>
      </c>
      <c r="K356" s="67">
        <v>3925.11</v>
      </c>
    </row>
    <row r="357" spans="1:11" s="6" customFormat="1" ht="15" outlineLevel="1">
      <c r="A357" s="59" t="s">
        <v>43</v>
      </c>
      <c r="B357" s="108"/>
      <c r="C357" s="108" t="s">
        <v>53</v>
      </c>
      <c r="D357" s="109" t="s">
        <v>54</v>
      </c>
      <c r="E357" s="62">
        <v>100</v>
      </c>
      <c r="F357" s="110"/>
      <c r="G357" s="111"/>
      <c r="H357" s="110"/>
      <c r="I357" s="65">
        <v>190.25</v>
      </c>
      <c r="J357" s="112">
        <v>83</v>
      </c>
      <c r="K357" s="67">
        <v>4167.21</v>
      </c>
    </row>
    <row r="358" spans="1:11" s="6" customFormat="1" ht="15" outlineLevel="1">
      <c r="A358" s="59" t="s">
        <v>43</v>
      </c>
      <c r="B358" s="108"/>
      <c r="C358" s="108" t="s">
        <v>55</v>
      </c>
      <c r="D358" s="109" t="s">
        <v>54</v>
      </c>
      <c r="E358" s="62">
        <v>64</v>
      </c>
      <c r="F358" s="110"/>
      <c r="G358" s="111"/>
      <c r="H358" s="110"/>
      <c r="I358" s="65">
        <v>121.76</v>
      </c>
      <c r="J358" s="112">
        <v>41</v>
      </c>
      <c r="K358" s="67">
        <v>2058.5</v>
      </c>
    </row>
    <row r="359" spans="1:11" s="6" customFormat="1" ht="15" outlineLevel="1">
      <c r="A359" s="59" t="s">
        <v>43</v>
      </c>
      <c r="B359" s="108"/>
      <c r="C359" s="108" t="s">
        <v>56</v>
      </c>
      <c r="D359" s="109" t="s">
        <v>54</v>
      </c>
      <c r="E359" s="62">
        <v>98</v>
      </c>
      <c r="F359" s="110"/>
      <c r="G359" s="111"/>
      <c r="H359" s="110"/>
      <c r="I359" s="65">
        <v>1.96</v>
      </c>
      <c r="J359" s="112">
        <v>95</v>
      </c>
      <c r="K359" s="67">
        <v>50.2</v>
      </c>
    </row>
    <row r="360" spans="1:11" s="6" customFormat="1" ht="15" outlineLevel="1">
      <c r="A360" s="59" t="s">
        <v>43</v>
      </c>
      <c r="B360" s="108"/>
      <c r="C360" s="108" t="s">
        <v>57</v>
      </c>
      <c r="D360" s="109" t="s">
        <v>54</v>
      </c>
      <c r="E360" s="62">
        <v>77</v>
      </c>
      <c r="F360" s="110"/>
      <c r="G360" s="111"/>
      <c r="H360" s="110"/>
      <c r="I360" s="65">
        <v>1.54</v>
      </c>
      <c r="J360" s="112">
        <v>65</v>
      </c>
      <c r="K360" s="67">
        <v>34.35</v>
      </c>
    </row>
    <row r="361" spans="1:11" s="6" customFormat="1" ht="30" outlineLevel="1">
      <c r="A361" s="59" t="s">
        <v>43</v>
      </c>
      <c r="B361" s="108"/>
      <c r="C361" s="108" t="s">
        <v>58</v>
      </c>
      <c r="D361" s="109" t="s">
        <v>59</v>
      </c>
      <c r="E361" s="62">
        <v>2.13</v>
      </c>
      <c r="F361" s="110"/>
      <c r="G361" s="111" t="s">
        <v>185</v>
      </c>
      <c r="H361" s="110"/>
      <c r="I361" s="65">
        <v>15.99</v>
      </c>
      <c r="J361" s="112"/>
      <c r="K361" s="67"/>
    </row>
    <row r="362" spans="1:11" s="6" customFormat="1" ht="15.75">
      <c r="A362" s="70" t="s">
        <v>43</v>
      </c>
      <c r="B362" s="113"/>
      <c r="C362" s="113" t="s">
        <v>60</v>
      </c>
      <c r="D362" s="114"/>
      <c r="E362" s="73" t="s">
        <v>43</v>
      </c>
      <c r="F362" s="115"/>
      <c r="G362" s="116"/>
      <c r="H362" s="115"/>
      <c r="I362" s="76">
        <v>1941.32</v>
      </c>
      <c r="J362" s="117"/>
      <c r="K362" s="78">
        <v>15393.43</v>
      </c>
    </row>
    <row r="363" spans="1:11" s="6" customFormat="1" ht="15" outlineLevel="1">
      <c r="A363" s="59" t="s">
        <v>43</v>
      </c>
      <c r="B363" s="108"/>
      <c r="C363" s="108" t="s">
        <v>61</v>
      </c>
      <c r="D363" s="109"/>
      <c r="E363" s="62" t="s">
        <v>43</v>
      </c>
      <c r="F363" s="110"/>
      <c r="G363" s="111"/>
      <c r="H363" s="110"/>
      <c r="I363" s="65"/>
      <c r="J363" s="112"/>
      <c r="K363" s="67"/>
    </row>
    <row r="364" spans="1:11" s="6" customFormat="1" ht="25.5" outlineLevel="1">
      <c r="A364" s="59" t="s">
        <v>43</v>
      </c>
      <c r="B364" s="108"/>
      <c r="C364" s="108" t="s">
        <v>46</v>
      </c>
      <c r="D364" s="109"/>
      <c r="E364" s="62" t="s">
        <v>43</v>
      </c>
      <c r="F364" s="110">
        <v>0.27</v>
      </c>
      <c r="G364" s="111" t="s">
        <v>190</v>
      </c>
      <c r="H364" s="110"/>
      <c r="I364" s="65">
        <v>0.2</v>
      </c>
      <c r="J364" s="112">
        <v>26.39</v>
      </c>
      <c r="K364" s="67">
        <v>5.28</v>
      </c>
    </row>
    <row r="365" spans="1:11" s="6" customFormat="1" ht="25.5" outlineLevel="1">
      <c r="A365" s="59" t="s">
        <v>43</v>
      </c>
      <c r="B365" s="108"/>
      <c r="C365" s="108" t="s">
        <v>48</v>
      </c>
      <c r="D365" s="109"/>
      <c r="E365" s="62" t="s">
        <v>43</v>
      </c>
      <c r="F365" s="110">
        <v>0.27</v>
      </c>
      <c r="G365" s="111" t="s">
        <v>190</v>
      </c>
      <c r="H365" s="110"/>
      <c r="I365" s="65">
        <v>0.2</v>
      </c>
      <c r="J365" s="112">
        <v>26.39</v>
      </c>
      <c r="K365" s="67">
        <v>5.28</v>
      </c>
    </row>
    <row r="366" spans="1:11" s="6" customFormat="1" ht="15" outlineLevel="1">
      <c r="A366" s="59" t="s">
        <v>43</v>
      </c>
      <c r="B366" s="108"/>
      <c r="C366" s="108" t="s">
        <v>63</v>
      </c>
      <c r="D366" s="109" t="s">
        <v>54</v>
      </c>
      <c r="E366" s="62">
        <v>175</v>
      </c>
      <c r="F366" s="110"/>
      <c r="G366" s="111"/>
      <c r="H366" s="110"/>
      <c r="I366" s="65">
        <v>0.35</v>
      </c>
      <c r="J366" s="112">
        <v>160</v>
      </c>
      <c r="K366" s="67">
        <v>8.4499999999999993</v>
      </c>
    </row>
    <row r="367" spans="1:11" s="6" customFormat="1" ht="15" outlineLevel="1">
      <c r="A367" s="59" t="s">
        <v>43</v>
      </c>
      <c r="B367" s="108"/>
      <c r="C367" s="108" t="s">
        <v>64</v>
      </c>
      <c r="D367" s="109"/>
      <c r="E367" s="62" t="s">
        <v>43</v>
      </c>
      <c r="F367" s="110"/>
      <c r="G367" s="111"/>
      <c r="H367" s="110"/>
      <c r="I367" s="65">
        <v>0.55000000000000004</v>
      </c>
      <c r="J367" s="112"/>
      <c r="K367" s="67">
        <v>13.73</v>
      </c>
    </row>
    <row r="368" spans="1:11" s="6" customFormat="1" ht="15.75">
      <c r="A368" s="70" t="s">
        <v>43</v>
      </c>
      <c r="B368" s="113"/>
      <c r="C368" s="113" t="s">
        <v>65</v>
      </c>
      <c r="D368" s="114"/>
      <c r="E368" s="73" t="s">
        <v>43</v>
      </c>
      <c r="F368" s="115"/>
      <c r="G368" s="116"/>
      <c r="H368" s="115"/>
      <c r="I368" s="76">
        <v>1941.87</v>
      </c>
      <c r="J368" s="117"/>
      <c r="K368" s="78">
        <v>15407.16</v>
      </c>
    </row>
    <row r="369" spans="1:11" s="6" customFormat="1" ht="75">
      <c r="A369" s="59">
        <v>32</v>
      </c>
      <c r="B369" s="108" t="s">
        <v>1312</v>
      </c>
      <c r="C369" s="108" t="s">
        <v>1313</v>
      </c>
      <c r="D369" s="109" t="s">
        <v>103</v>
      </c>
      <c r="E369" s="62" t="s">
        <v>1314</v>
      </c>
      <c r="F369" s="110">
        <v>113.92</v>
      </c>
      <c r="G369" s="111"/>
      <c r="H369" s="110"/>
      <c r="I369" s="65">
        <v>16145.29</v>
      </c>
      <c r="J369" s="112">
        <v>12.85</v>
      </c>
      <c r="K369" s="78">
        <v>207466.97</v>
      </c>
    </row>
    <row r="370" spans="1:11" s="6" customFormat="1" ht="225">
      <c r="A370" s="59">
        <v>33</v>
      </c>
      <c r="B370" s="108" t="s">
        <v>1287</v>
      </c>
      <c r="C370" s="108" t="s">
        <v>1315</v>
      </c>
      <c r="D370" s="109" t="s">
        <v>997</v>
      </c>
      <c r="E370" s="62" t="s">
        <v>1299</v>
      </c>
      <c r="F370" s="110">
        <v>616.24</v>
      </c>
      <c r="G370" s="111"/>
      <c r="H370" s="110"/>
      <c r="I370" s="65"/>
      <c r="J370" s="112"/>
      <c r="K370" s="67"/>
    </row>
    <row r="371" spans="1:11" s="6" customFormat="1" ht="25.5" outlineLevel="1">
      <c r="A371" s="59" t="s">
        <v>43</v>
      </c>
      <c r="B371" s="108"/>
      <c r="C371" s="108" t="s">
        <v>44</v>
      </c>
      <c r="D371" s="109"/>
      <c r="E371" s="62" t="s">
        <v>43</v>
      </c>
      <c r="F371" s="110">
        <v>293.04000000000002</v>
      </c>
      <c r="G371" s="111" t="s">
        <v>1290</v>
      </c>
      <c r="H371" s="110"/>
      <c r="I371" s="65">
        <v>3773.62</v>
      </c>
      <c r="J371" s="112">
        <v>26.39</v>
      </c>
      <c r="K371" s="67">
        <v>99585.88</v>
      </c>
    </row>
    <row r="372" spans="1:11" s="6" customFormat="1" ht="15" outlineLevel="1">
      <c r="A372" s="59" t="s">
        <v>43</v>
      </c>
      <c r="B372" s="108"/>
      <c r="C372" s="108" t="s">
        <v>46</v>
      </c>
      <c r="D372" s="109"/>
      <c r="E372" s="62" t="s">
        <v>43</v>
      </c>
      <c r="F372" s="110">
        <v>62.85</v>
      </c>
      <c r="G372" s="111" t="s">
        <v>95</v>
      </c>
      <c r="H372" s="110"/>
      <c r="I372" s="65">
        <v>727.05</v>
      </c>
      <c r="J372" s="112">
        <v>9.56</v>
      </c>
      <c r="K372" s="67">
        <v>6950.59</v>
      </c>
    </row>
    <row r="373" spans="1:11" s="6" customFormat="1" ht="15" outlineLevel="1">
      <c r="A373" s="59" t="s">
        <v>43</v>
      </c>
      <c r="B373" s="108"/>
      <c r="C373" s="108" t="s">
        <v>48</v>
      </c>
      <c r="D373" s="109"/>
      <c r="E373" s="62" t="s">
        <v>43</v>
      </c>
      <c r="F373" s="110" t="s">
        <v>1291</v>
      </c>
      <c r="G373" s="111"/>
      <c r="H373" s="110"/>
      <c r="I373" s="68" t="s">
        <v>1316</v>
      </c>
      <c r="J373" s="112">
        <v>26.39</v>
      </c>
      <c r="K373" s="69" t="s">
        <v>1317</v>
      </c>
    </row>
    <row r="374" spans="1:11" s="6" customFormat="1" ht="15" outlineLevel="1">
      <c r="A374" s="59" t="s">
        <v>43</v>
      </c>
      <c r="B374" s="108"/>
      <c r="C374" s="108" t="s">
        <v>52</v>
      </c>
      <c r="D374" s="109"/>
      <c r="E374" s="62" t="s">
        <v>43</v>
      </c>
      <c r="F374" s="110">
        <v>260.33999999999997</v>
      </c>
      <c r="G374" s="111"/>
      <c r="H374" s="110"/>
      <c r="I374" s="65">
        <v>2007.74</v>
      </c>
      <c r="J374" s="112">
        <v>8.91</v>
      </c>
      <c r="K374" s="67">
        <v>17888.98</v>
      </c>
    </row>
    <row r="375" spans="1:11" s="6" customFormat="1" ht="15" outlineLevel="1">
      <c r="A375" s="59" t="s">
        <v>43</v>
      </c>
      <c r="B375" s="108"/>
      <c r="C375" s="108" t="s">
        <v>53</v>
      </c>
      <c r="D375" s="109" t="s">
        <v>54</v>
      </c>
      <c r="E375" s="62">
        <v>85</v>
      </c>
      <c r="F375" s="110"/>
      <c r="G375" s="111"/>
      <c r="H375" s="110"/>
      <c r="I375" s="65">
        <v>3207.58</v>
      </c>
      <c r="J375" s="112">
        <v>70</v>
      </c>
      <c r="K375" s="67">
        <v>69710.12</v>
      </c>
    </row>
    <row r="376" spans="1:11" s="6" customFormat="1" ht="15" outlineLevel="1">
      <c r="A376" s="59" t="s">
        <v>43</v>
      </c>
      <c r="B376" s="108"/>
      <c r="C376" s="108" t="s">
        <v>55</v>
      </c>
      <c r="D376" s="109" t="s">
        <v>54</v>
      </c>
      <c r="E376" s="62">
        <v>70</v>
      </c>
      <c r="F376" s="110"/>
      <c r="G376" s="111"/>
      <c r="H376" s="110"/>
      <c r="I376" s="65">
        <v>2641.53</v>
      </c>
      <c r="J376" s="112">
        <v>41</v>
      </c>
      <c r="K376" s="67">
        <v>40830.21</v>
      </c>
    </row>
    <row r="377" spans="1:11" s="6" customFormat="1" ht="15" outlineLevel="1">
      <c r="A377" s="59" t="s">
        <v>43</v>
      </c>
      <c r="B377" s="108"/>
      <c r="C377" s="108" t="s">
        <v>56</v>
      </c>
      <c r="D377" s="109" t="s">
        <v>54</v>
      </c>
      <c r="E377" s="62">
        <v>98</v>
      </c>
      <c r="F377" s="110"/>
      <c r="G377" s="111"/>
      <c r="H377" s="110"/>
      <c r="I377" s="65">
        <v>88.99</v>
      </c>
      <c r="J377" s="112">
        <v>95</v>
      </c>
      <c r="K377" s="67">
        <v>2276.62</v>
      </c>
    </row>
    <row r="378" spans="1:11" s="6" customFormat="1" ht="15" outlineLevel="1">
      <c r="A378" s="59" t="s">
        <v>43</v>
      </c>
      <c r="B378" s="108"/>
      <c r="C378" s="108" t="s">
        <v>57</v>
      </c>
      <c r="D378" s="109" t="s">
        <v>54</v>
      </c>
      <c r="E378" s="62">
        <v>77</v>
      </c>
      <c r="F378" s="110"/>
      <c r="G378" s="111"/>
      <c r="H378" s="110"/>
      <c r="I378" s="65">
        <v>69.92</v>
      </c>
      <c r="J378" s="112">
        <v>65</v>
      </c>
      <c r="K378" s="67">
        <v>1557.69</v>
      </c>
    </row>
    <row r="379" spans="1:11" s="6" customFormat="1" ht="30" outlineLevel="1">
      <c r="A379" s="59" t="s">
        <v>43</v>
      </c>
      <c r="B379" s="108"/>
      <c r="C379" s="108" t="s">
        <v>58</v>
      </c>
      <c r="D379" s="109" t="s">
        <v>59</v>
      </c>
      <c r="E379" s="62">
        <v>22.2</v>
      </c>
      <c r="F379" s="110"/>
      <c r="G379" s="111" t="s">
        <v>1290</v>
      </c>
      <c r="H379" s="110"/>
      <c r="I379" s="65">
        <v>285.88</v>
      </c>
      <c r="J379" s="112"/>
      <c r="K379" s="67"/>
    </row>
    <row r="380" spans="1:11" s="6" customFormat="1" ht="15.75">
      <c r="A380" s="70" t="s">
        <v>43</v>
      </c>
      <c r="B380" s="113"/>
      <c r="C380" s="113" t="s">
        <v>60</v>
      </c>
      <c r="D380" s="114"/>
      <c r="E380" s="73" t="s">
        <v>43</v>
      </c>
      <c r="F380" s="115"/>
      <c r="G380" s="116"/>
      <c r="H380" s="115"/>
      <c r="I380" s="76">
        <v>12516.43</v>
      </c>
      <c r="J380" s="117"/>
      <c r="K380" s="78">
        <v>238800.09</v>
      </c>
    </row>
    <row r="381" spans="1:11" s="6" customFormat="1" ht="15" outlineLevel="1">
      <c r="A381" s="59" t="s">
        <v>43</v>
      </c>
      <c r="B381" s="108"/>
      <c r="C381" s="108" t="s">
        <v>61</v>
      </c>
      <c r="D381" s="109"/>
      <c r="E381" s="62" t="s">
        <v>43</v>
      </c>
      <c r="F381" s="110"/>
      <c r="G381" s="111"/>
      <c r="H381" s="110"/>
      <c r="I381" s="65"/>
      <c r="J381" s="112"/>
      <c r="K381" s="67"/>
    </row>
    <row r="382" spans="1:11" s="6" customFormat="1" ht="25.5" outlineLevel="1">
      <c r="A382" s="59" t="s">
        <v>43</v>
      </c>
      <c r="B382" s="108"/>
      <c r="C382" s="108" t="s">
        <v>46</v>
      </c>
      <c r="D382" s="109"/>
      <c r="E382" s="62" t="s">
        <v>43</v>
      </c>
      <c r="F382" s="110">
        <v>7.85</v>
      </c>
      <c r="G382" s="111" t="s">
        <v>100</v>
      </c>
      <c r="H382" s="110"/>
      <c r="I382" s="65">
        <v>9.08</v>
      </c>
      <c r="J382" s="112">
        <v>26.39</v>
      </c>
      <c r="K382" s="67">
        <v>239.64</v>
      </c>
    </row>
    <row r="383" spans="1:11" s="6" customFormat="1" ht="25.5" outlineLevel="1">
      <c r="A383" s="59" t="s">
        <v>43</v>
      </c>
      <c r="B383" s="108"/>
      <c r="C383" s="108" t="s">
        <v>48</v>
      </c>
      <c r="D383" s="109"/>
      <c r="E383" s="62" t="s">
        <v>43</v>
      </c>
      <c r="F383" s="110">
        <v>7.85</v>
      </c>
      <c r="G383" s="111" t="s">
        <v>100</v>
      </c>
      <c r="H383" s="110"/>
      <c r="I383" s="65">
        <v>9.08</v>
      </c>
      <c r="J383" s="112">
        <v>26.39</v>
      </c>
      <c r="K383" s="67">
        <v>239.64</v>
      </c>
    </row>
    <row r="384" spans="1:11" s="6" customFormat="1" ht="15" outlineLevel="1">
      <c r="A384" s="59" t="s">
        <v>43</v>
      </c>
      <c r="B384" s="108"/>
      <c r="C384" s="108" t="s">
        <v>63</v>
      </c>
      <c r="D384" s="109" t="s">
        <v>54</v>
      </c>
      <c r="E384" s="62">
        <v>175</v>
      </c>
      <c r="F384" s="110"/>
      <c r="G384" s="111"/>
      <c r="H384" s="110"/>
      <c r="I384" s="65">
        <v>15.89</v>
      </c>
      <c r="J384" s="112">
        <v>160</v>
      </c>
      <c r="K384" s="67">
        <v>383.43</v>
      </c>
    </row>
    <row r="385" spans="1:11" s="6" customFormat="1" ht="15" outlineLevel="1">
      <c r="A385" s="59" t="s">
        <v>43</v>
      </c>
      <c r="B385" s="108"/>
      <c r="C385" s="108" t="s">
        <v>64</v>
      </c>
      <c r="D385" s="109"/>
      <c r="E385" s="62" t="s">
        <v>43</v>
      </c>
      <c r="F385" s="110"/>
      <c r="G385" s="111"/>
      <c r="H385" s="110"/>
      <c r="I385" s="65">
        <v>24.97</v>
      </c>
      <c r="J385" s="112"/>
      <c r="K385" s="67">
        <v>623.07000000000005</v>
      </c>
    </row>
    <row r="386" spans="1:11" s="6" customFormat="1" ht="15.75">
      <c r="A386" s="70" t="s">
        <v>43</v>
      </c>
      <c r="B386" s="113"/>
      <c r="C386" s="113" t="s">
        <v>65</v>
      </c>
      <c r="D386" s="114"/>
      <c r="E386" s="73" t="s">
        <v>43</v>
      </c>
      <c r="F386" s="115"/>
      <c r="G386" s="116"/>
      <c r="H386" s="115"/>
      <c r="I386" s="76">
        <v>12541.4</v>
      </c>
      <c r="J386" s="117"/>
      <c r="K386" s="78">
        <v>239423.16</v>
      </c>
    </row>
    <row r="387" spans="1:11" s="6" customFormat="1" ht="180">
      <c r="A387" s="59">
        <v>34</v>
      </c>
      <c r="B387" s="108" t="s">
        <v>421</v>
      </c>
      <c r="C387" s="108" t="s">
        <v>422</v>
      </c>
      <c r="D387" s="109" t="s">
        <v>142</v>
      </c>
      <c r="E387" s="62" t="s">
        <v>1318</v>
      </c>
      <c r="F387" s="110">
        <v>1367.44</v>
      </c>
      <c r="G387" s="111"/>
      <c r="H387" s="110"/>
      <c r="I387" s="65"/>
      <c r="J387" s="112"/>
      <c r="K387" s="67"/>
    </row>
    <row r="388" spans="1:11" s="6" customFormat="1" ht="25.5" outlineLevel="1">
      <c r="A388" s="59" t="s">
        <v>43</v>
      </c>
      <c r="B388" s="108"/>
      <c r="C388" s="108" t="s">
        <v>44</v>
      </c>
      <c r="D388" s="109"/>
      <c r="E388" s="62" t="s">
        <v>43</v>
      </c>
      <c r="F388" s="110">
        <v>1340.64</v>
      </c>
      <c r="G388" s="111" t="s">
        <v>94</v>
      </c>
      <c r="H388" s="110"/>
      <c r="I388" s="65">
        <v>2710.74</v>
      </c>
      <c r="J388" s="112">
        <v>26.39</v>
      </c>
      <c r="K388" s="67">
        <v>71536.479999999996</v>
      </c>
    </row>
    <row r="389" spans="1:11" s="6" customFormat="1" ht="15" outlineLevel="1">
      <c r="A389" s="59" t="s">
        <v>43</v>
      </c>
      <c r="B389" s="108"/>
      <c r="C389" s="108" t="s">
        <v>46</v>
      </c>
      <c r="D389" s="109"/>
      <c r="E389" s="62" t="s">
        <v>43</v>
      </c>
      <c r="F389" s="110">
        <v>26.8</v>
      </c>
      <c r="G389" s="111" t="s">
        <v>95</v>
      </c>
      <c r="H389" s="110"/>
      <c r="I389" s="65">
        <v>53.55</v>
      </c>
      <c r="J389" s="112">
        <v>9.9499999999999993</v>
      </c>
      <c r="K389" s="67">
        <v>532.79</v>
      </c>
    </row>
    <row r="390" spans="1:11" s="6" customFormat="1" ht="15" outlineLevel="1">
      <c r="A390" s="59" t="s">
        <v>43</v>
      </c>
      <c r="B390" s="108"/>
      <c r="C390" s="108" t="s">
        <v>48</v>
      </c>
      <c r="D390" s="109"/>
      <c r="E390" s="62" t="s">
        <v>43</v>
      </c>
      <c r="F390" s="110" t="s">
        <v>382</v>
      </c>
      <c r="G390" s="111"/>
      <c r="H390" s="110"/>
      <c r="I390" s="68" t="s">
        <v>1319</v>
      </c>
      <c r="J390" s="112">
        <v>26.39</v>
      </c>
      <c r="K390" s="69" t="s">
        <v>1320</v>
      </c>
    </row>
    <row r="391" spans="1:11" s="6" customFormat="1" ht="15" outlineLevel="1">
      <c r="A391" s="59" t="s">
        <v>43</v>
      </c>
      <c r="B391" s="108"/>
      <c r="C391" s="108" t="s">
        <v>52</v>
      </c>
      <c r="D391" s="109"/>
      <c r="E391" s="62" t="s">
        <v>43</v>
      </c>
      <c r="F391" s="110"/>
      <c r="G391" s="111"/>
      <c r="H391" s="110"/>
      <c r="I391" s="65"/>
      <c r="J391" s="112"/>
      <c r="K391" s="67"/>
    </row>
    <row r="392" spans="1:11" s="6" customFormat="1" ht="15" outlineLevel="1">
      <c r="A392" s="59" t="s">
        <v>43</v>
      </c>
      <c r="B392" s="108"/>
      <c r="C392" s="108" t="s">
        <v>53</v>
      </c>
      <c r="D392" s="109" t="s">
        <v>54</v>
      </c>
      <c r="E392" s="62">
        <v>85</v>
      </c>
      <c r="F392" s="110"/>
      <c r="G392" s="111"/>
      <c r="H392" s="110"/>
      <c r="I392" s="65">
        <v>2304.13</v>
      </c>
      <c r="J392" s="112">
        <v>70</v>
      </c>
      <c r="K392" s="67">
        <v>50075.54</v>
      </c>
    </row>
    <row r="393" spans="1:11" s="6" customFormat="1" ht="15" outlineLevel="1">
      <c r="A393" s="59" t="s">
        <v>43</v>
      </c>
      <c r="B393" s="108"/>
      <c r="C393" s="108" t="s">
        <v>55</v>
      </c>
      <c r="D393" s="109" t="s">
        <v>54</v>
      </c>
      <c r="E393" s="62">
        <v>70</v>
      </c>
      <c r="F393" s="110"/>
      <c r="G393" s="111"/>
      <c r="H393" s="110"/>
      <c r="I393" s="65">
        <v>1897.52</v>
      </c>
      <c r="J393" s="112">
        <v>41</v>
      </c>
      <c r="K393" s="67">
        <v>29329.96</v>
      </c>
    </row>
    <row r="394" spans="1:11" s="6" customFormat="1" ht="15" outlineLevel="1">
      <c r="A394" s="59" t="s">
        <v>43</v>
      </c>
      <c r="B394" s="108"/>
      <c r="C394" s="108" t="s">
        <v>56</v>
      </c>
      <c r="D394" s="109" t="s">
        <v>54</v>
      </c>
      <c r="E394" s="62">
        <v>98</v>
      </c>
      <c r="F394" s="110"/>
      <c r="G394" s="111"/>
      <c r="H394" s="110"/>
      <c r="I394" s="65">
        <v>8.44</v>
      </c>
      <c r="J394" s="112">
        <v>95</v>
      </c>
      <c r="K394" s="67">
        <v>215.89</v>
      </c>
    </row>
    <row r="395" spans="1:11" s="6" customFormat="1" ht="15" outlineLevel="1">
      <c r="A395" s="59" t="s">
        <v>43</v>
      </c>
      <c r="B395" s="108"/>
      <c r="C395" s="108" t="s">
        <v>57</v>
      </c>
      <c r="D395" s="109" t="s">
        <v>54</v>
      </c>
      <c r="E395" s="62">
        <v>77</v>
      </c>
      <c r="F395" s="110"/>
      <c r="G395" s="111"/>
      <c r="H395" s="110"/>
      <c r="I395" s="65">
        <v>6.63</v>
      </c>
      <c r="J395" s="112">
        <v>65</v>
      </c>
      <c r="K395" s="67">
        <v>147.71</v>
      </c>
    </row>
    <row r="396" spans="1:11" s="6" customFormat="1" ht="30" outlineLevel="1">
      <c r="A396" s="59" t="s">
        <v>43</v>
      </c>
      <c r="B396" s="108"/>
      <c r="C396" s="108" t="s">
        <v>58</v>
      </c>
      <c r="D396" s="109" t="s">
        <v>59</v>
      </c>
      <c r="E396" s="62">
        <v>114</v>
      </c>
      <c r="F396" s="110"/>
      <c r="G396" s="111" t="s">
        <v>94</v>
      </c>
      <c r="H396" s="110"/>
      <c r="I396" s="65">
        <v>230.51</v>
      </c>
      <c r="J396" s="112"/>
      <c r="K396" s="67"/>
    </row>
    <row r="397" spans="1:11" s="6" customFormat="1" ht="15.75">
      <c r="A397" s="70" t="s">
        <v>43</v>
      </c>
      <c r="B397" s="113"/>
      <c r="C397" s="113" t="s">
        <v>60</v>
      </c>
      <c r="D397" s="114"/>
      <c r="E397" s="73" t="s">
        <v>43</v>
      </c>
      <c r="F397" s="115"/>
      <c r="G397" s="116"/>
      <c r="H397" s="115"/>
      <c r="I397" s="76">
        <v>6981.01</v>
      </c>
      <c r="J397" s="117"/>
      <c r="K397" s="78">
        <v>151838.37</v>
      </c>
    </row>
    <row r="398" spans="1:11" s="6" customFormat="1" ht="15" outlineLevel="1">
      <c r="A398" s="59" t="s">
        <v>43</v>
      </c>
      <c r="B398" s="108"/>
      <c r="C398" s="108" t="s">
        <v>61</v>
      </c>
      <c r="D398" s="109"/>
      <c r="E398" s="62" t="s">
        <v>43</v>
      </c>
      <c r="F398" s="110"/>
      <c r="G398" s="111"/>
      <c r="H398" s="110"/>
      <c r="I398" s="65"/>
      <c r="J398" s="112"/>
      <c r="K398" s="67"/>
    </row>
    <row r="399" spans="1:11" s="6" customFormat="1" ht="25.5" outlineLevel="1">
      <c r="A399" s="59" t="s">
        <v>43</v>
      </c>
      <c r="B399" s="108"/>
      <c r="C399" s="108" t="s">
        <v>46</v>
      </c>
      <c r="D399" s="109"/>
      <c r="E399" s="62" t="s">
        <v>43</v>
      </c>
      <c r="F399" s="110">
        <v>4.3099999999999996</v>
      </c>
      <c r="G399" s="111" t="s">
        <v>100</v>
      </c>
      <c r="H399" s="110"/>
      <c r="I399" s="65">
        <v>0.86</v>
      </c>
      <c r="J399" s="112">
        <v>26.39</v>
      </c>
      <c r="K399" s="67">
        <v>22.73</v>
      </c>
    </row>
    <row r="400" spans="1:11" s="6" customFormat="1" ht="25.5" outlineLevel="1">
      <c r="A400" s="59" t="s">
        <v>43</v>
      </c>
      <c r="B400" s="108"/>
      <c r="C400" s="108" t="s">
        <v>48</v>
      </c>
      <c r="D400" s="109"/>
      <c r="E400" s="62" t="s">
        <v>43</v>
      </c>
      <c r="F400" s="110">
        <v>4.3099999999999996</v>
      </c>
      <c r="G400" s="111" t="s">
        <v>100</v>
      </c>
      <c r="H400" s="110"/>
      <c r="I400" s="65">
        <v>0.86</v>
      </c>
      <c r="J400" s="112">
        <v>26.39</v>
      </c>
      <c r="K400" s="67">
        <v>22.73</v>
      </c>
    </row>
    <row r="401" spans="1:11" s="6" customFormat="1" ht="15" outlineLevel="1">
      <c r="A401" s="59" t="s">
        <v>43</v>
      </c>
      <c r="B401" s="108"/>
      <c r="C401" s="108" t="s">
        <v>63</v>
      </c>
      <c r="D401" s="109" t="s">
        <v>54</v>
      </c>
      <c r="E401" s="62">
        <v>175</v>
      </c>
      <c r="F401" s="110"/>
      <c r="G401" s="111"/>
      <c r="H401" s="110"/>
      <c r="I401" s="65">
        <v>1.5</v>
      </c>
      <c r="J401" s="112">
        <v>160</v>
      </c>
      <c r="K401" s="67">
        <v>36.36</v>
      </c>
    </row>
    <row r="402" spans="1:11" s="6" customFormat="1" ht="15" outlineLevel="1">
      <c r="A402" s="59" t="s">
        <v>43</v>
      </c>
      <c r="B402" s="108"/>
      <c r="C402" s="108" t="s">
        <v>64</v>
      </c>
      <c r="D402" s="109"/>
      <c r="E402" s="62" t="s">
        <v>43</v>
      </c>
      <c r="F402" s="110"/>
      <c r="G402" s="111"/>
      <c r="H402" s="110"/>
      <c r="I402" s="65">
        <v>2.36</v>
      </c>
      <c r="J402" s="112"/>
      <c r="K402" s="67">
        <v>59.09</v>
      </c>
    </row>
    <row r="403" spans="1:11" s="6" customFormat="1" ht="15.75">
      <c r="A403" s="70" t="s">
        <v>43</v>
      </c>
      <c r="B403" s="113"/>
      <c r="C403" s="113" t="s">
        <v>65</v>
      </c>
      <c r="D403" s="114"/>
      <c r="E403" s="73" t="s">
        <v>43</v>
      </c>
      <c r="F403" s="115"/>
      <c r="G403" s="116"/>
      <c r="H403" s="115"/>
      <c r="I403" s="76">
        <v>6983.37</v>
      </c>
      <c r="J403" s="117"/>
      <c r="K403" s="78">
        <v>151897.46</v>
      </c>
    </row>
    <row r="404" spans="1:11" s="6" customFormat="1" ht="180">
      <c r="A404" s="59">
        <v>35</v>
      </c>
      <c r="B404" s="108" t="s">
        <v>1060</v>
      </c>
      <c r="C404" s="108" t="s">
        <v>1061</v>
      </c>
      <c r="D404" s="109" t="s">
        <v>1062</v>
      </c>
      <c r="E404" s="62" t="s">
        <v>1321</v>
      </c>
      <c r="F404" s="110">
        <v>56096.94</v>
      </c>
      <c r="G404" s="111"/>
      <c r="H404" s="110"/>
      <c r="I404" s="65"/>
      <c r="J404" s="112"/>
      <c r="K404" s="67"/>
    </row>
    <row r="405" spans="1:11" s="6" customFormat="1" ht="25.5" outlineLevel="1">
      <c r="A405" s="59" t="s">
        <v>43</v>
      </c>
      <c r="B405" s="108"/>
      <c r="C405" s="108" t="s">
        <v>44</v>
      </c>
      <c r="D405" s="109"/>
      <c r="E405" s="62" t="s">
        <v>43</v>
      </c>
      <c r="F405" s="110">
        <v>14716</v>
      </c>
      <c r="G405" s="111" t="s">
        <v>94</v>
      </c>
      <c r="H405" s="110"/>
      <c r="I405" s="65">
        <v>5752.26</v>
      </c>
      <c r="J405" s="112">
        <v>26.39</v>
      </c>
      <c r="K405" s="67">
        <v>151802.23999999999</v>
      </c>
    </row>
    <row r="406" spans="1:11" s="6" customFormat="1" ht="15" outlineLevel="1">
      <c r="A406" s="59" t="s">
        <v>43</v>
      </c>
      <c r="B406" s="108"/>
      <c r="C406" s="108" t="s">
        <v>46</v>
      </c>
      <c r="D406" s="109"/>
      <c r="E406" s="62" t="s">
        <v>43</v>
      </c>
      <c r="F406" s="110">
        <v>1522.05</v>
      </c>
      <c r="G406" s="111" t="s">
        <v>95</v>
      </c>
      <c r="H406" s="110"/>
      <c r="I406" s="65">
        <v>587.89</v>
      </c>
      <c r="J406" s="112">
        <v>9.34</v>
      </c>
      <c r="K406" s="67">
        <v>5490.91</v>
      </c>
    </row>
    <row r="407" spans="1:11" s="6" customFormat="1" ht="15" outlineLevel="1">
      <c r="A407" s="59" t="s">
        <v>43</v>
      </c>
      <c r="B407" s="108"/>
      <c r="C407" s="108" t="s">
        <v>48</v>
      </c>
      <c r="D407" s="109"/>
      <c r="E407" s="62" t="s">
        <v>43</v>
      </c>
      <c r="F407" s="110" t="s">
        <v>1064</v>
      </c>
      <c r="G407" s="111"/>
      <c r="H407" s="110"/>
      <c r="I407" s="68" t="s">
        <v>1322</v>
      </c>
      <c r="J407" s="112">
        <v>26.39</v>
      </c>
      <c r="K407" s="69" t="s">
        <v>1323</v>
      </c>
    </row>
    <row r="408" spans="1:11" s="6" customFormat="1" ht="15" outlineLevel="1">
      <c r="A408" s="59" t="s">
        <v>43</v>
      </c>
      <c r="B408" s="108"/>
      <c r="C408" s="108" t="s">
        <v>52</v>
      </c>
      <c r="D408" s="109"/>
      <c r="E408" s="62" t="s">
        <v>43</v>
      </c>
      <c r="F408" s="110">
        <v>39858.89</v>
      </c>
      <c r="G408" s="111"/>
      <c r="H408" s="110"/>
      <c r="I408" s="65">
        <v>10263.66</v>
      </c>
      <c r="J408" s="112">
        <v>6.37</v>
      </c>
      <c r="K408" s="67">
        <v>65379.54</v>
      </c>
    </row>
    <row r="409" spans="1:11" s="6" customFormat="1" ht="15" outlineLevel="1">
      <c r="A409" s="59" t="s">
        <v>43</v>
      </c>
      <c r="B409" s="108"/>
      <c r="C409" s="108" t="s">
        <v>53</v>
      </c>
      <c r="D409" s="109" t="s">
        <v>54</v>
      </c>
      <c r="E409" s="62">
        <v>85</v>
      </c>
      <c r="F409" s="110"/>
      <c r="G409" s="111"/>
      <c r="H409" s="110"/>
      <c r="I409" s="65">
        <v>4889.42</v>
      </c>
      <c r="J409" s="112">
        <v>70</v>
      </c>
      <c r="K409" s="67">
        <v>106261.57</v>
      </c>
    </row>
    <row r="410" spans="1:11" s="6" customFormat="1" ht="15" outlineLevel="1">
      <c r="A410" s="59" t="s">
        <v>43</v>
      </c>
      <c r="B410" s="108"/>
      <c r="C410" s="108" t="s">
        <v>55</v>
      </c>
      <c r="D410" s="109" t="s">
        <v>54</v>
      </c>
      <c r="E410" s="62">
        <v>70</v>
      </c>
      <c r="F410" s="110"/>
      <c r="G410" s="111"/>
      <c r="H410" s="110"/>
      <c r="I410" s="65">
        <v>4026.58</v>
      </c>
      <c r="J410" s="112">
        <v>41</v>
      </c>
      <c r="K410" s="67">
        <v>62238.92</v>
      </c>
    </row>
    <row r="411" spans="1:11" s="6" customFormat="1" ht="15" outlineLevel="1">
      <c r="A411" s="59" t="s">
        <v>43</v>
      </c>
      <c r="B411" s="108"/>
      <c r="C411" s="108" t="s">
        <v>56</v>
      </c>
      <c r="D411" s="109" t="s">
        <v>54</v>
      </c>
      <c r="E411" s="62">
        <v>98</v>
      </c>
      <c r="F411" s="110"/>
      <c r="G411" s="111"/>
      <c r="H411" s="110"/>
      <c r="I411" s="65">
        <v>19.7</v>
      </c>
      <c r="J411" s="112">
        <v>95</v>
      </c>
      <c r="K411" s="67">
        <v>503.83</v>
      </c>
    </row>
    <row r="412" spans="1:11" s="6" customFormat="1" ht="15" outlineLevel="1">
      <c r="A412" s="59" t="s">
        <v>43</v>
      </c>
      <c r="B412" s="108"/>
      <c r="C412" s="108" t="s">
        <v>57</v>
      </c>
      <c r="D412" s="109" t="s">
        <v>54</v>
      </c>
      <c r="E412" s="62">
        <v>77</v>
      </c>
      <c r="F412" s="110"/>
      <c r="G412" s="111"/>
      <c r="H412" s="110"/>
      <c r="I412" s="65">
        <v>15.48</v>
      </c>
      <c r="J412" s="112">
        <v>65</v>
      </c>
      <c r="K412" s="67">
        <v>344.73</v>
      </c>
    </row>
    <row r="413" spans="1:11" s="6" customFormat="1" ht="30" outlineLevel="1">
      <c r="A413" s="59" t="s">
        <v>43</v>
      </c>
      <c r="B413" s="108"/>
      <c r="C413" s="108" t="s">
        <v>58</v>
      </c>
      <c r="D413" s="109" t="s">
        <v>59</v>
      </c>
      <c r="E413" s="62">
        <v>1300</v>
      </c>
      <c r="F413" s="110"/>
      <c r="G413" s="111" t="s">
        <v>94</v>
      </c>
      <c r="H413" s="110"/>
      <c r="I413" s="65">
        <v>508.15</v>
      </c>
      <c r="J413" s="112"/>
      <c r="K413" s="67"/>
    </row>
    <row r="414" spans="1:11" s="6" customFormat="1" ht="15.75">
      <c r="A414" s="70" t="s">
        <v>43</v>
      </c>
      <c r="B414" s="113"/>
      <c r="C414" s="113" t="s">
        <v>60</v>
      </c>
      <c r="D414" s="114"/>
      <c r="E414" s="73" t="s">
        <v>43</v>
      </c>
      <c r="F414" s="115"/>
      <c r="G414" s="116"/>
      <c r="H414" s="115"/>
      <c r="I414" s="76">
        <v>25554.99</v>
      </c>
      <c r="J414" s="117"/>
      <c r="K414" s="78">
        <v>392021.74</v>
      </c>
    </row>
    <row r="415" spans="1:11" s="6" customFormat="1" ht="15" outlineLevel="1">
      <c r="A415" s="59" t="s">
        <v>43</v>
      </c>
      <c r="B415" s="108"/>
      <c r="C415" s="108" t="s">
        <v>61</v>
      </c>
      <c r="D415" s="109"/>
      <c r="E415" s="62" t="s">
        <v>43</v>
      </c>
      <c r="F415" s="110"/>
      <c r="G415" s="111"/>
      <c r="H415" s="110"/>
      <c r="I415" s="65"/>
      <c r="J415" s="112"/>
      <c r="K415" s="67"/>
    </row>
    <row r="416" spans="1:11" s="6" customFormat="1" ht="25.5" outlineLevel="1">
      <c r="A416" s="59" t="s">
        <v>43</v>
      </c>
      <c r="B416" s="108"/>
      <c r="C416" s="108" t="s">
        <v>46</v>
      </c>
      <c r="D416" s="109"/>
      <c r="E416" s="62" t="s">
        <v>43</v>
      </c>
      <c r="F416" s="110">
        <v>52.03</v>
      </c>
      <c r="G416" s="111" t="s">
        <v>100</v>
      </c>
      <c r="H416" s="110"/>
      <c r="I416" s="65">
        <v>2.0099999999999998</v>
      </c>
      <c r="J416" s="112">
        <v>26.39</v>
      </c>
      <c r="K416" s="67">
        <v>53.03</v>
      </c>
    </row>
    <row r="417" spans="1:11" s="6" customFormat="1" ht="25.5" outlineLevel="1">
      <c r="A417" s="59" t="s">
        <v>43</v>
      </c>
      <c r="B417" s="108"/>
      <c r="C417" s="108" t="s">
        <v>48</v>
      </c>
      <c r="D417" s="109"/>
      <c r="E417" s="62" t="s">
        <v>43</v>
      </c>
      <c r="F417" s="110">
        <v>52.03</v>
      </c>
      <c r="G417" s="111" t="s">
        <v>100</v>
      </c>
      <c r="H417" s="110"/>
      <c r="I417" s="65">
        <v>2.0099999999999998</v>
      </c>
      <c r="J417" s="112">
        <v>26.39</v>
      </c>
      <c r="K417" s="67">
        <v>53.03</v>
      </c>
    </row>
    <row r="418" spans="1:11" s="6" customFormat="1" ht="15" outlineLevel="1">
      <c r="A418" s="59" t="s">
        <v>43</v>
      </c>
      <c r="B418" s="108"/>
      <c r="C418" s="108" t="s">
        <v>63</v>
      </c>
      <c r="D418" s="109" t="s">
        <v>54</v>
      </c>
      <c r="E418" s="62">
        <v>175</v>
      </c>
      <c r="F418" s="110"/>
      <c r="G418" s="111"/>
      <c r="H418" s="110"/>
      <c r="I418" s="65">
        <v>3.52</v>
      </c>
      <c r="J418" s="112">
        <v>160</v>
      </c>
      <c r="K418" s="67">
        <v>84.85</v>
      </c>
    </row>
    <row r="419" spans="1:11" s="6" customFormat="1" ht="15" outlineLevel="1">
      <c r="A419" s="59" t="s">
        <v>43</v>
      </c>
      <c r="B419" s="108"/>
      <c r="C419" s="108" t="s">
        <v>64</v>
      </c>
      <c r="D419" s="109"/>
      <c r="E419" s="62" t="s">
        <v>43</v>
      </c>
      <c r="F419" s="110"/>
      <c r="G419" s="111"/>
      <c r="H419" s="110"/>
      <c r="I419" s="65">
        <v>5.53</v>
      </c>
      <c r="J419" s="112"/>
      <c r="K419" s="67">
        <v>137.88</v>
      </c>
    </row>
    <row r="420" spans="1:11" s="6" customFormat="1" ht="15.75">
      <c r="A420" s="70" t="s">
        <v>43</v>
      </c>
      <c r="B420" s="113"/>
      <c r="C420" s="113" t="s">
        <v>65</v>
      </c>
      <c r="D420" s="114"/>
      <c r="E420" s="73" t="s">
        <v>43</v>
      </c>
      <c r="F420" s="115"/>
      <c r="G420" s="116"/>
      <c r="H420" s="115"/>
      <c r="I420" s="76">
        <v>25560.52</v>
      </c>
      <c r="J420" s="117"/>
      <c r="K420" s="78">
        <v>392159.62</v>
      </c>
    </row>
    <row r="421" spans="1:11" s="6" customFormat="1" ht="90">
      <c r="A421" s="59">
        <v>36</v>
      </c>
      <c r="B421" s="108" t="s">
        <v>1256</v>
      </c>
      <c r="C421" s="108" t="s">
        <v>1257</v>
      </c>
      <c r="D421" s="109" t="s">
        <v>106</v>
      </c>
      <c r="E421" s="62" t="s">
        <v>1324</v>
      </c>
      <c r="F421" s="110">
        <v>5752.41</v>
      </c>
      <c r="G421" s="111"/>
      <c r="H421" s="110"/>
      <c r="I421" s="65">
        <v>9065.7999999999993</v>
      </c>
      <c r="J421" s="112">
        <v>12.73</v>
      </c>
      <c r="K421" s="78">
        <v>115407.61</v>
      </c>
    </row>
    <row r="422" spans="1:11" s="6" customFormat="1" ht="15.75">
      <c r="A422" s="59">
        <v>37</v>
      </c>
      <c r="B422" s="108" t="s">
        <v>1069</v>
      </c>
      <c r="C422" s="108" t="s">
        <v>1070</v>
      </c>
      <c r="D422" s="109" t="s">
        <v>106</v>
      </c>
      <c r="E422" s="62">
        <v>7.0000000000000001E-3</v>
      </c>
      <c r="F422" s="110">
        <v>9098.51</v>
      </c>
      <c r="G422" s="111"/>
      <c r="H422" s="110"/>
      <c r="I422" s="65">
        <v>63.69</v>
      </c>
      <c r="J422" s="112">
        <v>11.91</v>
      </c>
      <c r="K422" s="78">
        <v>758.54</v>
      </c>
    </row>
    <row r="423" spans="1:11" s="6" customFormat="1" ht="75">
      <c r="A423" s="59">
        <v>38</v>
      </c>
      <c r="B423" s="108" t="s">
        <v>1254</v>
      </c>
      <c r="C423" s="118" t="s">
        <v>1255</v>
      </c>
      <c r="D423" s="119" t="s">
        <v>322</v>
      </c>
      <c r="E423" s="81">
        <v>26.13625</v>
      </c>
      <c r="F423" s="120">
        <v>732.49</v>
      </c>
      <c r="G423" s="121"/>
      <c r="H423" s="120"/>
      <c r="I423" s="84">
        <v>19144.54</v>
      </c>
      <c r="J423" s="122">
        <v>7.44</v>
      </c>
      <c r="K423" s="86">
        <v>142435.39000000001</v>
      </c>
    </row>
    <row r="424" spans="1:11" s="6" customFormat="1" ht="15">
      <c r="A424" s="123"/>
      <c r="B424" s="124"/>
      <c r="C424" s="168" t="s">
        <v>127</v>
      </c>
      <c r="D424" s="169"/>
      <c r="E424" s="169"/>
      <c r="F424" s="169"/>
      <c r="G424" s="169"/>
      <c r="H424" s="169"/>
      <c r="I424" s="65">
        <v>159622.46</v>
      </c>
      <c r="J424" s="112"/>
      <c r="K424" s="67">
        <v>2009608.01</v>
      </c>
    </row>
    <row r="425" spans="1:11" s="6" customFormat="1" ht="15">
      <c r="A425" s="123"/>
      <c r="B425" s="124"/>
      <c r="C425" s="168" t="s">
        <v>128</v>
      </c>
      <c r="D425" s="169"/>
      <c r="E425" s="169"/>
      <c r="F425" s="169"/>
      <c r="G425" s="169"/>
      <c r="H425" s="169"/>
      <c r="I425" s="65"/>
      <c r="J425" s="112"/>
      <c r="K425" s="67"/>
    </row>
    <row r="426" spans="1:11" s="6" customFormat="1" ht="15">
      <c r="A426" s="123"/>
      <c r="B426" s="124"/>
      <c r="C426" s="168" t="s">
        <v>129</v>
      </c>
      <c r="D426" s="169"/>
      <c r="E426" s="169"/>
      <c r="F426" s="169"/>
      <c r="G426" s="169"/>
      <c r="H426" s="169"/>
      <c r="I426" s="65">
        <v>27143.74</v>
      </c>
      <c r="J426" s="112"/>
      <c r="K426" s="67">
        <v>716323.73</v>
      </c>
    </row>
    <row r="427" spans="1:11" s="6" customFormat="1" ht="15">
      <c r="A427" s="123"/>
      <c r="B427" s="124"/>
      <c r="C427" s="168" t="s">
        <v>130</v>
      </c>
      <c r="D427" s="169"/>
      <c r="E427" s="169"/>
      <c r="F427" s="169"/>
      <c r="G427" s="169"/>
      <c r="H427" s="169"/>
      <c r="I427" s="65">
        <v>128759.43</v>
      </c>
      <c r="J427" s="112"/>
      <c r="K427" s="67">
        <v>1261979.17</v>
      </c>
    </row>
    <row r="428" spans="1:11" s="6" customFormat="1" ht="15">
      <c r="A428" s="123"/>
      <c r="B428" s="124"/>
      <c r="C428" s="168" t="s">
        <v>131</v>
      </c>
      <c r="D428" s="169"/>
      <c r="E428" s="169"/>
      <c r="F428" s="169"/>
      <c r="G428" s="169"/>
      <c r="H428" s="169"/>
      <c r="I428" s="65">
        <v>4095.76</v>
      </c>
      <c r="J428" s="112"/>
      <c r="K428" s="67">
        <v>41240.35</v>
      </c>
    </row>
    <row r="429" spans="1:11" s="6" customFormat="1" ht="15.75">
      <c r="A429" s="123"/>
      <c r="B429" s="124"/>
      <c r="C429" s="173" t="s">
        <v>132</v>
      </c>
      <c r="D429" s="174"/>
      <c r="E429" s="174"/>
      <c r="F429" s="174"/>
      <c r="G429" s="174"/>
      <c r="H429" s="174"/>
      <c r="I429" s="76">
        <v>23191.4</v>
      </c>
      <c r="J429" s="117"/>
      <c r="K429" s="78">
        <v>505517.47</v>
      </c>
    </row>
    <row r="430" spans="1:11" s="6" customFormat="1" ht="15.75">
      <c r="A430" s="123"/>
      <c r="B430" s="124"/>
      <c r="C430" s="173" t="s">
        <v>133</v>
      </c>
      <c r="D430" s="174"/>
      <c r="E430" s="174"/>
      <c r="F430" s="174"/>
      <c r="G430" s="174"/>
      <c r="H430" s="174"/>
      <c r="I430" s="76">
        <v>18998.86</v>
      </c>
      <c r="J430" s="117"/>
      <c r="K430" s="78">
        <v>296077.2</v>
      </c>
    </row>
    <row r="431" spans="1:11" s="6" customFormat="1" ht="32.1" customHeight="1">
      <c r="A431" s="123"/>
      <c r="B431" s="124"/>
      <c r="C431" s="173" t="s">
        <v>1325</v>
      </c>
      <c r="D431" s="174"/>
      <c r="E431" s="174"/>
      <c r="F431" s="174"/>
      <c r="G431" s="174"/>
      <c r="H431" s="174"/>
      <c r="I431" s="76"/>
      <c r="J431" s="117"/>
      <c r="K431" s="78"/>
    </row>
    <row r="432" spans="1:11" s="6" customFormat="1" ht="15">
      <c r="A432" s="123"/>
      <c r="B432" s="124"/>
      <c r="C432" s="168" t="s">
        <v>1326</v>
      </c>
      <c r="D432" s="169"/>
      <c r="E432" s="169"/>
      <c r="F432" s="169"/>
      <c r="G432" s="169"/>
      <c r="H432" s="169"/>
      <c r="I432" s="65">
        <v>201812.72</v>
      </c>
      <c r="J432" s="112"/>
      <c r="K432" s="67">
        <v>2811202.68</v>
      </c>
    </row>
    <row r="433" spans="1:11" s="6" customFormat="1" ht="32.1" customHeight="1">
      <c r="A433" s="123"/>
      <c r="B433" s="124"/>
      <c r="C433" s="175" t="s">
        <v>1327</v>
      </c>
      <c r="D433" s="176"/>
      <c r="E433" s="176"/>
      <c r="F433" s="176"/>
      <c r="G433" s="176"/>
      <c r="H433" s="176"/>
      <c r="I433" s="87">
        <v>201812.72</v>
      </c>
      <c r="J433" s="125"/>
      <c r="K433" s="86">
        <v>2811202.68</v>
      </c>
    </row>
    <row r="434" spans="1:11" s="6" customFormat="1" ht="32.1" customHeight="1">
      <c r="A434" s="166" t="s">
        <v>1328</v>
      </c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</row>
    <row r="435" spans="1:11" s="6" customFormat="1" ht="180">
      <c r="A435" s="59">
        <v>39</v>
      </c>
      <c r="B435" s="108" t="s">
        <v>1329</v>
      </c>
      <c r="C435" s="108" t="s">
        <v>1330</v>
      </c>
      <c r="D435" s="109" t="s">
        <v>1331</v>
      </c>
      <c r="E435" s="62" t="s">
        <v>1332</v>
      </c>
      <c r="F435" s="110">
        <v>4235.1000000000004</v>
      </c>
      <c r="G435" s="111"/>
      <c r="H435" s="110"/>
      <c r="I435" s="65"/>
      <c r="J435" s="112"/>
      <c r="K435" s="67"/>
    </row>
    <row r="436" spans="1:11" s="6" customFormat="1" ht="25.5" outlineLevel="1">
      <c r="A436" s="59" t="s">
        <v>43</v>
      </c>
      <c r="B436" s="108"/>
      <c r="C436" s="108" t="s">
        <v>44</v>
      </c>
      <c r="D436" s="109"/>
      <c r="E436" s="62" t="s">
        <v>43</v>
      </c>
      <c r="F436" s="110">
        <v>2478.1799999999998</v>
      </c>
      <c r="G436" s="111" t="s">
        <v>94</v>
      </c>
      <c r="H436" s="110"/>
      <c r="I436" s="65">
        <v>8163.27</v>
      </c>
      <c r="J436" s="112">
        <v>26.39</v>
      </c>
      <c r="K436" s="67">
        <v>215428.79</v>
      </c>
    </row>
    <row r="437" spans="1:11" s="6" customFormat="1" ht="15" outlineLevel="1">
      <c r="A437" s="59" t="s">
        <v>43</v>
      </c>
      <c r="B437" s="108"/>
      <c r="C437" s="108" t="s">
        <v>46</v>
      </c>
      <c r="D437" s="109"/>
      <c r="E437" s="62" t="s">
        <v>43</v>
      </c>
      <c r="F437" s="110">
        <v>133.41999999999999</v>
      </c>
      <c r="G437" s="111" t="s">
        <v>95</v>
      </c>
      <c r="H437" s="110"/>
      <c r="I437" s="65">
        <v>434.28</v>
      </c>
      <c r="J437" s="112">
        <v>10.44</v>
      </c>
      <c r="K437" s="67">
        <v>4533.91</v>
      </c>
    </row>
    <row r="438" spans="1:11" s="6" customFormat="1" ht="15" outlineLevel="1">
      <c r="A438" s="59" t="s">
        <v>43</v>
      </c>
      <c r="B438" s="108"/>
      <c r="C438" s="108" t="s">
        <v>48</v>
      </c>
      <c r="D438" s="109"/>
      <c r="E438" s="62" t="s">
        <v>43</v>
      </c>
      <c r="F438" s="110" t="s">
        <v>1333</v>
      </c>
      <c r="G438" s="111"/>
      <c r="H438" s="110"/>
      <c r="I438" s="68" t="s">
        <v>1334</v>
      </c>
      <c r="J438" s="112">
        <v>26.39</v>
      </c>
      <c r="K438" s="69" t="s">
        <v>1335</v>
      </c>
    </row>
    <row r="439" spans="1:11" s="6" customFormat="1" ht="15" outlineLevel="1">
      <c r="A439" s="59" t="s">
        <v>43</v>
      </c>
      <c r="B439" s="108"/>
      <c r="C439" s="108" t="s">
        <v>52</v>
      </c>
      <c r="D439" s="109"/>
      <c r="E439" s="62" t="s">
        <v>43</v>
      </c>
      <c r="F439" s="110">
        <v>1623.5</v>
      </c>
      <c r="G439" s="111"/>
      <c r="H439" s="110"/>
      <c r="I439" s="65">
        <v>3523</v>
      </c>
      <c r="J439" s="112">
        <v>8.01</v>
      </c>
      <c r="K439" s="67">
        <v>28219.19</v>
      </c>
    </row>
    <row r="440" spans="1:11" s="6" customFormat="1" ht="15" outlineLevel="1">
      <c r="A440" s="59" t="s">
        <v>43</v>
      </c>
      <c r="B440" s="108"/>
      <c r="C440" s="108" t="s">
        <v>53</v>
      </c>
      <c r="D440" s="109" t="s">
        <v>54</v>
      </c>
      <c r="E440" s="62">
        <v>138</v>
      </c>
      <c r="F440" s="110"/>
      <c r="G440" s="111"/>
      <c r="H440" s="110"/>
      <c r="I440" s="65">
        <v>11265.31</v>
      </c>
      <c r="J440" s="112">
        <v>113</v>
      </c>
      <c r="K440" s="67">
        <v>243434.53</v>
      </c>
    </row>
    <row r="441" spans="1:11" s="6" customFormat="1" ht="15" outlineLevel="1">
      <c r="A441" s="59" t="s">
        <v>43</v>
      </c>
      <c r="B441" s="108"/>
      <c r="C441" s="108" t="s">
        <v>55</v>
      </c>
      <c r="D441" s="109" t="s">
        <v>54</v>
      </c>
      <c r="E441" s="62">
        <v>70</v>
      </c>
      <c r="F441" s="110"/>
      <c r="G441" s="111"/>
      <c r="H441" s="110"/>
      <c r="I441" s="65">
        <v>5714.29</v>
      </c>
      <c r="J441" s="112">
        <v>41</v>
      </c>
      <c r="K441" s="67">
        <v>88325.8</v>
      </c>
    </row>
    <row r="442" spans="1:11" s="6" customFormat="1" ht="15" outlineLevel="1">
      <c r="A442" s="59" t="s">
        <v>43</v>
      </c>
      <c r="B442" s="108"/>
      <c r="C442" s="108" t="s">
        <v>56</v>
      </c>
      <c r="D442" s="109" t="s">
        <v>54</v>
      </c>
      <c r="E442" s="62">
        <v>98</v>
      </c>
      <c r="F442" s="110"/>
      <c r="G442" s="111"/>
      <c r="H442" s="110"/>
      <c r="I442" s="65">
        <v>49.06</v>
      </c>
      <c r="J442" s="112">
        <v>95</v>
      </c>
      <c r="K442" s="67">
        <v>1255.07</v>
      </c>
    </row>
    <row r="443" spans="1:11" s="6" customFormat="1" ht="15" outlineLevel="1">
      <c r="A443" s="59" t="s">
        <v>43</v>
      </c>
      <c r="B443" s="108"/>
      <c r="C443" s="108" t="s">
        <v>57</v>
      </c>
      <c r="D443" s="109" t="s">
        <v>54</v>
      </c>
      <c r="E443" s="62">
        <v>77</v>
      </c>
      <c r="F443" s="110"/>
      <c r="G443" s="111"/>
      <c r="H443" s="110"/>
      <c r="I443" s="65">
        <v>38.549999999999997</v>
      </c>
      <c r="J443" s="112">
        <v>65</v>
      </c>
      <c r="K443" s="67">
        <v>858.73</v>
      </c>
    </row>
    <row r="444" spans="1:11" s="6" customFormat="1" ht="30" outlineLevel="1">
      <c r="A444" s="59" t="s">
        <v>43</v>
      </c>
      <c r="B444" s="108"/>
      <c r="C444" s="108" t="s">
        <v>58</v>
      </c>
      <c r="D444" s="109" t="s">
        <v>59</v>
      </c>
      <c r="E444" s="62">
        <v>206</v>
      </c>
      <c r="F444" s="110"/>
      <c r="G444" s="111" t="s">
        <v>94</v>
      </c>
      <c r="H444" s="110"/>
      <c r="I444" s="65">
        <v>678.58</v>
      </c>
      <c r="J444" s="112"/>
      <c r="K444" s="67"/>
    </row>
    <row r="445" spans="1:11" s="6" customFormat="1" ht="15.75">
      <c r="A445" s="70" t="s">
        <v>43</v>
      </c>
      <c r="B445" s="113"/>
      <c r="C445" s="113" t="s">
        <v>60</v>
      </c>
      <c r="D445" s="114"/>
      <c r="E445" s="73" t="s">
        <v>43</v>
      </c>
      <c r="F445" s="115"/>
      <c r="G445" s="116"/>
      <c r="H445" s="115"/>
      <c r="I445" s="76">
        <v>29187.759999999998</v>
      </c>
      <c r="J445" s="117"/>
      <c r="K445" s="78">
        <v>582056.02</v>
      </c>
    </row>
    <row r="446" spans="1:11" s="6" customFormat="1" ht="15" outlineLevel="1">
      <c r="A446" s="59" t="s">
        <v>43</v>
      </c>
      <c r="B446" s="108"/>
      <c r="C446" s="108" t="s">
        <v>61</v>
      </c>
      <c r="D446" s="109"/>
      <c r="E446" s="62" t="s">
        <v>43</v>
      </c>
      <c r="F446" s="110"/>
      <c r="G446" s="111"/>
      <c r="H446" s="110"/>
      <c r="I446" s="65"/>
      <c r="J446" s="112"/>
      <c r="K446" s="67"/>
    </row>
    <row r="447" spans="1:11" s="6" customFormat="1" ht="25.5" outlineLevel="1">
      <c r="A447" s="59" t="s">
        <v>43</v>
      </c>
      <c r="B447" s="108"/>
      <c r="C447" s="108" t="s">
        <v>46</v>
      </c>
      <c r="D447" s="109"/>
      <c r="E447" s="62" t="s">
        <v>43</v>
      </c>
      <c r="F447" s="110">
        <v>15.38</v>
      </c>
      <c r="G447" s="111" t="s">
        <v>100</v>
      </c>
      <c r="H447" s="110"/>
      <c r="I447" s="65">
        <v>5.01</v>
      </c>
      <c r="J447" s="112">
        <v>26.39</v>
      </c>
      <c r="K447" s="67">
        <v>132.11000000000001</v>
      </c>
    </row>
    <row r="448" spans="1:11" s="6" customFormat="1" ht="25.5" outlineLevel="1">
      <c r="A448" s="59" t="s">
        <v>43</v>
      </c>
      <c r="B448" s="108"/>
      <c r="C448" s="108" t="s">
        <v>48</v>
      </c>
      <c r="D448" s="109"/>
      <c r="E448" s="62" t="s">
        <v>43</v>
      </c>
      <c r="F448" s="110">
        <v>15.38</v>
      </c>
      <c r="G448" s="111" t="s">
        <v>100</v>
      </c>
      <c r="H448" s="110"/>
      <c r="I448" s="65">
        <v>5.01</v>
      </c>
      <c r="J448" s="112">
        <v>26.39</v>
      </c>
      <c r="K448" s="67">
        <v>132.11000000000001</v>
      </c>
    </row>
    <row r="449" spans="1:11" s="6" customFormat="1" ht="15" outlineLevel="1">
      <c r="A449" s="59" t="s">
        <v>43</v>
      </c>
      <c r="B449" s="108"/>
      <c r="C449" s="108" t="s">
        <v>63</v>
      </c>
      <c r="D449" s="109" t="s">
        <v>54</v>
      </c>
      <c r="E449" s="62">
        <v>175</v>
      </c>
      <c r="F449" s="110"/>
      <c r="G449" s="111"/>
      <c r="H449" s="110"/>
      <c r="I449" s="65">
        <v>8.77</v>
      </c>
      <c r="J449" s="112">
        <v>160</v>
      </c>
      <c r="K449" s="67">
        <v>211.37</v>
      </c>
    </row>
    <row r="450" spans="1:11" s="6" customFormat="1" ht="15" outlineLevel="1">
      <c r="A450" s="59" t="s">
        <v>43</v>
      </c>
      <c r="B450" s="108"/>
      <c r="C450" s="108" t="s">
        <v>64</v>
      </c>
      <c r="D450" s="109"/>
      <c r="E450" s="62" t="s">
        <v>43</v>
      </c>
      <c r="F450" s="110"/>
      <c r="G450" s="111"/>
      <c r="H450" s="110"/>
      <c r="I450" s="65">
        <v>13.78</v>
      </c>
      <c r="J450" s="112"/>
      <c r="K450" s="67">
        <v>343.48</v>
      </c>
    </row>
    <row r="451" spans="1:11" s="6" customFormat="1" ht="15.75">
      <c r="A451" s="70" t="s">
        <v>43</v>
      </c>
      <c r="B451" s="113"/>
      <c r="C451" s="113" t="s">
        <v>65</v>
      </c>
      <c r="D451" s="114"/>
      <c r="E451" s="73" t="s">
        <v>43</v>
      </c>
      <c r="F451" s="115"/>
      <c r="G451" s="116"/>
      <c r="H451" s="115"/>
      <c r="I451" s="76">
        <v>29201.54</v>
      </c>
      <c r="J451" s="117"/>
      <c r="K451" s="78">
        <v>582399.5</v>
      </c>
    </row>
    <row r="452" spans="1:11" s="6" customFormat="1" ht="90">
      <c r="A452" s="59">
        <v>40</v>
      </c>
      <c r="B452" s="108" t="s">
        <v>1336</v>
      </c>
      <c r="C452" s="108" t="s">
        <v>1337</v>
      </c>
      <c r="D452" s="109" t="s">
        <v>106</v>
      </c>
      <c r="E452" s="62">
        <v>-3.2115999999999999E-2</v>
      </c>
      <c r="F452" s="110">
        <v>4349.8999999999996</v>
      </c>
      <c r="G452" s="111"/>
      <c r="H452" s="110"/>
      <c r="I452" s="65">
        <v>-139.69999999999999</v>
      </c>
      <c r="J452" s="112">
        <v>12.37</v>
      </c>
      <c r="K452" s="78">
        <v>-1728.11</v>
      </c>
    </row>
    <row r="453" spans="1:11" s="6" customFormat="1" ht="90">
      <c r="A453" s="59">
        <v>41</v>
      </c>
      <c r="B453" s="108" t="s">
        <v>1336</v>
      </c>
      <c r="C453" s="108" t="s">
        <v>1337</v>
      </c>
      <c r="D453" s="109" t="s">
        <v>106</v>
      </c>
      <c r="E453" s="62">
        <v>0.23499999999999999</v>
      </c>
      <c r="F453" s="110">
        <v>4349.8999999999996</v>
      </c>
      <c r="G453" s="111"/>
      <c r="H453" s="110"/>
      <c r="I453" s="65">
        <v>1022.23</v>
      </c>
      <c r="J453" s="112">
        <v>12.37</v>
      </c>
      <c r="K453" s="78">
        <v>12644.94</v>
      </c>
    </row>
    <row r="454" spans="1:11" s="6" customFormat="1" ht="45">
      <c r="A454" s="59">
        <v>42</v>
      </c>
      <c r="B454" s="108" t="s">
        <v>123</v>
      </c>
      <c r="C454" s="108" t="s">
        <v>1338</v>
      </c>
      <c r="D454" s="109" t="s">
        <v>322</v>
      </c>
      <c r="E454" s="62">
        <v>195.41</v>
      </c>
      <c r="F454" s="110">
        <v>8040.54</v>
      </c>
      <c r="G454" s="111"/>
      <c r="H454" s="110"/>
      <c r="I454" s="65">
        <v>1571201.92</v>
      </c>
      <c r="J454" s="112">
        <v>7.4</v>
      </c>
      <c r="K454" s="78">
        <v>11626894.220000001</v>
      </c>
    </row>
    <row r="455" spans="1:11" s="6" customFormat="1" ht="45">
      <c r="A455" s="59">
        <v>43</v>
      </c>
      <c r="B455" s="108" t="s">
        <v>1112</v>
      </c>
      <c r="C455" s="108" t="s">
        <v>1113</v>
      </c>
      <c r="D455" s="109" t="s">
        <v>106</v>
      </c>
      <c r="E455" s="62">
        <v>488.52300000000002</v>
      </c>
      <c r="F455" s="110">
        <v>42.16</v>
      </c>
      <c r="G455" s="111"/>
      <c r="H455" s="110"/>
      <c r="I455" s="65">
        <v>20596.13</v>
      </c>
      <c r="J455" s="112">
        <v>11.94</v>
      </c>
      <c r="K455" s="78">
        <v>245917.79</v>
      </c>
    </row>
    <row r="456" spans="1:11" s="6" customFormat="1" ht="135">
      <c r="A456" s="59">
        <v>44</v>
      </c>
      <c r="B456" s="108" t="s">
        <v>1339</v>
      </c>
      <c r="C456" s="108" t="s">
        <v>1340</v>
      </c>
      <c r="D456" s="109" t="s">
        <v>1341</v>
      </c>
      <c r="E456" s="62" t="s">
        <v>1342</v>
      </c>
      <c r="F456" s="110">
        <v>6187.37</v>
      </c>
      <c r="G456" s="111"/>
      <c r="H456" s="110"/>
      <c r="I456" s="65"/>
      <c r="J456" s="112"/>
      <c r="K456" s="67"/>
    </row>
    <row r="457" spans="1:11" s="6" customFormat="1" ht="15" outlineLevel="1">
      <c r="A457" s="59" t="s">
        <v>43</v>
      </c>
      <c r="B457" s="108"/>
      <c r="C457" s="108" t="s">
        <v>44</v>
      </c>
      <c r="D457" s="109"/>
      <c r="E457" s="62" t="s">
        <v>43</v>
      </c>
      <c r="F457" s="110">
        <v>6187.37</v>
      </c>
      <c r="G457" s="111" t="s">
        <v>76</v>
      </c>
      <c r="H457" s="110"/>
      <c r="I457" s="65">
        <v>506.37</v>
      </c>
      <c r="J457" s="112">
        <v>26.39</v>
      </c>
      <c r="K457" s="67">
        <v>13363.22</v>
      </c>
    </row>
    <row r="458" spans="1:11" s="6" customFormat="1" ht="15" outlineLevel="1">
      <c r="A458" s="59" t="s">
        <v>43</v>
      </c>
      <c r="B458" s="108"/>
      <c r="C458" s="108" t="s">
        <v>46</v>
      </c>
      <c r="D458" s="109"/>
      <c r="E458" s="62" t="s">
        <v>43</v>
      </c>
      <c r="F458" s="110"/>
      <c r="G458" s="111">
        <v>1.2</v>
      </c>
      <c r="H458" s="110"/>
      <c r="I458" s="65"/>
      <c r="J458" s="112"/>
      <c r="K458" s="67"/>
    </row>
    <row r="459" spans="1:11" s="6" customFormat="1" ht="15" outlineLevel="1">
      <c r="A459" s="59" t="s">
        <v>43</v>
      </c>
      <c r="B459" s="108"/>
      <c r="C459" s="108" t="s">
        <v>48</v>
      </c>
      <c r="D459" s="109"/>
      <c r="E459" s="62" t="s">
        <v>43</v>
      </c>
      <c r="F459" s="110"/>
      <c r="G459" s="111"/>
      <c r="H459" s="110"/>
      <c r="I459" s="65"/>
      <c r="J459" s="112">
        <v>26.39</v>
      </c>
      <c r="K459" s="67"/>
    </row>
    <row r="460" spans="1:11" s="6" customFormat="1" ht="15" outlineLevel="1">
      <c r="A460" s="59" t="s">
        <v>43</v>
      </c>
      <c r="B460" s="108"/>
      <c r="C460" s="108" t="s">
        <v>52</v>
      </c>
      <c r="D460" s="109"/>
      <c r="E460" s="62" t="s">
        <v>43</v>
      </c>
      <c r="F460" s="110"/>
      <c r="G460" s="111"/>
      <c r="H460" s="110"/>
      <c r="I460" s="65"/>
      <c r="J460" s="112"/>
      <c r="K460" s="67"/>
    </row>
    <row r="461" spans="1:11" s="6" customFormat="1" ht="15" outlineLevel="1">
      <c r="A461" s="59" t="s">
        <v>43</v>
      </c>
      <c r="B461" s="108"/>
      <c r="C461" s="108" t="s">
        <v>53</v>
      </c>
      <c r="D461" s="109" t="s">
        <v>54</v>
      </c>
      <c r="E461" s="62">
        <v>91</v>
      </c>
      <c r="F461" s="110"/>
      <c r="G461" s="111"/>
      <c r="H461" s="110"/>
      <c r="I461" s="65">
        <v>460.8</v>
      </c>
      <c r="J461" s="112">
        <v>75</v>
      </c>
      <c r="K461" s="67">
        <v>10022.42</v>
      </c>
    </row>
    <row r="462" spans="1:11" s="6" customFormat="1" ht="15" outlineLevel="1">
      <c r="A462" s="59" t="s">
        <v>43</v>
      </c>
      <c r="B462" s="108"/>
      <c r="C462" s="108" t="s">
        <v>55</v>
      </c>
      <c r="D462" s="109" t="s">
        <v>54</v>
      </c>
      <c r="E462" s="62">
        <v>70</v>
      </c>
      <c r="F462" s="110"/>
      <c r="G462" s="111"/>
      <c r="H462" s="110"/>
      <c r="I462" s="65">
        <v>354.46</v>
      </c>
      <c r="J462" s="112">
        <v>41</v>
      </c>
      <c r="K462" s="67">
        <v>5478.92</v>
      </c>
    </row>
    <row r="463" spans="1:11" s="6" customFormat="1" ht="15" outlineLevel="1">
      <c r="A463" s="59" t="s">
        <v>43</v>
      </c>
      <c r="B463" s="108"/>
      <c r="C463" s="108" t="s">
        <v>56</v>
      </c>
      <c r="D463" s="109" t="s">
        <v>54</v>
      </c>
      <c r="E463" s="62">
        <v>98</v>
      </c>
      <c r="F463" s="110"/>
      <c r="G463" s="111"/>
      <c r="H463" s="110"/>
      <c r="I463" s="65">
        <v>0</v>
      </c>
      <c r="J463" s="112">
        <v>95</v>
      </c>
      <c r="K463" s="67">
        <v>0</v>
      </c>
    </row>
    <row r="464" spans="1:11" s="6" customFormat="1" ht="15" outlineLevel="1">
      <c r="A464" s="59" t="s">
        <v>43</v>
      </c>
      <c r="B464" s="108"/>
      <c r="C464" s="108" t="s">
        <v>57</v>
      </c>
      <c r="D464" s="109" t="s">
        <v>54</v>
      </c>
      <c r="E464" s="62">
        <v>77</v>
      </c>
      <c r="F464" s="110"/>
      <c r="G464" s="111"/>
      <c r="H464" s="110"/>
      <c r="I464" s="65">
        <v>0</v>
      </c>
      <c r="J464" s="112">
        <v>65</v>
      </c>
      <c r="K464" s="67">
        <v>0</v>
      </c>
    </row>
    <row r="465" spans="1:11" s="6" customFormat="1" ht="30" outlineLevel="1">
      <c r="A465" s="59" t="s">
        <v>43</v>
      </c>
      <c r="B465" s="108"/>
      <c r="C465" s="108" t="s">
        <v>58</v>
      </c>
      <c r="D465" s="109" t="s">
        <v>59</v>
      </c>
      <c r="E465" s="62">
        <v>563</v>
      </c>
      <c r="F465" s="110"/>
      <c r="G465" s="111" t="s">
        <v>76</v>
      </c>
      <c r="H465" s="110"/>
      <c r="I465" s="65">
        <v>46.08</v>
      </c>
      <c r="J465" s="112"/>
      <c r="K465" s="67"/>
    </row>
    <row r="466" spans="1:11" s="6" customFormat="1" ht="15.75">
      <c r="A466" s="70" t="s">
        <v>43</v>
      </c>
      <c r="B466" s="113"/>
      <c r="C466" s="113" t="s">
        <v>60</v>
      </c>
      <c r="D466" s="114"/>
      <c r="E466" s="73" t="s">
        <v>43</v>
      </c>
      <c r="F466" s="115"/>
      <c r="G466" s="116"/>
      <c r="H466" s="115"/>
      <c r="I466" s="76">
        <v>1321.63</v>
      </c>
      <c r="J466" s="117"/>
      <c r="K466" s="78">
        <v>28864.560000000001</v>
      </c>
    </row>
    <row r="467" spans="1:11" s="6" customFormat="1" ht="45">
      <c r="A467" s="59">
        <v>45</v>
      </c>
      <c r="B467" s="108" t="s">
        <v>1343</v>
      </c>
      <c r="C467" s="108" t="s">
        <v>1344</v>
      </c>
      <c r="D467" s="109" t="s">
        <v>1345</v>
      </c>
      <c r="E467" s="62">
        <v>2.4304000000000001</v>
      </c>
      <c r="F467" s="110">
        <v>1059.8499999999999</v>
      </c>
      <c r="G467" s="111"/>
      <c r="H467" s="110"/>
      <c r="I467" s="65">
        <v>2575.86</v>
      </c>
      <c r="J467" s="112">
        <v>21.52</v>
      </c>
      <c r="K467" s="78">
        <v>55432.5</v>
      </c>
    </row>
    <row r="468" spans="1:11" s="6" customFormat="1" ht="180">
      <c r="A468" s="59">
        <v>46</v>
      </c>
      <c r="B468" s="108" t="s">
        <v>1223</v>
      </c>
      <c r="C468" s="108" t="s">
        <v>1224</v>
      </c>
      <c r="D468" s="109" t="s">
        <v>294</v>
      </c>
      <c r="E468" s="62" t="s">
        <v>1346</v>
      </c>
      <c r="F468" s="110">
        <v>4447.2700000000004</v>
      </c>
      <c r="G468" s="111"/>
      <c r="H468" s="110"/>
      <c r="I468" s="65"/>
      <c r="J468" s="112"/>
      <c r="K468" s="67"/>
    </row>
    <row r="469" spans="1:11" s="6" customFormat="1" ht="25.5" outlineLevel="1">
      <c r="A469" s="59" t="s">
        <v>43</v>
      </c>
      <c r="B469" s="108"/>
      <c r="C469" s="108" t="s">
        <v>44</v>
      </c>
      <c r="D469" s="109"/>
      <c r="E469" s="62" t="s">
        <v>43</v>
      </c>
      <c r="F469" s="110">
        <v>1445.11</v>
      </c>
      <c r="G469" s="111" t="s">
        <v>94</v>
      </c>
      <c r="H469" s="110"/>
      <c r="I469" s="65">
        <v>32.64</v>
      </c>
      <c r="J469" s="112">
        <v>26.39</v>
      </c>
      <c r="K469" s="67">
        <v>861.42</v>
      </c>
    </row>
    <row r="470" spans="1:11" s="6" customFormat="1" ht="15" outlineLevel="1">
      <c r="A470" s="59" t="s">
        <v>43</v>
      </c>
      <c r="B470" s="108"/>
      <c r="C470" s="108" t="s">
        <v>46</v>
      </c>
      <c r="D470" s="109"/>
      <c r="E470" s="62" t="s">
        <v>43</v>
      </c>
      <c r="F470" s="110">
        <v>2825.41</v>
      </c>
      <c r="G470" s="111" t="s">
        <v>95</v>
      </c>
      <c r="H470" s="110"/>
      <c r="I470" s="65">
        <v>63.06</v>
      </c>
      <c r="J470" s="112">
        <v>11.69</v>
      </c>
      <c r="K470" s="67">
        <v>737.21</v>
      </c>
    </row>
    <row r="471" spans="1:11" s="6" customFormat="1" ht="30" outlineLevel="1">
      <c r="A471" s="59" t="s">
        <v>43</v>
      </c>
      <c r="B471" s="108"/>
      <c r="C471" s="108" t="s">
        <v>48</v>
      </c>
      <c r="D471" s="109"/>
      <c r="E471" s="62" t="s">
        <v>43</v>
      </c>
      <c r="F471" s="110" t="s">
        <v>1226</v>
      </c>
      <c r="G471" s="111"/>
      <c r="H471" s="110"/>
      <c r="I471" s="68" t="s">
        <v>1347</v>
      </c>
      <c r="J471" s="112">
        <v>26.39</v>
      </c>
      <c r="K471" s="69" t="s">
        <v>1348</v>
      </c>
    </row>
    <row r="472" spans="1:11" s="6" customFormat="1" ht="15" outlineLevel="1">
      <c r="A472" s="59" t="s">
        <v>43</v>
      </c>
      <c r="B472" s="108"/>
      <c r="C472" s="108" t="s">
        <v>52</v>
      </c>
      <c r="D472" s="109"/>
      <c r="E472" s="62" t="s">
        <v>43</v>
      </c>
      <c r="F472" s="110">
        <v>176.75</v>
      </c>
      <c r="G472" s="111"/>
      <c r="H472" s="110"/>
      <c r="I472" s="65">
        <v>2.63</v>
      </c>
      <c r="J472" s="112">
        <v>5.14</v>
      </c>
      <c r="K472" s="67">
        <v>13.52</v>
      </c>
    </row>
    <row r="473" spans="1:11" s="6" customFormat="1" ht="15" outlineLevel="1">
      <c r="A473" s="59" t="s">
        <v>43</v>
      </c>
      <c r="B473" s="108"/>
      <c r="C473" s="108" t="s">
        <v>53</v>
      </c>
      <c r="D473" s="109" t="s">
        <v>54</v>
      </c>
      <c r="E473" s="62">
        <v>85</v>
      </c>
      <c r="F473" s="110"/>
      <c r="G473" s="111"/>
      <c r="H473" s="110"/>
      <c r="I473" s="65">
        <v>27.74</v>
      </c>
      <c r="J473" s="112">
        <v>70</v>
      </c>
      <c r="K473" s="67">
        <v>602.99</v>
      </c>
    </row>
    <row r="474" spans="1:11" s="6" customFormat="1" ht="15" outlineLevel="1">
      <c r="A474" s="59" t="s">
        <v>43</v>
      </c>
      <c r="B474" s="108"/>
      <c r="C474" s="108" t="s">
        <v>55</v>
      </c>
      <c r="D474" s="109" t="s">
        <v>54</v>
      </c>
      <c r="E474" s="62">
        <v>70</v>
      </c>
      <c r="F474" s="110"/>
      <c r="G474" s="111"/>
      <c r="H474" s="110"/>
      <c r="I474" s="65">
        <v>22.85</v>
      </c>
      <c r="J474" s="112">
        <v>41</v>
      </c>
      <c r="K474" s="67">
        <v>353.18</v>
      </c>
    </row>
    <row r="475" spans="1:11" s="6" customFormat="1" ht="15" outlineLevel="1">
      <c r="A475" s="59" t="s">
        <v>43</v>
      </c>
      <c r="B475" s="108"/>
      <c r="C475" s="108" t="s">
        <v>56</v>
      </c>
      <c r="D475" s="109" t="s">
        <v>54</v>
      </c>
      <c r="E475" s="62">
        <v>98</v>
      </c>
      <c r="F475" s="110"/>
      <c r="G475" s="111"/>
      <c r="H475" s="110"/>
      <c r="I475" s="65">
        <v>12.39</v>
      </c>
      <c r="J475" s="112">
        <v>95</v>
      </c>
      <c r="K475" s="67">
        <v>316.88</v>
      </c>
    </row>
    <row r="476" spans="1:11" s="6" customFormat="1" ht="15" outlineLevel="1">
      <c r="A476" s="59" t="s">
        <v>43</v>
      </c>
      <c r="B476" s="108"/>
      <c r="C476" s="108" t="s">
        <v>57</v>
      </c>
      <c r="D476" s="109" t="s">
        <v>54</v>
      </c>
      <c r="E476" s="62">
        <v>77</v>
      </c>
      <c r="F476" s="110"/>
      <c r="G476" s="111"/>
      <c r="H476" s="110"/>
      <c r="I476" s="65">
        <v>9.73</v>
      </c>
      <c r="J476" s="112">
        <v>65</v>
      </c>
      <c r="K476" s="67">
        <v>216.81</v>
      </c>
    </row>
    <row r="477" spans="1:11" s="6" customFormat="1" ht="30" outlineLevel="1">
      <c r="A477" s="59" t="s">
        <v>43</v>
      </c>
      <c r="B477" s="108"/>
      <c r="C477" s="108" t="s">
        <v>58</v>
      </c>
      <c r="D477" s="109" t="s">
        <v>59</v>
      </c>
      <c r="E477" s="62">
        <v>141.4</v>
      </c>
      <c r="F477" s="110"/>
      <c r="G477" s="111" t="s">
        <v>94</v>
      </c>
      <c r="H477" s="110"/>
      <c r="I477" s="65">
        <v>3.19</v>
      </c>
      <c r="J477" s="112"/>
      <c r="K477" s="67"/>
    </row>
    <row r="478" spans="1:11" s="6" customFormat="1" ht="15.75">
      <c r="A478" s="70" t="s">
        <v>43</v>
      </c>
      <c r="B478" s="113"/>
      <c r="C478" s="113" t="s">
        <v>60</v>
      </c>
      <c r="D478" s="114"/>
      <c r="E478" s="73" t="s">
        <v>43</v>
      </c>
      <c r="F478" s="115"/>
      <c r="G478" s="116"/>
      <c r="H478" s="115"/>
      <c r="I478" s="76">
        <v>171.04</v>
      </c>
      <c r="J478" s="117"/>
      <c r="K478" s="78">
        <v>3102.01</v>
      </c>
    </row>
    <row r="479" spans="1:11" s="6" customFormat="1" ht="15" outlineLevel="1">
      <c r="A479" s="59" t="s">
        <v>43</v>
      </c>
      <c r="B479" s="108"/>
      <c r="C479" s="108" t="s">
        <v>61</v>
      </c>
      <c r="D479" s="109"/>
      <c r="E479" s="62" t="s">
        <v>43</v>
      </c>
      <c r="F479" s="110"/>
      <c r="G479" s="111"/>
      <c r="H479" s="110"/>
      <c r="I479" s="65"/>
      <c r="J479" s="112"/>
      <c r="K479" s="67"/>
    </row>
    <row r="480" spans="1:11" s="6" customFormat="1" ht="25.5" outlineLevel="1">
      <c r="A480" s="59" t="s">
        <v>43</v>
      </c>
      <c r="B480" s="108"/>
      <c r="C480" s="108" t="s">
        <v>46</v>
      </c>
      <c r="D480" s="109"/>
      <c r="E480" s="62" t="s">
        <v>43</v>
      </c>
      <c r="F480" s="110">
        <v>566.29</v>
      </c>
      <c r="G480" s="111" t="s">
        <v>100</v>
      </c>
      <c r="H480" s="110"/>
      <c r="I480" s="65">
        <v>1.26</v>
      </c>
      <c r="J480" s="112">
        <v>26.39</v>
      </c>
      <c r="K480" s="67">
        <v>33.36</v>
      </c>
    </row>
    <row r="481" spans="1:11" s="6" customFormat="1" ht="25.5" outlineLevel="1">
      <c r="A481" s="59" t="s">
        <v>43</v>
      </c>
      <c r="B481" s="108"/>
      <c r="C481" s="108" t="s">
        <v>48</v>
      </c>
      <c r="D481" s="109"/>
      <c r="E481" s="62" t="s">
        <v>43</v>
      </c>
      <c r="F481" s="110">
        <v>566.29</v>
      </c>
      <c r="G481" s="111" t="s">
        <v>100</v>
      </c>
      <c r="H481" s="110"/>
      <c r="I481" s="65">
        <v>1.26</v>
      </c>
      <c r="J481" s="112">
        <v>26.39</v>
      </c>
      <c r="K481" s="67">
        <v>33.36</v>
      </c>
    </row>
    <row r="482" spans="1:11" s="6" customFormat="1" ht="15" outlineLevel="1">
      <c r="A482" s="59" t="s">
        <v>43</v>
      </c>
      <c r="B482" s="108"/>
      <c r="C482" s="108" t="s">
        <v>63</v>
      </c>
      <c r="D482" s="109" t="s">
        <v>54</v>
      </c>
      <c r="E482" s="62">
        <v>175</v>
      </c>
      <c r="F482" s="110"/>
      <c r="G482" s="111"/>
      <c r="H482" s="110"/>
      <c r="I482" s="65">
        <v>2.2000000000000002</v>
      </c>
      <c r="J482" s="112">
        <v>160</v>
      </c>
      <c r="K482" s="67">
        <v>53.37</v>
      </c>
    </row>
    <row r="483" spans="1:11" s="6" customFormat="1" ht="15" outlineLevel="1">
      <c r="A483" s="59" t="s">
        <v>43</v>
      </c>
      <c r="B483" s="108"/>
      <c r="C483" s="108" t="s">
        <v>64</v>
      </c>
      <c r="D483" s="109"/>
      <c r="E483" s="62" t="s">
        <v>43</v>
      </c>
      <c r="F483" s="110"/>
      <c r="G483" s="111"/>
      <c r="H483" s="110"/>
      <c r="I483" s="65">
        <v>3.46</v>
      </c>
      <c r="J483" s="112"/>
      <c r="K483" s="67">
        <v>86.73</v>
      </c>
    </row>
    <row r="484" spans="1:11" s="6" customFormat="1" ht="15.75">
      <c r="A484" s="70" t="s">
        <v>43</v>
      </c>
      <c r="B484" s="113"/>
      <c r="C484" s="113" t="s">
        <v>65</v>
      </c>
      <c r="D484" s="114"/>
      <c r="E484" s="73" t="s">
        <v>43</v>
      </c>
      <c r="F484" s="115"/>
      <c r="G484" s="116"/>
      <c r="H484" s="115"/>
      <c r="I484" s="76">
        <v>174.5</v>
      </c>
      <c r="J484" s="117"/>
      <c r="K484" s="78">
        <v>3188.74</v>
      </c>
    </row>
    <row r="485" spans="1:11" s="6" customFormat="1" ht="90">
      <c r="A485" s="59">
        <v>47</v>
      </c>
      <c r="B485" s="108" t="s">
        <v>1229</v>
      </c>
      <c r="C485" s="108" t="s">
        <v>1230</v>
      </c>
      <c r="D485" s="109" t="s">
        <v>106</v>
      </c>
      <c r="E485" s="62" t="s">
        <v>1349</v>
      </c>
      <c r="F485" s="110">
        <v>570</v>
      </c>
      <c r="G485" s="111"/>
      <c r="H485" s="110"/>
      <c r="I485" s="65">
        <v>1484.28</v>
      </c>
      <c r="J485" s="112">
        <v>12.9</v>
      </c>
      <c r="K485" s="78">
        <v>19147.21</v>
      </c>
    </row>
    <row r="486" spans="1:11" s="6" customFormat="1" ht="195">
      <c r="A486" s="59">
        <v>48</v>
      </c>
      <c r="B486" s="108" t="s">
        <v>1350</v>
      </c>
      <c r="C486" s="108" t="s">
        <v>1351</v>
      </c>
      <c r="D486" s="109" t="s">
        <v>1352</v>
      </c>
      <c r="E486" s="62" t="s">
        <v>1353</v>
      </c>
      <c r="F486" s="110">
        <v>8215.86</v>
      </c>
      <c r="G486" s="111"/>
      <c r="H486" s="110"/>
      <c r="I486" s="65"/>
      <c r="J486" s="112"/>
      <c r="K486" s="67"/>
    </row>
    <row r="487" spans="1:11" s="6" customFormat="1" ht="25.5" outlineLevel="1">
      <c r="A487" s="59" t="s">
        <v>43</v>
      </c>
      <c r="B487" s="108"/>
      <c r="C487" s="108" t="s">
        <v>44</v>
      </c>
      <c r="D487" s="109"/>
      <c r="E487" s="62" t="s">
        <v>43</v>
      </c>
      <c r="F487" s="110">
        <v>6785.1</v>
      </c>
      <c r="G487" s="111" t="s">
        <v>94</v>
      </c>
      <c r="H487" s="110"/>
      <c r="I487" s="65">
        <v>78.52</v>
      </c>
      <c r="J487" s="112">
        <v>26.39</v>
      </c>
      <c r="K487" s="67">
        <v>2072.02</v>
      </c>
    </row>
    <row r="488" spans="1:11" s="6" customFormat="1" ht="15" outlineLevel="1">
      <c r="A488" s="59" t="s">
        <v>43</v>
      </c>
      <c r="B488" s="108"/>
      <c r="C488" s="108" t="s">
        <v>46</v>
      </c>
      <c r="D488" s="109"/>
      <c r="E488" s="62" t="s">
        <v>43</v>
      </c>
      <c r="F488" s="110">
        <v>1042.3900000000001</v>
      </c>
      <c r="G488" s="111" t="s">
        <v>95</v>
      </c>
      <c r="H488" s="110"/>
      <c r="I488" s="65">
        <v>11.92</v>
      </c>
      <c r="J488" s="112">
        <v>9.2200000000000006</v>
      </c>
      <c r="K488" s="67">
        <v>109.9</v>
      </c>
    </row>
    <row r="489" spans="1:11" s="6" customFormat="1" ht="15" outlineLevel="1">
      <c r="A489" s="59" t="s">
        <v>43</v>
      </c>
      <c r="B489" s="108"/>
      <c r="C489" s="108" t="s">
        <v>48</v>
      </c>
      <c r="D489" s="109"/>
      <c r="E489" s="62" t="s">
        <v>43</v>
      </c>
      <c r="F489" s="110" t="s">
        <v>1354</v>
      </c>
      <c r="G489" s="111"/>
      <c r="H489" s="110"/>
      <c r="I489" s="68" t="s">
        <v>1355</v>
      </c>
      <c r="J489" s="112">
        <v>26.39</v>
      </c>
      <c r="K489" s="69" t="s">
        <v>941</v>
      </c>
    </row>
    <row r="490" spans="1:11" s="6" customFormat="1" ht="15" outlineLevel="1">
      <c r="A490" s="59" t="s">
        <v>43</v>
      </c>
      <c r="B490" s="108"/>
      <c r="C490" s="108" t="s">
        <v>52</v>
      </c>
      <c r="D490" s="109"/>
      <c r="E490" s="62" t="s">
        <v>43</v>
      </c>
      <c r="F490" s="110">
        <v>388.37</v>
      </c>
      <c r="G490" s="111"/>
      <c r="H490" s="110"/>
      <c r="I490" s="65">
        <v>2.96</v>
      </c>
      <c r="J490" s="112">
        <v>14.62</v>
      </c>
      <c r="K490" s="67">
        <v>43.28</v>
      </c>
    </row>
    <row r="491" spans="1:11" s="6" customFormat="1" ht="15" outlineLevel="1">
      <c r="A491" s="59" t="s">
        <v>43</v>
      </c>
      <c r="B491" s="108"/>
      <c r="C491" s="108" t="s">
        <v>53</v>
      </c>
      <c r="D491" s="109" t="s">
        <v>54</v>
      </c>
      <c r="E491" s="62">
        <v>131</v>
      </c>
      <c r="F491" s="110"/>
      <c r="G491" s="111"/>
      <c r="H491" s="110"/>
      <c r="I491" s="65">
        <v>102.86</v>
      </c>
      <c r="J491" s="112">
        <v>125</v>
      </c>
      <c r="K491" s="67">
        <v>2590.0300000000002</v>
      </c>
    </row>
    <row r="492" spans="1:11" s="6" customFormat="1" ht="15" outlineLevel="1">
      <c r="A492" s="59" t="s">
        <v>43</v>
      </c>
      <c r="B492" s="108"/>
      <c r="C492" s="108" t="s">
        <v>55</v>
      </c>
      <c r="D492" s="109" t="s">
        <v>54</v>
      </c>
      <c r="E492" s="62">
        <v>134</v>
      </c>
      <c r="F492" s="110"/>
      <c r="G492" s="111"/>
      <c r="H492" s="110"/>
      <c r="I492" s="65">
        <v>105.22</v>
      </c>
      <c r="J492" s="112">
        <v>52</v>
      </c>
      <c r="K492" s="67">
        <v>1077.45</v>
      </c>
    </row>
    <row r="493" spans="1:11" s="6" customFormat="1" ht="15" outlineLevel="1">
      <c r="A493" s="59" t="s">
        <v>43</v>
      </c>
      <c r="B493" s="108"/>
      <c r="C493" s="108" t="s">
        <v>56</v>
      </c>
      <c r="D493" s="109" t="s">
        <v>54</v>
      </c>
      <c r="E493" s="62">
        <v>98</v>
      </c>
      <c r="F493" s="110"/>
      <c r="G493" s="111"/>
      <c r="H493" s="110"/>
      <c r="I493" s="65">
        <v>0.04</v>
      </c>
      <c r="J493" s="112">
        <v>95</v>
      </c>
      <c r="K493" s="67">
        <v>0.97</v>
      </c>
    </row>
    <row r="494" spans="1:11" s="6" customFormat="1" ht="15" outlineLevel="1">
      <c r="A494" s="59" t="s">
        <v>43</v>
      </c>
      <c r="B494" s="108"/>
      <c r="C494" s="108" t="s">
        <v>57</v>
      </c>
      <c r="D494" s="109" t="s">
        <v>54</v>
      </c>
      <c r="E494" s="62">
        <v>77</v>
      </c>
      <c r="F494" s="110"/>
      <c r="G494" s="111"/>
      <c r="H494" s="110"/>
      <c r="I494" s="65">
        <v>0.03</v>
      </c>
      <c r="J494" s="112">
        <v>65</v>
      </c>
      <c r="K494" s="67">
        <v>0.66</v>
      </c>
    </row>
    <row r="495" spans="1:11" s="6" customFormat="1" ht="30" outlineLevel="1">
      <c r="A495" s="59" t="s">
        <v>43</v>
      </c>
      <c r="B495" s="108"/>
      <c r="C495" s="108" t="s">
        <v>58</v>
      </c>
      <c r="D495" s="109" t="s">
        <v>59</v>
      </c>
      <c r="E495" s="62">
        <v>359</v>
      </c>
      <c r="F495" s="110"/>
      <c r="G495" s="111" t="s">
        <v>94</v>
      </c>
      <c r="H495" s="110"/>
      <c r="I495" s="65">
        <v>4.1500000000000004</v>
      </c>
      <c r="J495" s="112"/>
      <c r="K495" s="67"/>
    </row>
    <row r="496" spans="1:11" s="6" customFormat="1" ht="15.75">
      <c r="A496" s="70" t="s">
        <v>43</v>
      </c>
      <c r="B496" s="113"/>
      <c r="C496" s="113" t="s">
        <v>60</v>
      </c>
      <c r="D496" s="114"/>
      <c r="E496" s="73" t="s">
        <v>43</v>
      </c>
      <c r="F496" s="115"/>
      <c r="G496" s="116"/>
      <c r="H496" s="115"/>
      <c r="I496" s="76">
        <v>301.55</v>
      </c>
      <c r="J496" s="117"/>
      <c r="K496" s="78">
        <v>5894.31</v>
      </c>
    </row>
    <row r="497" spans="1:11" s="6" customFormat="1" ht="15" outlineLevel="1">
      <c r="A497" s="59" t="s">
        <v>43</v>
      </c>
      <c r="B497" s="108"/>
      <c r="C497" s="108" t="s">
        <v>61</v>
      </c>
      <c r="D497" s="109"/>
      <c r="E497" s="62" t="s">
        <v>43</v>
      </c>
      <c r="F497" s="110"/>
      <c r="G497" s="111"/>
      <c r="H497" s="110"/>
      <c r="I497" s="65"/>
      <c r="J497" s="112"/>
      <c r="K497" s="67"/>
    </row>
    <row r="498" spans="1:11" s="6" customFormat="1" ht="25.5" outlineLevel="1">
      <c r="A498" s="59" t="s">
        <v>43</v>
      </c>
      <c r="B498" s="108"/>
      <c r="C498" s="108" t="s">
        <v>46</v>
      </c>
      <c r="D498" s="109"/>
      <c r="E498" s="62" t="s">
        <v>43</v>
      </c>
      <c r="F498" s="110">
        <v>3.39</v>
      </c>
      <c r="G498" s="111" t="s">
        <v>100</v>
      </c>
      <c r="H498" s="110"/>
      <c r="I498" s="65"/>
      <c r="J498" s="112">
        <v>26.39</v>
      </c>
      <c r="K498" s="67">
        <v>0.1</v>
      </c>
    </row>
    <row r="499" spans="1:11" s="6" customFormat="1" ht="25.5" outlineLevel="1">
      <c r="A499" s="59" t="s">
        <v>43</v>
      </c>
      <c r="B499" s="108"/>
      <c r="C499" s="108" t="s">
        <v>48</v>
      </c>
      <c r="D499" s="109"/>
      <c r="E499" s="62" t="s">
        <v>43</v>
      </c>
      <c r="F499" s="110">
        <v>3.39</v>
      </c>
      <c r="G499" s="111" t="s">
        <v>100</v>
      </c>
      <c r="H499" s="110"/>
      <c r="I499" s="65"/>
      <c r="J499" s="112">
        <v>26.39</v>
      </c>
      <c r="K499" s="67">
        <v>0.1</v>
      </c>
    </row>
    <row r="500" spans="1:11" s="6" customFormat="1" ht="15" outlineLevel="1">
      <c r="A500" s="59" t="s">
        <v>43</v>
      </c>
      <c r="B500" s="108"/>
      <c r="C500" s="108" t="s">
        <v>63</v>
      </c>
      <c r="D500" s="109" t="s">
        <v>54</v>
      </c>
      <c r="E500" s="62">
        <v>175</v>
      </c>
      <c r="F500" s="110"/>
      <c r="G500" s="111"/>
      <c r="H500" s="110"/>
      <c r="I500" s="65">
        <v>0</v>
      </c>
      <c r="J500" s="112">
        <v>160</v>
      </c>
      <c r="K500" s="67">
        <v>0.17</v>
      </c>
    </row>
    <row r="501" spans="1:11" s="6" customFormat="1" ht="15" outlineLevel="1">
      <c r="A501" s="59" t="s">
        <v>43</v>
      </c>
      <c r="B501" s="108"/>
      <c r="C501" s="108" t="s">
        <v>64</v>
      </c>
      <c r="D501" s="109"/>
      <c r="E501" s="62" t="s">
        <v>43</v>
      </c>
      <c r="F501" s="110"/>
      <c r="G501" s="111"/>
      <c r="H501" s="110"/>
      <c r="I501" s="65"/>
      <c r="J501" s="112"/>
      <c r="K501" s="67">
        <v>0.27</v>
      </c>
    </row>
    <row r="502" spans="1:11" s="6" customFormat="1" ht="15.75">
      <c r="A502" s="70" t="s">
        <v>43</v>
      </c>
      <c r="B502" s="113"/>
      <c r="C502" s="113" t="s">
        <v>65</v>
      </c>
      <c r="D502" s="114"/>
      <c r="E502" s="73" t="s">
        <v>43</v>
      </c>
      <c r="F502" s="115"/>
      <c r="G502" s="116"/>
      <c r="H502" s="115"/>
      <c r="I502" s="76">
        <v>301.55</v>
      </c>
      <c r="J502" s="117"/>
      <c r="K502" s="78">
        <v>5894.58</v>
      </c>
    </row>
    <row r="503" spans="1:11" s="6" customFormat="1" ht="90">
      <c r="A503" s="59">
        <v>49</v>
      </c>
      <c r="B503" s="108" t="s">
        <v>1256</v>
      </c>
      <c r="C503" s="108" t="s">
        <v>1257</v>
      </c>
      <c r="D503" s="109" t="s">
        <v>106</v>
      </c>
      <c r="E503" s="62">
        <v>7.6229999999999996E-3</v>
      </c>
      <c r="F503" s="110">
        <v>5752.41</v>
      </c>
      <c r="G503" s="111"/>
      <c r="H503" s="110"/>
      <c r="I503" s="65">
        <v>43.85</v>
      </c>
      <c r="J503" s="112">
        <v>12.73</v>
      </c>
      <c r="K503" s="78">
        <v>558.22</v>
      </c>
    </row>
    <row r="504" spans="1:11" s="6" customFormat="1" ht="180">
      <c r="A504" s="59">
        <v>50</v>
      </c>
      <c r="B504" s="108" t="s">
        <v>1174</v>
      </c>
      <c r="C504" s="108" t="s">
        <v>1356</v>
      </c>
      <c r="D504" s="109" t="s">
        <v>122</v>
      </c>
      <c r="E504" s="62" t="s">
        <v>1357</v>
      </c>
      <c r="F504" s="110">
        <v>1637.73</v>
      </c>
      <c r="G504" s="111"/>
      <c r="H504" s="110"/>
      <c r="I504" s="65"/>
      <c r="J504" s="112"/>
      <c r="K504" s="67"/>
    </row>
    <row r="505" spans="1:11" s="6" customFormat="1" ht="25.5" outlineLevel="1">
      <c r="A505" s="59" t="s">
        <v>43</v>
      </c>
      <c r="B505" s="108"/>
      <c r="C505" s="108" t="s">
        <v>44</v>
      </c>
      <c r="D505" s="109"/>
      <c r="E505" s="62" t="s">
        <v>43</v>
      </c>
      <c r="F505" s="110">
        <v>1531.2</v>
      </c>
      <c r="G505" s="111" t="s">
        <v>94</v>
      </c>
      <c r="H505" s="110"/>
      <c r="I505" s="65">
        <v>1462.3</v>
      </c>
      <c r="J505" s="112">
        <v>26.39</v>
      </c>
      <c r="K505" s="67">
        <v>38590.04</v>
      </c>
    </row>
    <row r="506" spans="1:11" s="6" customFormat="1" ht="15" outlineLevel="1">
      <c r="A506" s="59" t="s">
        <v>43</v>
      </c>
      <c r="B506" s="108"/>
      <c r="C506" s="108" t="s">
        <v>46</v>
      </c>
      <c r="D506" s="109"/>
      <c r="E506" s="62" t="s">
        <v>43</v>
      </c>
      <c r="F506" s="110">
        <v>45.47</v>
      </c>
      <c r="G506" s="111" t="s">
        <v>95</v>
      </c>
      <c r="H506" s="110"/>
      <c r="I506" s="65">
        <v>42.91</v>
      </c>
      <c r="J506" s="112">
        <v>6.33</v>
      </c>
      <c r="K506" s="67">
        <v>271.61</v>
      </c>
    </row>
    <row r="507" spans="1:11" s="6" customFormat="1" ht="15" outlineLevel="1">
      <c r="A507" s="59" t="s">
        <v>43</v>
      </c>
      <c r="B507" s="108"/>
      <c r="C507" s="108" t="s">
        <v>48</v>
      </c>
      <c r="D507" s="109"/>
      <c r="E507" s="62" t="s">
        <v>43</v>
      </c>
      <c r="F507" s="110" t="s">
        <v>447</v>
      </c>
      <c r="G507" s="111"/>
      <c r="H507" s="110"/>
      <c r="I507" s="68" t="s">
        <v>986</v>
      </c>
      <c r="J507" s="112">
        <v>26.39</v>
      </c>
      <c r="K507" s="69" t="s">
        <v>1358</v>
      </c>
    </row>
    <row r="508" spans="1:11" s="6" customFormat="1" ht="15" outlineLevel="1">
      <c r="A508" s="59" t="s">
        <v>43</v>
      </c>
      <c r="B508" s="108"/>
      <c r="C508" s="108" t="s">
        <v>52</v>
      </c>
      <c r="D508" s="109"/>
      <c r="E508" s="62" t="s">
        <v>43</v>
      </c>
      <c r="F508" s="110">
        <v>61.06</v>
      </c>
      <c r="G508" s="111"/>
      <c r="H508" s="110"/>
      <c r="I508" s="65">
        <v>38.409999999999997</v>
      </c>
      <c r="J508" s="112">
        <v>10.78</v>
      </c>
      <c r="K508" s="67">
        <v>414.1</v>
      </c>
    </row>
    <row r="509" spans="1:11" s="6" customFormat="1" ht="15" outlineLevel="1">
      <c r="A509" s="59" t="s">
        <v>43</v>
      </c>
      <c r="B509" s="108"/>
      <c r="C509" s="108" t="s">
        <v>53</v>
      </c>
      <c r="D509" s="109" t="s">
        <v>54</v>
      </c>
      <c r="E509" s="62">
        <v>85</v>
      </c>
      <c r="F509" s="110"/>
      <c r="G509" s="111"/>
      <c r="H509" s="110"/>
      <c r="I509" s="65">
        <v>1242.96</v>
      </c>
      <c r="J509" s="112">
        <v>70</v>
      </c>
      <c r="K509" s="67">
        <v>27013.03</v>
      </c>
    </row>
    <row r="510" spans="1:11" s="6" customFormat="1" ht="15" outlineLevel="1">
      <c r="A510" s="59" t="s">
        <v>43</v>
      </c>
      <c r="B510" s="108"/>
      <c r="C510" s="108" t="s">
        <v>55</v>
      </c>
      <c r="D510" s="109" t="s">
        <v>54</v>
      </c>
      <c r="E510" s="62">
        <v>70</v>
      </c>
      <c r="F510" s="110"/>
      <c r="G510" s="111"/>
      <c r="H510" s="110"/>
      <c r="I510" s="65">
        <v>1023.61</v>
      </c>
      <c r="J510" s="112">
        <v>41</v>
      </c>
      <c r="K510" s="67">
        <v>15821.92</v>
      </c>
    </row>
    <row r="511" spans="1:11" s="6" customFormat="1" ht="15" outlineLevel="1">
      <c r="A511" s="59" t="s">
        <v>43</v>
      </c>
      <c r="B511" s="108"/>
      <c r="C511" s="108" t="s">
        <v>56</v>
      </c>
      <c r="D511" s="109" t="s">
        <v>54</v>
      </c>
      <c r="E511" s="62">
        <v>98</v>
      </c>
      <c r="F511" s="110"/>
      <c r="G511" s="111"/>
      <c r="H511" s="110"/>
      <c r="I511" s="65">
        <v>0.22</v>
      </c>
      <c r="J511" s="112">
        <v>95</v>
      </c>
      <c r="K511" s="67">
        <v>5.44</v>
      </c>
    </row>
    <row r="512" spans="1:11" s="6" customFormat="1" ht="15" outlineLevel="1">
      <c r="A512" s="59" t="s">
        <v>43</v>
      </c>
      <c r="B512" s="108"/>
      <c r="C512" s="108" t="s">
        <v>57</v>
      </c>
      <c r="D512" s="109" t="s">
        <v>54</v>
      </c>
      <c r="E512" s="62">
        <v>77</v>
      </c>
      <c r="F512" s="110"/>
      <c r="G512" s="111"/>
      <c r="H512" s="110"/>
      <c r="I512" s="65">
        <v>0.17</v>
      </c>
      <c r="J512" s="112">
        <v>65</v>
      </c>
      <c r="K512" s="67">
        <v>3.72</v>
      </c>
    </row>
    <row r="513" spans="1:11" s="6" customFormat="1" ht="30" outlineLevel="1">
      <c r="A513" s="59" t="s">
        <v>43</v>
      </c>
      <c r="B513" s="108"/>
      <c r="C513" s="108" t="s">
        <v>58</v>
      </c>
      <c r="D513" s="109" t="s">
        <v>59</v>
      </c>
      <c r="E513" s="62">
        <v>116</v>
      </c>
      <c r="F513" s="110"/>
      <c r="G513" s="111" t="s">
        <v>94</v>
      </c>
      <c r="H513" s="110"/>
      <c r="I513" s="65">
        <v>110.78</v>
      </c>
      <c r="J513" s="112"/>
      <c r="K513" s="67"/>
    </row>
    <row r="514" spans="1:11" s="6" customFormat="1" ht="15.75">
      <c r="A514" s="70" t="s">
        <v>43</v>
      </c>
      <c r="B514" s="113"/>
      <c r="C514" s="113" t="s">
        <v>60</v>
      </c>
      <c r="D514" s="114"/>
      <c r="E514" s="73" t="s">
        <v>43</v>
      </c>
      <c r="F514" s="115"/>
      <c r="G514" s="116"/>
      <c r="H514" s="115"/>
      <c r="I514" s="76">
        <v>3810.58</v>
      </c>
      <c r="J514" s="117"/>
      <c r="K514" s="78">
        <v>82119.86</v>
      </c>
    </row>
    <row r="515" spans="1:11" s="6" customFormat="1" ht="15" outlineLevel="1">
      <c r="A515" s="59" t="s">
        <v>43</v>
      </c>
      <c r="B515" s="108"/>
      <c r="C515" s="108" t="s">
        <v>61</v>
      </c>
      <c r="D515" s="109"/>
      <c r="E515" s="62" t="s">
        <v>43</v>
      </c>
      <c r="F515" s="110"/>
      <c r="G515" s="111"/>
      <c r="H515" s="110"/>
      <c r="I515" s="65"/>
      <c r="J515" s="112"/>
      <c r="K515" s="67"/>
    </row>
    <row r="516" spans="1:11" s="6" customFormat="1" ht="25.5" outlineLevel="1">
      <c r="A516" s="59" t="s">
        <v>43</v>
      </c>
      <c r="B516" s="108"/>
      <c r="C516" s="108" t="s">
        <v>46</v>
      </c>
      <c r="D516" s="109"/>
      <c r="E516" s="62" t="s">
        <v>43</v>
      </c>
      <c r="F516" s="110">
        <v>0.23</v>
      </c>
      <c r="G516" s="111" t="s">
        <v>100</v>
      </c>
      <c r="H516" s="110"/>
      <c r="I516" s="65">
        <v>0.02</v>
      </c>
      <c r="J516" s="112">
        <v>26.39</v>
      </c>
      <c r="K516" s="67">
        <v>0.56999999999999995</v>
      </c>
    </row>
    <row r="517" spans="1:11" s="6" customFormat="1" ht="25.5" outlineLevel="1">
      <c r="A517" s="59" t="s">
        <v>43</v>
      </c>
      <c r="B517" s="108"/>
      <c r="C517" s="108" t="s">
        <v>48</v>
      </c>
      <c r="D517" s="109"/>
      <c r="E517" s="62" t="s">
        <v>43</v>
      </c>
      <c r="F517" s="110">
        <v>0.23</v>
      </c>
      <c r="G517" s="111" t="s">
        <v>100</v>
      </c>
      <c r="H517" s="110"/>
      <c r="I517" s="65">
        <v>0.02</v>
      </c>
      <c r="J517" s="112">
        <v>26.39</v>
      </c>
      <c r="K517" s="67">
        <v>0.56999999999999995</v>
      </c>
    </row>
    <row r="518" spans="1:11" s="6" customFormat="1" ht="15" outlineLevel="1">
      <c r="A518" s="59" t="s">
        <v>43</v>
      </c>
      <c r="B518" s="108"/>
      <c r="C518" s="108" t="s">
        <v>63</v>
      </c>
      <c r="D518" s="109" t="s">
        <v>54</v>
      </c>
      <c r="E518" s="62">
        <v>175</v>
      </c>
      <c r="F518" s="110"/>
      <c r="G518" s="111"/>
      <c r="H518" s="110"/>
      <c r="I518" s="65">
        <v>0.04</v>
      </c>
      <c r="J518" s="112">
        <v>160</v>
      </c>
      <c r="K518" s="67">
        <v>0.91</v>
      </c>
    </row>
    <row r="519" spans="1:11" s="6" customFormat="1" ht="15" outlineLevel="1">
      <c r="A519" s="59" t="s">
        <v>43</v>
      </c>
      <c r="B519" s="108"/>
      <c r="C519" s="108" t="s">
        <v>64</v>
      </c>
      <c r="D519" s="109"/>
      <c r="E519" s="62" t="s">
        <v>43</v>
      </c>
      <c r="F519" s="110"/>
      <c r="G519" s="111"/>
      <c r="H519" s="110"/>
      <c r="I519" s="65">
        <v>0.06</v>
      </c>
      <c r="J519" s="112"/>
      <c r="K519" s="67">
        <v>1.48</v>
      </c>
    </row>
    <row r="520" spans="1:11" s="6" customFormat="1" ht="15.75">
      <c r="A520" s="70" t="s">
        <v>43</v>
      </c>
      <c r="B520" s="113"/>
      <c r="C520" s="113" t="s">
        <v>65</v>
      </c>
      <c r="D520" s="114"/>
      <c r="E520" s="73" t="s">
        <v>43</v>
      </c>
      <c r="F520" s="115"/>
      <c r="G520" s="116"/>
      <c r="H520" s="115"/>
      <c r="I520" s="76">
        <v>3810.64</v>
      </c>
      <c r="J520" s="117"/>
      <c r="K520" s="78">
        <v>82121.34</v>
      </c>
    </row>
    <row r="521" spans="1:11" s="6" customFormat="1" ht="75">
      <c r="A521" s="59">
        <v>51</v>
      </c>
      <c r="B521" s="108" t="s">
        <v>1096</v>
      </c>
      <c r="C521" s="108" t="s">
        <v>1359</v>
      </c>
      <c r="D521" s="109" t="s">
        <v>106</v>
      </c>
      <c r="E521" s="62">
        <v>0.62911799999999996</v>
      </c>
      <c r="F521" s="110">
        <v>20268.29</v>
      </c>
      <c r="G521" s="111"/>
      <c r="H521" s="110"/>
      <c r="I521" s="65">
        <v>12751.15</v>
      </c>
      <c r="J521" s="112">
        <v>8.56</v>
      </c>
      <c r="K521" s="78">
        <v>109149.81</v>
      </c>
    </row>
    <row r="522" spans="1:11" s="6" customFormat="1" ht="180">
      <c r="A522" s="59">
        <v>52</v>
      </c>
      <c r="B522" s="108" t="s">
        <v>1360</v>
      </c>
      <c r="C522" s="108" t="s">
        <v>1361</v>
      </c>
      <c r="D522" s="109" t="s">
        <v>1362</v>
      </c>
      <c r="E522" s="62" t="s">
        <v>1363</v>
      </c>
      <c r="F522" s="110">
        <v>5777.7</v>
      </c>
      <c r="G522" s="111"/>
      <c r="H522" s="110"/>
      <c r="I522" s="65"/>
      <c r="J522" s="112"/>
      <c r="K522" s="67"/>
    </row>
    <row r="523" spans="1:11" s="6" customFormat="1" ht="25.5" outlineLevel="1">
      <c r="A523" s="59" t="s">
        <v>43</v>
      </c>
      <c r="B523" s="108"/>
      <c r="C523" s="108" t="s">
        <v>44</v>
      </c>
      <c r="D523" s="109"/>
      <c r="E523" s="62" t="s">
        <v>43</v>
      </c>
      <c r="F523" s="110">
        <v>2728.74</v>
      </c>
      <c r="G523" s="111" t="s">
        <v>94</v>
      </c>
      <c r="H523" s="110"/>
      <c r="I523" s="65">
        <v>140.41999999999999</v>
      </c>
      <c r="J523" s="112">
        <v>26.39</v>
      </c>
      <c r="K523" s="67">
        <v>3705.72</v>
      </c>
    </row>
    <row r="524" spans="1:11" s="6" customFormat="1" ht="15" outlineLevel="1">
      <c r="A524" s="59" t="s">
        <v>43</v>
      </c>
      <c r="B524" s="108"/>
      <c r="C524" s="108" t="s">
        <v>46</v>
      </c>
      <c r="D524" s="109"/>
      <c r="E524" s="62" t="s">
        <v>43</v>
      </c>
      <c r="F524" s="110">
        <v>2893.42</v>
      </c>
      <c r="G524" s="111" t="s">
        <v>95</v>
      </c>
      <c r="H524" s="110"/>
      <c r="I524" s="65">
        <v>147.13</v>
      </c>
      <c r="J524" s="112">
        <v>10.81</v>
      </c>
      <c r="K524" s="67">
        <v>1590.48</v>
      </c>
    </row>
    <row r="525" spans="1:11" s="6" customFormat="1" ht="30" outlineLevel="1">
      <c r="A525" s="59" t="s">
        <v>43</v>
      </c>
      <c r="B525" s="108"/>
      <c r="C525" s="108" t="s">
        <v>48</v>
      </c>
      <c r="D525" s="109"/>
      <c r="E525" s="62" t="s">
        <v>43</v>
      </c>
      <c r="F525" s="110" t="s">
        <v>1364</v>
      </c>
      <c r="G525" s="111"/>
      <c r="H525" s="110"/>
      <c r="I525" s="68" t="s">
        <v>1365</v>
      </c>
      <c r="J525" s="112">
        <v>26.39</v>
      </c>
      <c r="K525" s="69" t="s">
        <v>1366</v>
      </c>
    </row>
    <row r="526" spans="1:11" s="6" customFormat="1" ht="15" outlineLevel="1">
      <c r="A526" s="59" t="s">
        <v>43</v>
      </c>
      <c r="B526" s="108"/>
      <c r="C526" s="108" t="s">
        <v>52</v>
      </c>
      <c r="D526" s="109"/>
      <c r="E526" s="62" t="s">
        <v>43</v>
      </c>
      <c r="F526" s="110">
        <v>155.54</v>
      </c>
      <c r="G526" s="111"/>
      <c r="H526" s="110"/>
      <c r="I526" s="65">
        <v>5.27</v>
      </c>
      <c r="J526" s="112">
        <v>5.14</v>
      </c>
      <c r="K526" s="67">
        <v>27.1</v>
      </c>
    </row>
    <row r="527" spans="1:11" s="6" customFormat="1" ht="15" outlineLevel="1">
      <c r="A527" s="59" t="s">
        <v>43</v>
      </c>
      <c r="B527" s="108"/>
      <c r="C527" s="108" t="s">
        <v>53</v>
      </c>
      <c r="D527" s="109" t="s">
        <v>54</v>
      </c>
      <c r="E527" s="62">
        <v>85</v>
      </c>
      <c r="F527" s="110"/>
      <c r="G527" s="111"/>
      <c r="H527" s="110"/>
      <c r="I527" s="65">
        <v>119.36</v>
      </c>
      <c r="J527" s="112">
        <v>70</v>
      </c>
      <c r="K527" s="67">
        <v>2594</v>
      </c>
    </row>
    <row r="528" spans="1:11" s="6" customFormat="1" ht="15" outlineLevel="1">
      <c r="A528" s="59" t="s">
        <v>43</v>
      </c>
      <c r="B528" s="108"/>
      <c r="C528" s="108" t="s">
        <v>55</v>
      </c>
      <c r="D528" s="109" t="s">
        <v>54</v>
      </c>
      <c r="E528" s="62">
        <v>70</v>
      </c>
      <c r="F528" s="110"/>
      <c r="G528" s="111"/>
      <c r="H528" s="110"/>
      <c r="I528" s="65">
        <v>98.29</v>
      </c>
      <c r="J528" s="112">
        <v>41</v>
      </c>
      <c r="K528" s="67">
        <v>1519.35</v>
      </c>
    </row>
    <row r="529" spans="1:11" s="6" customFormat="1" ht="15" outlineLevel="1">
      <c r="A529" s="59" t="s">
        <v>43</v>
      </c>
      <c r="B529" s="108"/>
      <c r="C529" s="108" t="s">
        <v>56</v>
      </c>
      <c r="D529" s="109" t="s">
        <v>54</v>
      </c>
      <c r="E529" s="62">
        <v>98</v>
      </c>
      <c r="F529" s="110"/>
      <c r="G529" s="111"/>
      <c r="H529" s="110"/>
      <c r="I529" s="65">
        <v>23.11</v>
      </c>
      <c r="J529" s="112">
        <v>95</v>
      </c>
      <c r="K529" s="67">
        <v>591.04999999999995</v>
      </c>
    </row>
    <row r="530" spans="1:11" s="6" customFormat="1" ht="15" outlineLevel="1">
      <c r="A530" s="59" t="s">
        <v>43</v>
      </c>
      <c r="B530" s="108"/>
      <c r="C530" s="108" t="s">
        <v>57</v>
      </c>
      <c r="D530" s="109" t="s">
        <v>54</v>
      </c>
      <c r="E530" s="62">
        <v>77</v>
      </c>
      <c r="F530" s="110"/>
      <c r="G530" s="111"/>
      <c r="H530" s="110"/>
      <c r="I530" s="65">
        <v>18.16</v>
      </c>
      <c r="J530" s="112">
        <v>65</v>
      </c>
      <c r="K530" s="67">
        <v>404.4</v>
      </c>
    </row>
    <row r="531" spans="1:11" s="6" customFormat="1" ht="30" outlineLevel="1">
      <c r="A531" s="59" t="s">
        <v>43</v>
      </c>
      <c r="B531" s="108"/>
      <c r="C531" s="108" t="s">
        <v>58</v>
      </c>
      <c r="D531" s="109" t="s">
        <v>59</v>
      </c>
      <c r="E531" s="62">
        <v>267</v>
      </c>
      <c r="F531" s="110"/>
      <c r="G531" s="111" t="s">
        <v>94</v>
      </c>
      <c r="H531" s="110"/>
      <c r="I531" s="65">
        <v>13.74</v>
      </c>
      <c r="J531" s="112"/>
      <c r="K531" s="67"/>
    </row>
    <row r="532" spans="1:11" s="6" customFormat="1" ht="15.75">
      <c r="A532" s="70" t="s">
        <v>43</v>
      </c>
      <c r="B532" s="113"/>
      <c r="C532" s="113" t="s">
        <v>60</v>
      </c>
      <c r="D532" s="114"/>
      <c r="E532" s="73" t="s">
        <v>43</v>
      </c>
      <c r="F532" s="115"/>
      <c r="G532" s="116"/>
      <c r="H532" s="115"/>
      <c r="I532" s="76">
        <v>551.74</v>
      </c>
      <c r="J532" s="117"/>
      <c r="K532" s="78">
        <v>10432.1</v>
      </c>
    </row>
    <row r="533" spans="1:11" s="6" customFormat="1" ht="15" outlineLevel="1">
      <c r="A533" s="59" t="s">
        <v>43</v>
      </c>
      <c r="B533" s="108"/>
      <c r="C533" s="108" t="s">
        <v>61</v>
      </c>
      <c r="D533" s="109"/>
      <c r="E533" s="62" t="s">
        <v>43</v>
      </c>
      <c r="F533" s="110"/>
      <c r="G533" s="111"/>
      <c r="H533" s="110"/>
      <c r="I533" s="65"/>
      <c r="J533" s="112"/>
      <c r="K533" s="67"/>
    </row>
    <row r="534" spans="1:11" s="6" customFormat="1" ht="25.5" outlineLevel="1">
      <c r="A534" s="59" t="s">
        <v>43</v>
      </c>
      <c r="B534" s="108"/>
      <c r="C534" s="108" t="s">
        <v>46</v>
      </c>
      <c r="D534" s="109"/>
      <c r="E534" s="62" t="s">
        <v>43</v>
      </c>
      <c r="F534" s="110">
        <v>463.63</v>
      </c>
      <c r="G534" s="111" t="s">
        <v>100</v>
      </c>
      <c r="H534" s="110"/>
      <c r="I534" s="65">
        <v>2.36</v>
      </c>
      <c r="J534" s="112">
        <v>26.39</v>
      </c>
      <c r="K534" s="67">
        <v>62.22</v>
      </c>
    </row>
    <row r="535" spans="1:11" s="6" customFormat="1" ht="25.5" outlineLevel="1">
      <c r="A535" s="59" t="s">
        <v>43</v>
      </c>
      <c r="B535" s="108"/>
      <c r="C535" s="108" t="s">
        <v>48</v>
      </c>
      <c r="D535" s="109"/>
      <c r="E535" s="62" t="s">
        <v>43</v>
      </c>
      <c r="F535" s="110">
        <v>463.63</v>
      </c>
      <c r="G535" s="111" t="s">
        <v>100</v>
      </c>
      <c r="H535" s="110"/>
      <c r="I535" s="65">
        <v>2.36</v>
      </c>
      <c r="J535" s="112">
        <v>26.39</v>
      </c>
      <c r="K535" s="67">
        <v>62.22</v>
      </c>
    </row>
    <row r="536" spans="1:11" s="6" customFormat="1" ht="15" outlineLevel="1">
      <c r="A536" s="59" t="s">
        <v>43</v>
      </c>
      <c r="B536" s="108"/>
      <c r="C536" s="108" t="s">
        <v>63</v>
      </c>
      <c r="D536" s="109" t="s">
        <v>54</v>
      </c>
      <c r="E536" s="62">
        <v>175</v>
      </c>
      <c r="F536" s="110"/>
      <c r="G536" s="111"/>
      <c r="H536" s="110"/>
      <c r="I536" s="65">
        <v>4.13</v>
      </c>
      <c r="J536" s="112">
        <v>160</v>
      </c>
      <c r="K536" s="67">
        <v>99.55</v>
      </c>
    </row>
    <row r="537" spans="1:11" s="6" customFormat="1" ht="15" outlineLevel="1">
      <c r="A537" s="59" t="s">
        <v>43</v>
      </c>
      <c r="B537" s="108"/>
      <c r="C537" s="108" t="s">
        <v>64</v>
      </c>
      <c r="D537" s="109"/>
      <c r="E537" s="62" t="s">
        <v>43</v>
      </c>
      <c r="F537" s="110"/>
      <c r="G537" s="111"/>
      <c r="H537" s="110"/>
      <c r="I537" s="65">
        <v>6.49</v>
      </c>
      <c r="J537" s="112"/>
      <c r="K537" s="67">
        <v>161.77000000000001</v>
      </c>
    </row>
    <row r="538" spans="1:11" s="6" customFormat="1" ht="15.75">
      <c r="A538" s="70" t="s">
        <v>43</v>
      </c>
      <c r="B538" s="113"/>
      <c r="C538" s="113" t="s">
        <v>65</v>
      </c>
      <c r="D538" s="114"/>
      <c r="E538" s="73" t="s">
        <v>43</v>
      </c>
      <c r="F538" s="115"/>
      <c r="G538" s="116"/>
      <c r="H538" s="115"/>
      <c r="I538" s="76">
        <v>558.23</v>
      </c>
      <c r="J538" s="117"/>
      <c r="K538" s="78">
        <v>10593.87</v>
      </c>
    </row>
    <row r="539" spans="1:11" s="6" customFormat="1" ht="60">
      <c r="A539" s="59">
        <v>53</v>
      </c>
      <c r="B539" s="108" t="s">
        <v>1367</v>
      </c>
      <c r="C539" s="108" t="s">
        <v>1368</v>
      </c>
      <c r="D539" s="109" t="s">
        <v>322</v>
      </c>
      <c r="E539" s="62">
        <v>2.7120000000000002</v>
      </c>
      <c r="F539" s="110">
        <v>250.65</v>
      </c>
      <c r="G539" s="111"/>
      <c r="H539" s="110"/>
      <c r="I539" s="65">
        <v>679.76</v>
      </c>
      <c r="J539" s="112">
        <v>16.05</v>
      </c>
      <c r="K539" s="78">
        <v>10910.19</v>
      </c>
    </row>
    <row r="540" spans="1:11" s="6" customFormat="1" ht="90">
      <c r="A540" s="59">
        <v>54</v>
      </c>
      <c r="B540" s="108" t="s">
        <v>1229</v>
      </c>
      <c r="C540" s="108" t="s">
        <v>1230</v>
      </c>
      <c r="D540" s="109" t="s">
        <v>106</v>
      </c>
      <c r="E540" s="62" t="s">
        <v>1369</v>
      </c>
      <c r="F540" s="110">
        <v>570</v>
      </c>
      <c r="G540" s="111"/>
      <c r="H540" s="110"/>
      <c r="I540" s="65">
        <v>2327.46</v>
      </c>
      <c r="J540" s="112">
        <v>12.9</v>
      </c>
      <c r="K540" s="78">
        <v>30024.17</v>
      </c>
    </row>
    <row r="541" spans="1:11" s="6" customFormat="1" ht="180">
      <c r="A541" s="59">
        <v>55</v>
      </c>
      <c r="B541" s="108" t="s">
        <v>1370</v>
      </c>
      <c r="C541" s="108" t="s">
        <v>1371</v>
      </c>
      <c r="D541" s="109" t="s">
        <v>1372</v>
      </c>
      <c r="E541" s="62" t="s">
        <v>1373</v>
      </c>
      <c r="F541" s="110">
        <v>796.92</v>
      </c>
      <c r="G541" s="111"/>
      <c r="H541" s="110"/>
      <c r="I541" s="65"/>
      <c r="J541" s="112"/>
      <c r="K541" s="67"/>
    </row>
    <row r="542" spans="1:11" s="6" customFormat="1" ht="25.5" outlineLevel="1">
      <c r="A542" s="59" t="s">
        <v>43</v>
      </c>
      <c r="B542" s="108"/>
      <c r="C542" s="108" t="s">
        <v>44</v>
      </c>
      <c r="D542" s="109"/>
      <c r="E542" s="62" t="s">
        <v>43</v>
      </c>
      <c r="F542" s="110">
        <v>493.92</v>
      </c>
      <c r="G542" s="111" t="s">
        <v>94</v>
      </c>
      <c r="H542" s="110"/>
      <c r="I542" s="65">
        <v>1173.3900000000001</v>
      </c>
      <c r="J542" s="112">
        <v>26.39</v>
      </c>
      <c r="K542" s="67">
        <v>30965.79</v>
      </c>
    </row>
    <row r="543" spans="1:11" s="6" customFormat="1" ht="15" outlineLevel="1">
      <c r="A543" s="59" t="s">
        <v>43</v>
      </c>
      <c r="B543" s="108"/>
      <c r="C543" s="108" t="s">
        <v>46</v>
      </c>
      <c r="D543" s="109"/>
      <c r="E543" s="62" t="s">
        <v>43</v>
      </c>
      <c r="F543" s="110">
        <v>29.64</v>
      </c>
      <c r="G543" s="111" t="s">
        <v>95</v>
      </c>
      <c r="H543" s="110"/>
      <c r="I543" s="65">
        <v>69.58</v>
      </c>
      <c r="J543" s="112">
        <v>11.23</v>
      </c>
      <c r="K543" s="67">
        <v>781.38</v>
      </c>
    </row>
    <row r="544" spans="1:11" s="6" customFormat="1" ht="15" outlineLevel="1">
      <c r="A544" s="59" t="s">
        <v>43</v>
      </c>
      <c r="B544" s="108"/>
      <c r="C544" s="108" t="s">
        <v>48</v>
      </c>
      <c r="D544" s="109"/>
      <c r="E544" s="62" t="s">
        <v>43</v>
      </c>
      <c r="F544" s="110" t="s">
        <v>1374</v>
      </c>
      <c r="G544" s="111"/>
      <c r="H544" s="110"/>
      <c r="I544" s="68" t="s">
        <v>1375</v>
      </c>
      <c r="J544" s="112">
        <v>26.39</v>
      </c>
      <c r="K544" s="69" t="s">
        <v>1376</v>
      </c>
    </row>
    <row r="545" spans="1:11" s="6" customFormat="1" ht="15" outlineLevel="1">
      <c r="A545" s="59" t="s">
        <v>43</v>
      </c>
      <c r="B545" s="108"/>
      <c r="C545" s="108" t="s">
        <v>52</v>
      </c>
      <c r="D545" s="109"/>
      <c r="E545" s="62" t="s">
        <v>43</v>
      </c>
      <c r="F545" s="110">
        <v>273.36</v>
      </c>
      <c r="G545" s="111"/>
      <c r="H545" s="110"/>
      <c r="I545" s="65">
        <v>427.81</v>
      </c>
      <c r="J545" s="112">
        <v>5.13</v>
      </c>
      <c r="K545" s="67">
        <v>2194.66</v>
      </c>
    </row>
    <row r="546" spans="1:11" s="6" customFormat="1" ht="15" outlineLevel="1">
      <c r="A546" s="59" t="s">
        <v>43</v>
      </c>
      <c r="B546" s="108"/>
      <c r="C546" s="108" t="s">
        <v>53</v>
      </c>
      <c r="D546" s="109" t="s">
        <v>54</v>
      </c>
      <c r="E546" s="62">
        <v>85</v>
      </c>
      <c r="F546" s="110"/>
      <c r="G546" s="111"/>
      <c r="H546" s="110"/>
      <c r="I546" s="65">
        <v>997.38</v>
      </c>
      <c r="J546" s="112">
        <v>70</v>
      </c>
      <c r="K546" s="67">
        <v>21676.05</v>
      </c>
    </row>
    <row r="547" spans="1:11" s="6" customFormat="1" ht="15" outlineLevel="1">
      <c r="A547" s="59" t="s">
        <v>43</v>
      </c>
      <c r="B547" s="108"/>
      <c r="C547" s="108" t="s">
        <v>55</v>
      </c>
      <c r="D547" s="109" t="s">
        <v>54</v>
      </c>
      <c r="E547" s="62">
        <v>70</v>
      </c>
      <c r="F547" s="110"/>
      <c r="G547" s="111"/>
      <c r="H547" s="110"/>
      <c r="I547" s="65">
        <v>821.37</v>
      </c>
      <c r="J547" s="112">
        <v>41</v>
      </c>
      <c r="K547" s="67">
        <v>12695.97</v>
      </c>
    </row>
    <row r="548" spans="1:11" s="6" customFormat="1" ht="15" outlineLevel="1">
      <c r="A548" s="59" t="s">
        <v>43</v>
      </c>
      <c r="B548" s="108"/>
      <c r="C548" s="108" t="s">
        <v>56</v>
      </c>
      <c r="D548" s="109" t="s">
        <v>54</v>
      </c>
      <c r="E548" s="62">
        <v>98</v>
      </c>
      <c r="F548" s="110"/>
      <c r="G548" s="111"/>
      <c r="H548" s="110"/>
      <c r="I548" s="65">
        <v>14.72</v>
      </c>
      <c r="J548" s="112">
        <v>95</v>
      </c>
      <c r="K548" s="67">
        <v>376.66</v>
      </c>
    </row>
    <row r="549" spans="1:11" s="6" customFormat="1" ht="15" outlineLevel="1">
      <c r="A549" s="59" t="s">
        <v>43</v>
      </c>
      <c r="B549" s="108"/>
      <c r="C549" s="108" t="s">
        <v>57</v>
      </c>
      <c r="D549" s="109" t="s">
        <v>54</v>
      </c>
      <c r="E549" s="62">
        <v>77</v>
      </c>
      <c r="F549" s="110"/>
      <c r="G549" s="111"/>
      <c r="H549" s="110"/>
      <c r="I549" s="65">
        <v>11.57</v>
      </c>
      <c r="J549" s="112">
        <v>65</v>
      </c>
      <c r="K549" s="67">
        <v>257.70999999999998</v>
      </c>
    </row>
    <row r="550" spans="1:11" s="6" customFormat="1" ht="30" outlineLevel="1">
      <c r="A550" s="59" t="s">
        <v>43</v>
      </c>
      <c r="B550" s="108"/>
      <c r="C550" s="108" t="s">
        <v>58</v>
      </c>
      <c r="D550" s="109" t="s">
        <v>59</v>
      </c>
      <c r="E550" s="62">
        <v>42</v>
      </c>
      <c r="F550" s="110"/>
      <c r="G550" s="111" t="s">
        <v>94</v>
      </c>
      <c r="H550" s="110"/>
      <c r="I550" s="65">
        <v>99.78</v>
      </c>
      <c r="J550" s="112"/>
      <c r="K550" s="67"/>
    </row>
    <row r="551" spans="1:11" s="6" customFormat="1" ht="15.75">
      <c r="A551" s="70" t="s">
        <v>43</v>
      </c>
      <c r="B551" s="113"/>
      <c r="C551" s="113" t="s">
        <v>60</v>
      </c>
      <c r="D551" s="114"/>
      <c r="E551" s="73" t="s">
        <v>43</v>
      </c>
      <c r="F551" s="115"/>
      <c r="G551" s="116"/>
      <c r="H551" s="115"/>
      <c r="I551" s="76">
        <v>3515.82</v>
      </c>
      <c r="J551" s="117"/>
      <c r="K551" s="78">
        <v>68948.22</v>
      </c>
    </row>
    <row r="552" spans="1:11" s="6" customFormat="1" ht="15" outlineLevel="1">
      <c r="A552" s="59" t="s">
        <v>43</v>
      </c>
      <c r="B552" s="108"/>
      <c r="C552" s="108" t="s">
        <v>61</v>
      </c>
      <c r="D552" s="109"/>
      <c r="E552" s="62" t="s">
        <v>43</v>
      </c>
      <c r="F552" s="110"/>
      <c r="G552" s="111"/>
      <c r="H552" s="110"/>
      <c r="I552" s="65"/>
      <c r="J552" s="112"/>
      <c r="K552" s="67"/>
    </row>
    <row r="553" spans="1:11" s="6" customFormat="1" ht="25.5" outlineLevel="1">
      <c r="A553" s="59" t="s">
        <v>43</v>
      </c>
      <c r="B553" s="108"/>
      <c r="C553" s="108" t="s">
        <v>46</v>
      </c>
      <c r="D553" s="109"/>
      <c r="E553" s="62" t="s">
        <v>43</v>
      </c>
      <c r="F553" s="110">
        <v>6.4</v>
      </c>
      <c r="G553" s="111" t="s">
        <v>100</v>
      </c>
      <c r="H553" s="110"/>
      <c r="I553" s="65">
        <v>1.5</v>
      </c>
      <c r="J553" s="112">
        <v>26.39</v>
      </c>
      <c r="K553" s="67">
        <v>39.65</v>
      </c>
    </row>
    <row r="554" spans="1:11" s="6" customFormat="1" ht="25.5" outlineLevel="1">
      <c r="A554" s="59" t="s">
        <v>43</v>
      </c>
      <c r="B554" s="108"/>
      <c r="C554" s="108" t="s">
        <v>48</v>
      </c>
      <c r="D554" s="109"/>
      <c r="E554" s="62" t="s">
        <v>43</v>
      </c>
      <c r="F554" s="110">
        <v>6.4</v>
      </c>
      <c r="G554" s="111" t="s">
        <v>100</v>
      </c>
      <c r="H554" s="110"/>
      <c r="I554" s="65">
        <v>1.5</v>
      </c>
      <c r="J554" s="112">
        <v>26.39</v>
      </c>
      <c r="K554" s="67">
        <v>39.65</v>
      </c>
    </row>
    <row r="555" spans="1:11" s="6" customFormat="1" ht="15" outlineLevel="1">
      <c r="A555" s="59" t="s">
        <v>43</v>
      </c>
      <c r="B555" s="108"/>
      <c r="C555" s="108" t="s">
        <v>63</v>
      </c>
      <c r="D555" s="109" t="s">
        <v>54</v>
      </c>
      <c r="E555" s="62">
        <v>175</v>
      </c>
      <c r="F555" s="110"/>
      <c r="G555" s="111"/>
      <c r="H555" s="110"/>
      <c r="I555" s="65">
        <v>2.63</v>
      </c>
      <c r="J555" s="112">
        <v>160</v>
      </c>
      <c r="K555" s="67">
        <v>63.44</v>
      </c>
    </row>
    <row r="556" spans="1:11" s="6" customFormat="1" ht="15" outlineLevel="1">
      <c r="A556" s="59" t="s">
        <v>43</v>
      </c>
      <c r="B556" s="108"/>
      <c r="C556" s="108" t="s">
        <v>64</v>
      </c>
      <c r="D556" s="109"/>
      <c r="E556" s="62" t="s">
        <v>43</v>
      </c>
      <c r="F556" s="110"/>
      <c r="G556" s="111"/>
      <c r="H556" s="110"/>
      <c r="I556" s="65">
        <v>4.13</v>
      </c>
      <c r="J556" s="112"/>
      <c r="K556" s="67">
        <v>103.09</v>
      </c>
    </row>
    <row r="557" spans="1:11" s="6" customFormat="1" ht="15.75">
      <c r="A557" s="70" t="s">
        <v>43</v>
      </c>
      <c r="B557" s="113"/>
      <c r="C557" s="113" t="s">
        <v>65</v>
      </c>
      <c r="D557" s="114"/>
      <c r="E557" s="73" t="s">
        <v>43</v>
      </c>
      <c r="F557" s="115"/>
      <c r="G557" s="116"/>
      <c r="H557" s="115"/>
      <c r="I557" s="76">
        <v>3519.95</v>
      </c>
      <c r="J557" s="117"/>
      <c r="K557" s="78">
        <v>69051.31</v>
      </c>
    </row>
    <row r="558" spans="1:11" s="6" customFormat="1" ht="180">
      <c r="A558" s="59">
        <v>56</v>
      </c>
      <c r="B558" s="108" t="s">
        <v>1223</v>
      </c>
      <c r="C558" s="108" t="s">
        <v>1224</v>
      </c>
      <c r="D558" s="109" t="s">
        <v>294</v>
      </c>
      <c r="E558" s="62" t="s">
        <v>1377</v>
      </c>
      <c r="F558" s="110">
        <v>4447.2700000000004</v>
      </c>
      <c r="G558" s="111"/>
      <c r="H558" s="110"/>
      <c r="I558" s="65"/>
      <c r="J558" s="112"/>
      <c r="K558" s="67"/>
    </row>
    <row r="559" spans="1:11" s="6" customFormat="1" ht="25.5" outlineLevel="1">
      <c r="A559" s="59" t="s">
        <v>43</v>
      </c>
      <c r="B559" s="108"/>
      <c r="C559" s="108" t="s">
        <v>44</v>
      </c>
      <c r="D559" s="109"/>
      <c r="E559" s="62" t="s">
        <v>43</v>
      </c>
      <c r="F559" s="110">
        <v>1445.11</v>
      </c>
      <c r="G559" s="111" t="s">
        <v>94</v>
      </c>
      <c r="H559" s="110"/>
      <c r="I559" s="65">
        <v>70.040000000000006</v>
      </c>
      <c r="J559" s="112">
        <v>26.39</v>
      </c>
      <c r="K559" s="67">
        <v>1848.23</v>
      </c>
    </row>
    <row r="560" spans="1:11" s="6" customFormat="1" ht="15" outlineLevel="1">
      <c r="A560" s="59" t="s">
        <v>43</v>
      </c>
      <c r="B560" s="108"/>
      <c r="C560" s="108" t="s">
        <v>46</v>
      </c>
      <c r="D560" s="109"/>
      <c r="E560" s="62" t="s">
        <v>43</v>
      </c>
      <c r="F560" s="110">
        <v>2825.41</v>
      </c>
      <c r="G560" s="111" t="s">
        <v>95</v>
      </c>
      <c r="H560" s="110"/>
      <c r="I560" s="65">
        <v>135.31</v>
      </c>
      <c r="J560" s="112">
        <v>11.69</v>
      </c>
      <c r="K560" s="67">
        <v>1581.73</v>
      </c>
    </row>
    <row r="561" spans="1:11" s="6" customFormat="1" ht="30" outlineLevel="1">
      <c r="A561" s="59" t="s">
        <v>43</v>
      </c>
      <c r="B561" s="108"/>
      <c r="C561" s="108" t="s">
        <v>48</v>
      </c>
      <c r="D561" s="109"/>
      <c r="E561" s="62" t="s">
        <v>43</v>
      </c>
      <c r="F561" s="110" t="s">
        <v>1226</v>
      </c>
      <c r="G561" s="111"/>
      <c r="H561" s="110"/>
      <c r="I561" s="68" t="s">
        <v>1378</v>
      </c>
      <c r="J561" s="112">
        <v>26.39</v>
      </c>
      <c r="K561" s="69" t="s">
        <v>1379</v>
      </c>
    </row>
    <row r="562" spans="1:11" s="6" customFormat="1" ht="15" outlineLevel="1">
      <c r="A562" s="59" t="s">
        <v>43</v>
      </c>
      <c r="B562" s="108"/>
      <c r="C562" s="108" t="s">
        <v>52</v>
      </c>
      <c r="D562" s="109"/>
      <c r="E562" s="62" t="s">
        <v>43</v>
      </c>
      <c r="F562" s="110">
        <v>176.75</v>
      </c>
      <c r="G562" s="111"/>
      <c r="H562" s="110"/>
      <c r="I562" s="65">
        <v>5.64</v>
      </c>
      <c r="J562" s="112">
        <v>5.14</v>
      </c>
      <c r="K562" s="67">
        <v>29</v>
      </c>
    </row>
    <row r="563" spans="1:11" s="6" customFormat="1" ht="15" outlineLevel="1">
      <c r="A563" s="59" t="s">
        <v>43</v>
      </c>
      <c r="B563" s="108"/>
      <c r="C563" s="108" t="s">
        <v>53</v>
      </c>
      <c r="D563" s="109" t="s">
        <v>54</v>
      </c>
      <c r="E563" s="62">
        <v>85</v>
      </c>
      <c r="F563" s="110"/>
      <c r="G563" s="111"/>
      <c r="H563" s="110"/>
      <c r="I563" s="65">
        <v>59.53</v>
      </c>
      <c r="J563" s="112">
        <v>70</v>
      </c>
      <c r="K563" s="67">
        <v>1293.76</v>
      </c>
    </row>
    <row r="564" spans="1:11" s="6" customFormat="1" ht="15" outlineLevel="1">
      <c r="A564" s="59" t="s">
        <v>43</v>
      </c>
      <c r="B564" s="108"/>
      <c r="C564" s="108" t="s">
        <v>55</v>
      </c>
      <c r="D564" s="109" t="s">
        <v>54</v>
      </c>
      <c r="E564" s="62">
        <v>70</v>
      </c>
      <c r="F564" s="110"/>
      <c r="G564" s="111"/>
      <c r="H564" s="110"/>
      <c r="I564" s="65">
        <v>49.03</v>
      </c>
      <c r="J564" s="112">
        <v>41</v>
      </c>
      <c r="K564" s="67">
        <v>757.77</v>
      </c>
    </row>
    <row r="565" spans="1:11" s="6" customFormat="1" ht="15" outlineLevel="1">
      <c r="A565" s="59" t="s">
        <v>43</v>
      </c>
      <c r="B565" s="108"/>
      <c r="C565" s="108" t="s">
        <v>56</v>
      </c>
      <c r="D565" s="109" t="s">
        <v>54</v>
      </c>
      <c r="E565" s="62">
        <v>98</v>
      </c>
      <c r="F565" s="110"/>
      <c r="G565" s="111"/>
      <c r="H565" s="110"/>
      <c r="I565" s="65">
        <v>26.58</v>
      </c>
      <c r="J565" s="112">
        <v>95</v>
      </c>
      <c r="K565" s="67">
        <v>679.89</v>
      </c>
    </row>
    <row r="566" spans="1:11" s="6" customFormat="1" ht="15" outlineLevel="1">
      <c r="A566" s="59" t="s">
        <v>43</v>
      </c>
      <c r="B566" s="108"/>
      <c r="C566" s="108" t="s">
        <v>57</v>
      </c>
      <c r="D566" s="109" t="s">
        <v>54</v>
      </c>
      <c r="E566" s="62">
        <v>77</v>
      </c>
      <c r="F566" s="110"/>
      <c r="G566" s="111"/>
      <c r="H566" s="110"/>
      <c r="I566" s="65">
        <v>20.88</v>
      </c>
      <c r="J566" s="112">
        <v>65</v>
      </c>
      <c r="K566" s="67">
        <v>465.19</v>
      </c>
    </row>
    <row r="567" spans="1:11" s="6" customFormat="1" ht="30" outlineLevel="1">
      <c r="A567" s="59" t="s">
        <v>43</v>
      </c>
      <c r="B567" s="108"/>
      <c r="C567" s="108" t="s">
        <v>58</v>
      </c>
      <c r="D567" s="109" t="s">
        <v>59</v>
      </c>
      <c r="E567" s="62">
        <v>141.4</v>
      </c>
      <c r="F567" s="110"/>
      <c r="G567" s="111" t="s">
        <v>94</v>
      </c>
      <c r="H567" s="110"/>
      <c r="I567" s="65">
        <v>6.85</v>
      </c>
      <c r="J567" s="112"/>
      <c r="K567" s="67"/>
    </row>
    <row r="568" spans="1:11" s="6" customFormat="1" ht="15.75">
      <c r="A568" s="70" t="s">
        <v>43</v>
      </c>
      <c r="B568" s="113"/>
      <c r="C568" s="113" t="s">
        <v>60</v>
      </c>
      <c r="D568" s="114"/>
      <c r="E568" s="73" t="s">
        <v>43</v>
      </c>
      <c r="F568" s="115"/>
      <c r="G568" s="116"/>
      <c r="H568" s="115"/>
      <c r="I568" s="76">
        <v>367.01</v>
      </c>
      <c r="J568" s="117"/>
      <c r="K568" s="78">
        <v>6655.57</v>
      </c>
    </row>
    <row r="569" spans="1:11" s="6" customFormat="1" ht="15" outlineLevel="1">
      <c r="A569" s="59" t="s">
        <v>43</v>
      </c>
      <c r="B569" s="108"/>
      <c r="C569" s="108" t="s">
        <v>61</v>
      </c>
      <c r="D569" s="109"/>
      <c r="E569" s="62" t="s">
        <v>43</v>
      </c>
      <c r="F569" s="110"/>
      <c r="G569" s="111"/>
      <c r="H569" s="110"/>
      <c r="I569" s="65"/>
      <c r="J569" s="112"/>
      <c r="K569" s="67"/>
    </row>
    <row r="570" spans="1:11" s="6" customFormat="1" ht="25.5" outlineLevel="1">
      <c r="A570" s="59" t="s">
        <v>43</v>
      </c>
      <c r="B570" s="108"/>
      <c r="C570" s="108" t="s">
        <v>46</v>
      </c>
      <c r="D570" s="109"/>
      <c r="E570" s="62" t="s">
        <v>43</v>
      </c>
      <c r="F570" s="110">
        <v>566.29</v>
      </c>
      <c r="G570" s="111" t="s">
        <v>100</v>
      </c>
      <c r="H570" s="110"/>
      <c r="I570" s="65">
        <v>2.71</v>
      </c>
      <c r="J570" s="112">
        <v>26.39</v>
      </c>
      <c r="K570" s="67">
        <v>71.569999999999993</v>
      </c>
    </row>
    <row r="571" spans="1:11" s="6" customFormat="1" ht="25.5" outlineLevel="1">
      <c r="A571" s="59" t="s">
        <v>43</v>
      </c>
      <c r="B571" s="108"/>
      <c r="C571" s="108" t="s">
        <v>48</v>
      </c>
      <c r="D571" s="109"/>
      <c r="E571" s="62" t="s">
        <v>43</v>
      </c>
      <c r="F571" s="110">
        <v>566.29</v>
      </c>
      <c r="G571" s="111" t="s">
        <v>100</v>
      </c>
      <c r="H571" s="110"/>
      <c r="I571" s="65">
        <v>2.71</v>
      </c>
      <c r="J571" s="112">
        <v>26.39</v>
      </c>
      <c r="K571" s="67">
        <v>71.569999999999993</v>
      </c>
    </row>
    <row r="572" spans="1:11" s="6" customFormat="1" ht="15" outlineLevel="1">
      <c r="A572" s="59" t="s">
        <v>43</v>
      </c>
      <c r="B572" s="108"/>
      <c r="C572" s="108" t="s">
        <v>63</v>
      </c>
      <c r="D572" s="109" t="s">
        <v>54</v>
      </c>
      <c r="E572" s="62">
        <v>175</v>
      </c>
      <c r="F572" s="110"/>
      <c r="G572" s="111"/>
      <c r="H572" s="110"/>
      <c r="I572" s="65">
        <v>4.75</v>
      </c>
      <c r="J572" s="112">
        <v>160</v>
      </c>
      <c r="K572" s="67">
        <v>114.51</v>
      </c>
    </row>
    <row r="573" spans="1:11" s="6" customFormat="1" ht="15" outlineLevel="1">
      <c r="A573" s="59" t="s">
        <v>43</v>
      </c>
      <c r="B573" s="108"/>
      <c r="C573" s="108" t="s">
        <v>64</v>
      </c>
      <c r="D573" s="109"/>
      <c r="E573" s="62" t="s">
        <v>43</v>
      </c>
      <c r="F573" s="110"/>
      <c r="G573" s="111"/>
      <c r="H573" s="110"/>
      <c r="I573" s="65">
        <v>7.46</v>
      </c>
      <c r="J573" s="112"/>
      <c r="K573" s="67">
        <v>186.08</v>
      </c>
    </row>
    <row r="574" spans="1:11" s="6" customFormat="1" ht="15.75">
      <c r="A574" s="70" t="s">
        <v>43</v>
      </c>
      <c r="B574" s="113"/>
      <c r="C574" s="113" t="s">
        <v>65</v>
      </c>
      <c r="D574" s="114"/>
      <c r="E574" s="73" t="s">
        <v>43</v>
      </c>
      <c r="F574" s="115"/>
      <c r="G574" s="116"/>
      <c r="H574" s="115"/>
      <c r="I574" s="76">
        <v>374.47</v>
      </c>
      <c r="J574" s="117"/>
      <c r="K574" s="78">
        <v>6841.65</v>
      </c>
    </row>
    <row r="575" spans="1:11" s="6" customFormat="1" ht="90">
      <c r="A575" s="59">
        <v>57</v>
      </c>
      <c r="B575" s="108" t="s">
        <v>1229</v>
      </c>
      <c r="C575" s="108" t="s">
        <v>1230</v>
      </c>
      <c r="D575" s="109" t="s">
        <v>106</v>
      </c>
      <c r="E575" s="62" t="s">
        <v>1380</v>
      </c>
      <c r="F575" s="110">
        <v>570</v>
      </c>
      <c r="G575" s="111"/>
      <c r="H575" s="110"/>
      <c r="I575" s="65">
        <v>3184.62</v>
      </c>
      <c r="J575" s="112">
        <v>12.9</v>
      </c>
      <c r="K575" s="78">
        <v>41081.58</v>
      </c>
    </row>
    <row r="576" spans="1:11" s="6" customFormat="1" ht="195">
      <c r="A576" s="59">
        <v>58</v>
      </c>
      <c r="B576" s="108" t="s">
        <v>1381</v>
      </c>
      <c r="C576" s="108" t="s">
        <v>1382</v>
      </c>
      <c r="D576" s="109" t="s">
        <v>142</v>
      </c>
      <c r="E576" s="62" t="s">
        <v>1383</v>
      </c>
      <c r="F576" s="110">
        <v>545.30999999999995</v>
      </c>
      <c r="G576" s="111"/>
      <c r="H576" s="110"/>
      <c r="I576" s="65"/>
      <c r="J576" s="112"/>
      <c r="K576" s="67"/>
    </row>
    <row r="577" spans="1:11" s="6" customFormat="1" ht="25.5" outlineLevel="1">
      <c r="A577" s="59" t="s">
        <v>43</v>
      </c>
      <c r="B577" s="108"/>
      <c r="C577" s="108" t="s">
        <v>44</v>
      </c>
      <c r="D577" s="109"/>
      <c r="E577" s="62" t="s">
        <v>43</v>
      </c>
      <c r="F577" s="110">
        <v>380</v>
      </c>
      <c r="G577" s="111" t="s">
        <v>94</v>
      </c>
      <c r="H577" s="110"/>
      <c r="I577" s="65">
        <v>765.06</v>
      </c>
      <c r="J577" s="112">
        <v>26.39</v>
      </c>
      <c r="K577" s="67">
        <v>20190.009999999998</v>
      </c>
    </row>
    <row r="578" spans="1:11" s="6" customFormat="1" ht="15" outlineLevel="1">
      <c r="A578" s="59" t="s">
        <v>43</v>
      </c>
      <c r="B578" s="108"/>
      <c r="C578" s="108" t="s">
        <v>46</v>
      </c>
      <c r="D578" s="109"/>
      <c r="E578" s="62" t="s">
        <v>43</v>
      </c>
      <c r="F578" s="110">
        <v>7.68</v>
      </c>
      <c r="G578" s="111" t="s">
        <v>95</v>
      </c>
      <c r="H578" s="110"/>
      <c r="I578" s="65">
        <v>15.28</v>
      </c>
      <c r="J578" s="112">
        <v>10.33</v>
      </c>
      <c r="K578" s="67">
        <v>157.83000000000001</v>
      </c>
    </row>
    <row r="579" spans="1:11" s="6" customFormat="1" ht="15" outlineLevel="1">
      <c r="A579" s="59" t="s">
        <v>43</v>
      </c>
      <c r="B579" s="108"/>
      <c r="C579" s="108" t="s">
        <v>48</v>
      </c>
      <c r="D579" s="109"/>
      <c r="E579" s="62" t="s">
        <v>43</v>
      </c>
      <c r="F579" s="110" t="s">
        <v>1384</v>
      </c>
      <c r="G579" s="111"/>
      <c r="H579" s="110"/>
      <c r="I579" s="68" t="s">
        <v>1385</v>
      </c>
      <c r="J579" s="112">
        <v>26.39</v>
      </c>
      <c r="K579" s="69" t="s">
        <v>1386</v>
      </c>
    </row>
    <row r="580" spans="1:11" s="6" customFormat="1" ht="15" outlineLevel="1">
      <c r="A580" s="59" t="s">
        <v>43</v>
      </c>
      <c r="B580" s="108"/>
      <c r="C580" s="108" t="s">
        <v>52</v>
      </c>
      <c r="D580" s="109"/>
      <c r="E580" s="62" t="s">
        <v>43</v>
      </c>
      <c r="F580" s="110">
        <v>157.63</v>
      </c>
      <c r="G580" s="111"/>
      <c r="H580" s="110"/>
      <c r="I580" s="65">
        <v>209.06</v>
      </c>
      <c r="J580" s="112">
        <v>2.3199999999999998</v>
      </c>
      <c r="K580" s="67">
        <v>485.03</v>
      </c>
    </row>
    <row r="581" spans="1:11" s="6" customFormat="1" ht="15" outlineLevel="1">
      <c r="A581" s="59" t="s">
        <v>43</v>
      </c>
      <c r="B581" s="108"/>
      <c r="C581" s="108" t="s">
        <v>53</v>
      </c>
      <c r="D581" s="109" t="s">
        <v>54</v>
      </c>
      <c r="E581" s="62">
        <v>100</v>
      </c>
      <c r="F581" s="110"/>
      <c r="G581" s="111"/>
      <c r="H581" s="110"/>
      <c r="I581" s="65">
        <v>765.06</v>
      </c>
      <c r="J581" s="112">
        <v>83</v>
      </c>
      <c r="K581" s="67">
        <v>16757.71</v>
      </c>
    </row>
    <row r="582" spans="1:11" s="6" customFormat="1" ht="15" outlineLevel="1">
      <c r="A582" s="59" t="s">
        <v>43</v>
      </c>
      <c r="B582" s="108"/>
      <c r="C582" s="108" t="s">
        <v>55</v>
      </c>
      <c r="D582" s="109" t="s">
        <v>54</v>
      </c>
      <c r="E582" s="62">
        <v>64</v>
      </c>
      <c r="F582" s="110"/>
      <c r="G582" s="111"/>
      <c r="H582" s="110"/>
      <c r="I582" s="65">
        <v>489.64</v>
      </c>
      <c r="J582" s="112">
        <v>41</v>
      </c>
      <c r="K582" s="67">
        <v>8277.9</v>
      </c>
    </row>
    <row r="583" spans="1:11" s="6" customFormat="1" ht="15" outlineLevel="1">
      <c r="A583" s="59" t="s">
        <v>43</v>
      </c>
      <c r="B583" s="108"/>
      <c r="C583" s="108" t="s">
        <v>56</v>
      </c>
      <c r="D583" s="109" t="s">
        <v>54</v>
      </c>
      <c r="E583" s="62">
        <v>98</v>
      </c>
      <c r="F583" s="110"/>
      <c r="G583" s="111"/>
      <c r="H583" s="110"/>
      <c r="I583" s="65">
        <v>2.8</v>
      </c>
      <c r="J583" s="112">
        <v>95</v>
      </c>
      <c r="K583" s="67">
        <v>71.819999999999993</v>
      </c>
    </row>
    <row r="584" spans="1:11" s="6" customFormat="1" ht="15" outlineLevel="1">
      <c r="A584" s="59" t="s">
        <v>43</v>
      </c>
      <c r="B584" s="108"/>
      <c r="C584" s="108" t="s">
        <v>57</v>
      </c>
      <c r="D584" s="109" t="s">
        <v>54</v>
      </c>
      <c r="E584" s="62">
        <v>77</v>
      </c>
      <c r="F584" s="110"/>
      <c r="G584" s="111"/>
      <c r="H584" s="110"/>
      <c r="I584" s="65">
        <v>2.2000000000000002</v>
      </c>
      <c r="J584" s="112">
        <v>65</v>
      </c>
      <c r="K584" s="67">
        <v>49.14</v>
      </c>
    </row>
    <row r="585" spans="1:11" s="6" customFormat="1" ht="30" outlineLevel="1">
      <c r="A585" s="59" t="s">
        <v>43</v>
      </c>
      <c r="B585" s="108"/>
      <c r="C585" s="108" t="s">
        <v>58</v>
      </c>
      <c r="D585" s="109" t="s">
        <v>59</v>
      </c>
      <c r="E585" s="62">
        <v>32.729999999999997</v>
      </c>
      <c r="F585" s="110"/>
      <c r="G585" s="111" t="s">
        <v>94</v>
      </c>
      <c r="H585" s="110"/>
      <c r="I585" s="65">
        <v>65.900000000000006</v>
      </c>
      <c r="J585" s="112"/>
      <c r="K585" s="67"/>
    </row>
    <row r="586" spans="1:11" s="6" customFormat="1" ht="15.75">
      <c r="A586" s="70" t="s">
        <v>43</v>
      </c>
      <c r="B586" s="113"/>
      <c r="C586" s="113" t="s">
        <v>60</v>
      </c>
      <c r="D586" s="114"/>
      <c r="E586" s="73" t="s">
        <v>43</v>
      </c>
      <c r="F586" s="115"/>
      <c r="G586" s="116"/>
      <c r="H586" s="115"/>
      <c r="I586" s="76">
        <v>2249.1</v>
      </c>
      <c r="J586" s="117"/>
      <c r="K586" s="78">
        <v>45989.440000000002</v>
      </c>
    </row>
    <row r="587" spans="1:11" s="6" customFormat="1" ht="15" outlineLevel="1">
      <c r="A587" s="59" t="s">
        <v>43</v>
      </c>
      <c r="B587" s="108"/>
      <c r="C587" s="108" t="s">
        <v>61</v>
      </c>
      <c r="D587" s="109"/>
      <c r="E587" s="62" t="s">
        <v>43</v>
      </c>
      <c r="F587" s="110"/>
      <c r="G587" s="111"/>
      <c r="H587" s="110"/>
      <c r="I587" s="65"/>
      <c r="J587" s="112"/>
      <c r="K587" s="67"/>
    </row>
    <row r="588" spans="1:11" s="6" customFormat="1" ht="25.5" outlineLevel="1">
      <c r="A588" s="59" t="s">
        <v>43</v>
      </c>
      <c r="B588" s="108"/>
      <c r="C588" s="108" t="s">
        <v>46</v>
      </c>
      <c r="D588" s="109"/>
      <c r="E588" s="62" t="s">
        <v>43</v>
      </c>
      <c r="F588" s="110">
        <v>1.44</v>
      </c>
      <c r="G588" s="111" t="s">
        <v>100</v>
      </c>
      <c r="H588" s="110"/>
      <c r="I588" s="65">
        <v>0.28999999999999998</v>
      </c>
      <c r="J588" s="112">
        <v>26.39</v>
      </c>
      <c r="K588" s="67">
        <v>7.56</v>
      </c>
    </row>
    <row r="589" spans="1:11" s="6" customFormat="1" ht="25.5" outlineLevel="1">
      <c r="A589" s="59" t="s">
        <v>43</v>
      </c>
      <c r="B589" s="108"/>
      <c r="C589" s="108" t="s">
        <v>48</v>
      </c>
      <c r="D589" s="109"/>
      <c r="E589" s="62" t="s">
        <v>43</v>
      </c>
      <c r="F589" s="110">
        <v>1.44</v>
      </c>
      <c r="G589" s="111" t="s">
        <v>100</v>
      </c>
      <c r="H589" s="110"/>
      <c r="I589" s="65">
        <v>0.28999999999999998</v>
      </c>
      <c r="J589" s="112">
        <v>26.39</v>
      </c>
      <c r="K589" s="67">
        <v>7.56</v>
      </c>
    </row>
    <row r="590" spans="1:11" s="6" customFormat="1" ht="15" outlineLevel="1">
      <c r="A590" s="59" t="s">
        <v>43</v>
      </c>
      <c r="B590" s="108"/>
      <c r="C590" s="108" t="s">
        <v>63</v>
      </c>
      <c r="D590" s="109" t="s">
        <v>54</v>
      </c>
      <c r="E590" s="62">
        <v>175</v>
      </c>
      <c r="F590" s="110"/>
      <c r="G590" s="111"/>
      <c r="H590" s="110"/>
      <c r="I590" s="65">
        <v>0.5</v>
      </c>
      <c r="J590" s="112">
        <v>160</v>
      </c>
      <c r="K590" s="67">
        <v>12.09</v>
      </c>
    </row>
    <row r="591" spans="1:11" s="6" customFormat="1" ht="15" outlineLevel="1">
      <c r="A591" s="59" t="s">
        <v>43</v>
      </c>
      <c r="B591" s="108"/>
      <c r="C591" s="108" t="s">
        <v>64</v>
      </c>
      <c r="D591" s="109"/>
      <c r="E591" s="62" t="s">
        <v>43</v>
      </c>
      <c r="F591" s="110"/>
      <c r="G591" s="111"/>
      <c r="H591" s="110"/>
      <c r="I591" s="65">
        <v>0.79</v>
      </c>
      <c r="J591" s="112"/>
      <c r="K591" s="67">
        <v>19.649999999999999</v>
      </c>
    </row>
    <row r="592" spans="1:11" s="6" customFormat="1" ht="15.75">
      <c r="A592" s="70" t="s">
        <v>43</v>
      </c>
      <c r="B592" s="113"/>
      <c r="C592" s="113" t="s">
        <v>65</v>
      </c>
      <c r="D592" s="114"/>
      <c r="E592" s="73" t="s">
        <v>43</v>
      </c>
      <c r="F592" s="115"/>
      <c r="G592" s="116"/>
      <c r="H592" s="115"/>
      <c r="I592" s="76">
        <v>2249.89</v>
      </c>
      <c r="J592" s="117"/>
      <c r="K592" s="78">
        <v>46009.09</v>
      </c>
    </row>
    <row r="593" spans="1:11" s="6" customFormat="1" ht="90">
      <c r="A593" s="59">
        <v>59</v>
      </c>
      <c r="B593" s="108" t="s">
        <v>1387</v>
      </c>
      <c r="C593" s="108" t="s">
        <v>1388</v>
      </c>
      <c r="D593" s="109" t="s">
        <v>109</v>
      </c>
      <c r="E593" s="62">
        <v>39.789000000000001</v>
      </c>
      <c r="F593" s="110">
        <v>76.19</v>
      </c>
      <c r="G593" s="111"/>
      <c r="H593" s="110"/>
      <c r="I593" s="65">
        <v>3031.52</v>
      </c>
      <c r="J593" s="112">
        <v>16.670000000000002</v>
      </c>
      <c r="K593" s="78">
        <v>50535.5</v>
      </c>
    </row>
    <row r="594" spans="1:11" s="6" customFormat="1" ht="180">
      <c r="A594" s="59">
        <v>60</v>
      </c>
      <c r="B594" s="108" t="s">
        <v>1370</v>
      </c>
      <c r="C594" s="108" t="s">
        <v>1389</v>
      </c>
      <c r="D594" s="109" t="s">
        <v>1372</v>
      </c>
      <c r="E594" s="62" t="s">
        <v>1390</v>
      </c>
      <c r="F594" s="110">
        <v>796.92</v>
      </c>
      <c r="G594" s="111"/>
      <c r="H594" s="110"/>
      <c r="I594" s="65"/>
      <c r="J594" s="112"/>
      <c r="K594" s="67"/>
    </row>
    <row r="595" spans="1:11" s="6" customFormat="1" ht="25.5" outlineLevel="1">
      <c r="A595" s="59" t="s">
        <v>43</v>
      </c>
      <c r="B595" s="108"/>
      <c r="C595" s="108" t="s">
        <v>44</v>
      </c>
      <c r="D595" s="109"/>
      <c r="E595" s="62" t="s">
        <v>43</v>
      </c>
      <c r="F595" s="110">
        <v>493.92</v>
      </c>
      <c r="G595" s="111" t="s">
        <v>94</v>
      </c>
      <c r="H595" s="110"/>
      <c r="I595" s="65">
        <v>634.30999999999995</v>
      </c>
      <c r="J595" s="112">
        <v>26.39</v>
      </c>
      <c r="K595" s="67">
        <v>16739.330000000002</v>
      </c>
    </row>
    <row r="596" spans="1:11" s="6" customFormat="1" ht="15" outlineLevel="1">
      <c r="A596" s="59" t="s">
        <v>43</v>
      </c>
      <c r="B596" s="108"/>
      <c r="C596" s="108" t="s">
        <v>46</v>
      </c>
      <c r="D596" s="109"/>
      <c r="E596" s="62" t="s">
        <v>43</v>
      </c>
      <c r="F596" s="110">
        <v>29.64</v>
      </c>
      <c r="G596" s="111" t="s">
        <v>95</v>
      </c>
      <c r="H596" s="110"/>
      <c r="I596" s="65">
        <v>37.61</v>
      </c>
      <c r="J596" s="112">
        <v>11.23</v>
      </c>
      <c r="K596" s="67">
        <v>422.4</v>
      </c>
    </row>
    <row r="597" spans="1:11" s="6" customFormat="1" ht="15" outlineLevel="1">
      <c r="A597" s="59" t="s">
        <v>43</v>
      </c>
      <c r="B597" s="108"/>
      <c r="C597" s="108" t="s">
        <v>48</v>
      </c>
      <c r="D597" s="109"/>
      <c r="E597" s="62" t="s">
        <v>43</v>
      </c>
      <c r="F597" s="110" t="s">
        <v>1374</v>
      </c>
      <c r="G597" s="111"/>
      <c r="H597" s="110"/>
      <c r="I597" s="68" t="s">
        <v>1391</v>
      </c>
      <c r="J597" s="112">
        <v>26.39</v>
      </c>
      <c r="K597" s="69" t="s">
        <v>1392</v>
      </c>
    </row>
    <row r="598" spans="1:11" s="6" customFormat="1" ht="15" outlineLevel="1">
      <c r="A598" s="59" t="s">
        <v>43</v>
      </c>
      <c r="B598" s="108"/>
      <c r="C598" s="108" t="s">
        <v>52</v>
      </c>
      <c r="D598" s="109"/>
      <c r="E598" s="62" t="s">
        <v>43</v>
      </c>
      <c r="F598" s="110">
        <v>273.36</v>
      </c>
      <c r="G598" s="111"/>
      <c r="H598" s="110"/>
      <c r="I598" s="65">
        <v>231.26</v>
      </c>
      <c r="J598" s="112">
        <v>5.13</v>
      </c>
      <c r="K598" s="67">
        <v>1186.3800000000001</v>
      </c>
    </row>
    <row r="599" spans="1:11" s="6" customFormat="1" ht="15" outlineLevel="1">
      <c r="A599" s="59" t="s">
        <v>43</v>
      </c>
      <c r="B599" s="108"/>
      <c r="C599" s="108" t="s">
        <v>53</v>
      </c>
      <c r="D599" s="109" t="s">
        <v>54</v>
      </c>
      <c r="E599" s="62">
        <v>85</v>
      </c>
      <c r="F599" s="110"/>
      <c r="G599" s="111"/>
      <c r="H599" s="110"/>
      <c r="I599" s="65">
        <v>539.16</v>
      </c>
      <c r="J599" s="112">
        <v>70</v>
      </c>
      <c r="K599" s="67">
        <v>11717.53</v>
      </c>
    </row>
    <row r="600" spans="1:11" s="6" customFormat="1" ht="15" outlineLevel="1">
      <c r="A600" s="59" t="s">
        <v>43</v>
      </c>
      <c r="B600" s="108"/>
      <c r="C600" s="108" t="s">
        <v>55</v>
      </c>
      <c r="D600" s="109" t="s">
        <v>54</v>
      </c>
      <c r="E600" s="62">
        <v>70</v>
      </c>
      <c r="F600" s="110"/>
      <c r="G600" s="111"/>
      <c r="H600" s="110"/>
      <c r="I600" s="65">
        <v>444.02</v>
      </c>
      <c r="J600" s="112">
        <v>41</v>
      </c>
      <c r="K600" s="67">
        <v>6863.13</v>
      </c>
    </row>
    <row r="601" spans="1:11" s="6" customFormat="1" ht="15" outlineLevel="1">
      <c r="A601" s="59" t="s">
        <v>43</v>
      </c>
      <c r="B601" s="108"/>
      <c r="C601" s="108" t="s">
        <v>56</v>
      </c>
      <c r="D601" s="109" t="s">
        <v>54</v>
      </c>
      <c r="E601" s="62">
        <v>98</v>
      </c>
      <c r="F601" s="110"/>
      <c r="G601" s="111"/>
      <c r="H601" s="110"/>
      <c r="I601" s="65">
        <v>7.96</v>
      </c>
      <c r="J601" s="112">
        <v>95</v>
      </c>
      <c r="K601" s="67">
        <v>203.61</v>
      </c>
    </row>
    <row r="602" spans="1:11" s="6" customFormat="1" ht="15" outlineLevel="1">
      <c r="A602" s="59" t="s">
        <v>43</v>
      </c>
      <c r="B602" s="108"/>
      <c r="C602" s="108" t="s">
        <v>57</v>
      </c>
      <c r="D602" s="109" t="s">
        <v>54</v>
      </c>
      <c r="E602" s="62">
        <v>77</v>
      </c>
      <c r="F602" s="110"/>
      <c r="G602" s="111"/>
      <c r="H602" s="110"/>
      <c r="I602" s="65">
        <v>6.25</v>
      </c>
      <c r="J602" s="112">
        <v>65</v>
      </c>
      <c r="K602" s="67">
        <v>139.31</v>
      </c>
    </row>
    <row r="603" spans="1:11" s="6" customFormat="1" ht="30" outlineLevel="1">
      <c r="A603" s="59" t="s">
        <v>43</v>
      </c>
      <c r="B603" s="108"/>
      <c r="C603" s="108" t="s">
        <v>58</v>
      </c>
      <c r="D603" s="109" t="s">
        <v>59</v>
      </c>
      <c r="E603" s="62">
        <v>42</v>
      </c>
      <c r="F603" s="110"/>
      <c r="G603" s="111" t="s">
        <v>94</v>
      </c>
      <c r="H603" s="110"/>
      <c r="I603" s="65">
        <v>53.94</v>
      </c>
      <c r="J603" s="112"/>
      <c r="K603" s="67"/>
    </row>
    <row r="604" spans="1:11" s="6" customFormat="1" ht="15.75">
      <c r="A604" s="70" t="s">
        <v>43</v>
      </c>
      <c r="B604" s="113"/>
      <c r="C604" s="113" t="s">
        <v>60</v>
      </c>
      <c r="D604" s="114"/>
      <c r="E604" s="73" t="s">
        <v>43</v>
      </c>
      <c r="F604" s="115"/>
      <c r="G604" s="116"/>
      <c r="H604" s="115"/>
      <c r="I604" s="76">
        <v>1900.57</v>
      </c>
      <c r="J604" s="117"/>
      <c r="K604" s="78">
        <v>37271.69</v>
      </c>
    </row>
    <row r="605" spans="1:11" s="6" customFormat="1" ht="15" outlineLevel="1">
      <c r="A605" s="59" t="s">
        <v>43</v>
      </c>
      <c r="B605" s="108"/>
      <c r="C605" s="108" t="s">
        <v>61</v>
      </c>
      <c r="D605" s="109"/>
      <c r="E605" s="62" t="s">
        <v>43</v>
      </c>
      <c r="F605" s="110"/>
      <c r="G605" s="111"/>
      <c r="H605" s="110"/>
      <c r="I605" s="65"/>
      <c r="J605" s="112"/>
      <c r="K605" s="67"/>
    </row>
    <row r="606" spans="1:11" s="6" customFormat="1" ht="25.5" outlineLevel="1">
      <c r="A606" s="59" t="s">
        <v>43</v>
      </c>
      <c r="B606" s="108"/>
      <c r="C606" s="108" t="s">
        <v>46</v>
      </c>
      <c r="D606" s="109"/>
      <c r="E606" s="62" t="s">
        <v>43</v>
      </c>
      <c r="F606" s="110">
        <v>6.4</v>
      </c>
      <c r="G606" s="111" t="s">
        <v>100</v>
      </c>
      <c r="H606" s="110"/>
      <c r="I606" s="65">
        <v>0.81</v>
      </c>
      <c r="J606" s="112">
        <v>26.39</v>
      </c>
      <c r="K606" s="67">
        <v>21.43</v>
      </c>
    </row>
    <row r="607" spans="1:11" s="6" customFormat="1" ht="25.5" outlineLevel="1">
      <c r="A607" s="59" t="s">
        <v>43</v>
      </c>
      <c r="B607" s="108"/>
      <c r="C607" s="108" t="s">
        <v>48</v>
      </c>
      <c r="D607" s="109"/>
      <c r="E607" s="62" t="s">
        <v>43</v>
      </c>
      <c r="F607" s="110">
        <v>6.4</v>
      </c>
      <c r="G607" s="111" t="s">
        <v>100</v>
      </c>
      <c r="H607" s="110"/>
      <c r="I607" s="65">
        <v>0.81</v>
      </c>
      <c r="J607" s="112">
        <v>26.39</v>
      </c>
      <c r="K607" s="67">
        <v>21.43</v>
      </c>
    </row>
    <row r="608" spans="1:11" s="6" customFormat="1" ht="15" outlineLevel="1">
      <c r="A608" s="59" t="s">
        <v>43</v>
      </c>
      <c r="B608" s="108"/>
      <c r="C608" s="108" t="s">
        <v>63</v>
      </c>
      <c r="D608" s="109" t="s">
        <v>54</v>
      </c>
      <c r="E608" s="62">
        <v>175</v>
      </c>
      <c r="F608" s="110"/>
      <c r="G608" s="111"/>
      <c r="H608" s="110"/>
      <c r="I608" s="65">
        <v>1.41</v>
      </c>
      <c r="J608" s="112">
        <v>160</v>
      </c>
      <c r="K608" s="67">
        <v>34.29</v>
      </c>
    </row>
    <row r="609" spans="1:11" s="6" customFormat="1" ht="15" outlineLevel="1">
      <c r="A609" s="59" t="s">
        <v>43</v>
      </c>
      <c r="B609" s="108"/>
      <c r="C609" s="108" t="s">
        <v>64</v>
      </c>
      <c r="D609" s="109"/>
      <c r="E609" s="62" t="s">
        <v>43</v>
      </c>
      <c r="F609" s="110"/>
      <c r="G609" s="111"/>
      <c r="H609" s="110"/>
      <c r="I609" s="65">
        <v>2.2200000000000002</v>
      </c>
      <c r="J609" s="112"/>
      <c r="K609" s="67">
        <v>55.72</v>
      </c>
    </row>
    <row r="610" spans="1:11" s="6" customFormat="1" ht="15.75">
      <c r="A610" s="70" t="s">
        <v>43</v>
      </c>
      <c r="B610" s="113"/>
      <c r="C610" s="113" t="s">
        <v>65</v>
      </c>
      <c r="D610" s="114"/>
      <c r="E610" s="73" t="s">
        <v>43</v>
      </c>
      <c r="F610" s="115"/>
      <c r="G610" s="116"/>
      <c r="H610" s="115"/>
      <c r="I610" s="76">
        <v>1902.79</v>
      </c>
      <c r="J610" s="117"/>
      <c r="K610" s="78">
        <v>37327.410000000003</v>
      </c>
    </row>
    <row r="611" spans="1:11" s="6" customFormat="1" ht="180">
      <c r="A611" s="59">
        <v>61</v>
      </c>
      <c r="B611" s="108" t="s">
        <v>1393</v>
      </c>
      <c r="C611" s="108" t="s">
        <v>1394</v>
      </c>
      <c r="D611" s="109" t="s">
        <v>1372</v>
      </c>
      <c r="E611" s="62">
        <v>0.84599999999999997</v>
      </c>
      <c r="F611" s="110">
        <v>211.34</v>
      </c>
      <c r="G611" s="111"/>
      <c r="H611" s="110"/>
      <c r="I611" s="65"/>
      <c r="J611" s="112"/>
      <c r="K611" s="67"/>
    </row>
    <row r="612" spans="1:11" s="6" customFormat="1" ht="25.5" outlineLevel="1">
      <c r="A612" s="59" t="s">
        <v>43</v>
      </c>
      <c r="B612" s="108"/>
      <c r="C612" s="108" t="s">
        <v>44</v>
      </c>
      <c r="D612" s="109"/>
      <c r="E612" s="62" t="s">
        <v>43</v>
      </c>
      <c r="F612" s="110">
        <v>141.12</v>
      </c>
      <c r="G612" s="111" t="s">
        <v>94</v>
      </c>
      <c r="H612" s="110"/>
      <c r="I612" s="65">
        <v>181.23</v>
      </c>
      <c r="J612" s="112">
        <v>26.39</v>
      </c>
      <c r="K612" s="67">
        <v>4782.67</v>
      </c>
    </row>
    <row r="613" spans="1:11" s="6" customFormat="1" ht="15" outlineLevel="1">
      <c r="A613" s="59" t="s">
        <v>43</v>
      </c>
      <c r="B613" s="108"/>
      <c r="C613" s="108" t="s">
        <v>46</v>
      </c>
      <c r="D613" s="109"/>
      <c r="E613" s="62" t="s">
        <v>43</v>
      </c>
      <c r="F613" s="110">
        <v>11.02</v>
      </c>
      <c r="G613" s="111" t="s">
        <v>95</v>
      </c>
      <c r="H613" s="110"/>
      <c r="I613" s="65">
        <v>13.98</v>
      </c>
      <c r="J613" s="112">
        <v>11.24</v>
      </c>
      <c r="K613" s="67">
        <v>157.18</v>
      </c>
    </row>
    <row r="614" spans="1:11" s="6" customFormat="1" ht="15" outlineLevel="1">
      <c r="A614" s="59" t="s">
        <v>43</v>
      </c>
      <c r="B614" s="108"/>
      <c r="C614" s="108" t="s">
        <v>48</v>
      </c>
      <c r="D614" s="109"/>
      <c r="E614" s="62" t="s">
        <v>43</v>
      </c>
      <c r="F614" s="110" t="s">
        <v>1395</v>
      </c>
      <c r="G614" s="111"/>
      <c r="H614" s="110"/>
      <c r="I614" s="68" t="s">
        <v>1396</v>
      </c>
      <c r="J614" s="112">
        <v>26.39</v>
      </c>
      <c r="K614" s="69" t="s">
        <v>1397</v>
      </c>
    </row>
    <row r="615" spans="1:11" s="6" customFormat="1" ht="15" outlineLevel="1">
      <c r="A615" s="59" t="s">
        <v>43</v>
      </c>
      <c r="B615" s="108"/>
      <c r="C615" s="108" t="s">
        <v>52</v>
      </c>
      <c r="D615" s="109"/>
      <c r="E615" s="62" t="s">
        <v>43</v>
      </c>
      <c r="F615" s="110">
        <v>59.2</v>
      </c>
      <c r="G615" s="111"/>
      <c r="H615" s="110"/>
      <c r="I615" s="65">
        <v>50.08</v>
      </c>
      <c r="J615" s="112">
        <v>5.16</v>
      </c>
      <c r="K615" s="67">
        <v>258.43</v>
      </c>
    </row>
    <row r="616" spans="1:11" s="6" customFormat="1" ht="15" outlineLevel="1">
      <c r="A616" s="59" t="s">
        <v>43</v>
      </c>
      <c r="B616" s="108"/>
      <c r="C616" s="108" t="s">
        <v>53</v>
      </c>
      <c r="D616" s="109" t="s">
        <v>54</v>
      </c>
      <c r="E616" s="62">
        <v>85</v>
      </c>
      <c r="F616" s="110"/>
      <c r="G616" s="111"/>
      <c r="H616" s="110"/>
      <c r="I616" s="65">
        <v>154.05000000000001</v>
      </c>
      <c r="J616" s="112">
        <v>70</v>
      </c>
      <c r="K616" s="67">
        <v>3347.87</v>
      </c>
    </row>
    <row r="617" spans="1:11" s="6" customFormat="1" ht="15" outlineLevel="1">
      <c r="A617" s="59" t="s">
        <v>43</v>
      </c>
      <c r="B617" s="108"/>
      <c r="C617" s="108" t="s">
        <v>55</v>
      </c>
      <c r="D617" s="109" t="s">
        <v>54</v>
      </c>
      <c r="E617" s="62">
        <v>70</v>
      </c>
      <c r="F617" s="110"/>
      <c r="G617" s="111"/>
      <c r="H617" s="110"/>
      <c r="I617" s="65">
        <v>126.86</v>
      </c>
      <c r="J617" s="112">
        <v>41</v>
      </c>
      <c r="K617" s="67">
        <v>1960.89</v>
      </c>
    </row>
    <row r="618" spans="1:11" s="6" customFormat="1" ht="15" outlineLevel="1">
      <c r="A618" s="59" t="s">
        <v>43</v>
      </c>
      <c r="B618" s="108"/>
      <c r="C618" s="108" t="s">
        <v>56</v>
      </c>
      <c r="D618" s="109" t="s">
        <v>54</v>
      </c>
      <c r="E618" s="62">
        <v>98</v>
      </c>
      <c r="F618" s="110"/>
      <c r="G618" s="111"/>
      <c r="H618" s="110"/>
      <c r="I618" s="65">
        <v>2.96</v>
      </c>
      <c r="J618" s="112">
        <v>95</v>
      </c>
      <c r="K618" s="67">
        <v>75.72</v>
      </c>
    </row>
    <row r="619" spans="1:11" s="6" customFormat="1" ht="15" outlineLevel="1">
      <c r="A619" s="59" t="s">
        <v>43</v>
      </c>
      <c r="B619" s="108"/>
      <c r="C619" s="108" t="s">
        <v>57</v>
      </c>
      <c r="D619" s="109" t="s">
        <v>54</v>
      </c>
      <c r="E619" s="62">
        <v>77</v>
      </c>
      <c r="F619" s="110"/>
      <c r="G619" s="111"/>
      <c r="H619" s="110"/>
      <c r="I619" s="65">
        <v>2.33</v>
      </c>
      <c r="J619" s="112">
        <v>65</v>
      </c>
      <c r="K619" s="67">
        <v>51.81</v>
      </c>
    </row>
    <row r="620" spans="1:11" s="6" customFormat="1" ht="30" outlineLevel="1">
      <c r="A620" s="59" t="s">
        <v>43</v>
      </c>
      <c r="B620" s="108"/>
      <c r="C620" s="108" t="s">
        <v>58</v>
      </c>
      <c r="D620" s="109" t="s">
        <v>59</v>
      </c>
      <c r="E620" s="62">
        <v>12</v>
      </c>
      <c r="F620" s="110"/>
      <c r="G620" s="111" t="s">
        <v>94</v>
      </c>
      <c r="H620" s="110"/>
      <c r="I620" s="65">
        <v>15.41</v>
      </c>
      <c r="J620" s="112"/>
      <c r="K620" s="67"/>
    </row>
    <row r="621" spans="1:11" s="6" customFormat="1" ht="15.75">
      <c r="A621" s="70" t="s">
        <v>43</v>
      </c>
      <c r="B621" s="113"/>
      <c r="C621" s="113" t="s">
        <v>60</v>
      </c>
      <c r="D621" s="114"/>
      <c r="E621" s="73" t="s">
        <v>43</v>
      </c>
      <c r="F621" s="115"/>
      <c r="G621" s="116"/>
      <c r="H621" s="115"/>
      <c r="I621" s="76">
        <v>531.49</v>
      </c>
      <c r="J621" s="117"/>
      <c r="K621" s="78">
        <v>10634.57</v>
      </c>
    </row>
    <row r="622" spans="1:11" s="6" customFormat="1" ht="15" outlineLevel="1">
      <c r="A622" s="59" t="s">
        <v>43</v>
      </c>
      <c r="B622" s="108"/>
      <c r="C622" s="108" t="s">
        <v>61</v>
      </c>
      <c r="D622" s="109"/>
      <c r="E622" s="62" t="s">
        <v>43</v>
      </c>
      <c r="F622" s="110"/>
      <c r="G622" s="111"/>
      <c r="H622" s="110"/>
      <c r="I622" s="65"/>
      <c r="J622" s="112"/>
      <c r="K622" s="67"/>
    </row>
    <row r="623" spans="1:11" s="6" customFormat="1" ht="25.5" outlineLevel="1">
      <c r="A623" s="59" t="s">
        <v>43</v>
      </c>
      <c r="B623" s="108"/>
      <c r="C623" s="108" t="s">
        <v>46</v>
      </c>
      <c r="D623" s="109"/>
      <c r="E623" s="62" t="s">
        <v>43</v>
      </c>
      <c r="F623" s="110">
        <v>2.38</v>
      </c>
      <c r="G623" s="111" t="s">
        <v>100</v>
      </c>
      <c r="H623" s="110"/>
      <c r="I623" s="65">
        <v>0.3</v>
      </c>
      <c r="J623" s="112">
        <v>26.39</v>
      </c>
      <c r="K623" s="67">
        <v>7.97</v>
      </c>
    </row>
    <row r="624" spans="1:11" s="6" customFormat="1" ht="25.5" outlineLevel="1">
      <c r="A624" s="59" t="s">
        <v>43</v>
      </c>
      <c r="B624" s="108"/>
      <c r="C624" s="108" t="s">
        <v>48</v>
      </c>
      <c r="D624" s="109"/>
      <c r="E624" s="62" t="s">
        <v>43</v>
      </c>
      <c r="F624" s="110">
        <v>2.38</v>
      </c>
      <c r="G624" s="111" t="s">
        <v>100</v>
      </c>
      <c r="H624" s="110"/>
      <c r="I624" s="65">
        <v>0.3</v>
      </c>
      <c r="J624" s="112">
        <v>26.39</v>
      </c>
      <c r="K624" s="67">
        <v>7.97</v>
      </c>
    </row>
    <row r="625" spans="1:11" s="6" customFormat="1" ht="15" outlineLevel="1">
      <c r="A625" s="59" t="s">
        <v>43</v>
      </c>
      <c r="B625" s="108"/>
      <c r="C625" s="108" t="s">
        <v>63</v>
      </c>
      <c r="D625" s="109" t="s">
        <v>54</v>
      </c>
      <c r="E625" s="62">
        <v>175</v>
      </c>
      <c r="F625" s="110"/>
      <c r="G625" s="111"/>
      <c r="H625" s="110"/>
      <c r="I625" s="65">
        <v>0.52</v>
      </c>
      <c r="J625" s="112">
        <v>160</v>
      </c>
      <c r="K625" s="67">
        <v>12.75</v>
      </c>
    </row>
    <row r="626" spans="1:11" s="6" customFormat="1" ht="15" outlineLevel="1">
      <c r="A626" s="59" t="s">
        <v>43</v>
      </c>
      <c r="B626" s="108"/>
      <c r="C626" s="108" t="s">
        <v>64</v>
      </c>
      <c r="D626" s="109"/>
      <c r="E626" s="62" t="s">
        <v>43</v>
      </c>
      <c r="F626" s="110"/>
      <c r="G626" s="111"/>
      <c r="H626" s="110"/>
      <c r="I626" s="65">
        <v>0.82</v>
      </c>
      <c r="J626" s="112"/>
      <c r="K626" s="67">
        <v>20.72</v>
      </c>
    </row>
    <row r="627" spans="1:11" s="6" customFormat="1" ht="15.75">
      <c r="A627" s="70" t="s">
        <v>43</v>
      </c>
      <c r="B627" s="113"/>
      <c r="C627" s="113" t="s">
        <v>65</v>
      </c>
      <c r="D627" s="114"/>
      <c r="E627" s="73" t="s">
        <v>43</v>
      </c>
      <c r="F627" s="115"/>
      <c r="G627" s="116"/>
      <c r="H627" s="115"/>
      <c r="I627" s="76">
        <v>532.30999999999995</v>
      </c>
      <c r="J627" s="117"/>
      <c r="K627" s="78">
        <v>10655.29</v>
      </c>
    </row>
    <row r="628" spans="1:11" s="6" customFormat="1" ht="180">
      <c r="A628" s="59">
        <v>62</v>
      </c>
      <c r="B628" s="108" t="s">
        <v>1223</v>
      </c>
      <c r="C628" s="108" t="s">
        <v>1224</v>
      </c>
      <c r="D628" s="109" t="s">
        <v>294</v>
      </c>
      <c r="E628" s="62" t="s">
        <v>1398</v>
      </c>
      <c r="F628" s="110">
        <v>4447.2700000000004</v>
      </c>
      <c r="G628" s="111"/>
      <c r="H628" s="110"/>
      <c r="I628" s="65"/>
      <c r="J628" s="112"/>
      <c r="K628" s="67"/>
    </row>
    <row r="629" spans="1:11" s="6" customFormat="1" ht="25.5" outlineLevel="1">
      <c r="A629" s="59" t="s">
        <v>43</v>
      </c>
      <c r="B629" s="108"/>
      <c r="C629" s="108" t="s">
        <v>44</v>
      </c>
      <c r="D629" s="109"/>
      <c r="E629" s="62" t="s">
        <v>43</v>
      </c>
      <c r="F629" s="110">
        <v>1445.11</v>
      </c>
      <c r="G629" s="111" t="s">
        <v>94</v>
      </c>
      <c r="H629" s="110"/>
      <c r="I629" s="65">
        <v>56.79</v>
      </c>
      <c r="J629" s="112">
        <v>26.39</v>
      </c>
      <c r="K629" s="67">
        <v>1498.69</v>
      </c>
    </row>
    <row r="630" spans="1:11" s="6" customFormat="1" ht="15" outlineLevel="1">
      <c r="A630" s="59" t="s">
        <v>43</v>
      </c>
      <c r="B630" s="108"/>
      <c r="C630" s="108" t="s">
        <v>46</v>
      </c>
      <c r="D630" s="109"/>
      <c r="E630" s="62" t="s">
        <v>43</v>
      </c>
      <c r="F630" s="110">
        <v>2825.41</v>
      </c>
      <c r="G630" s="111" t="s">
        <v>95</v>
      </c>
      <c r="H630" s="110"/>
      <c r="I630" s="65">
        <v>109.72</v>
      </c>
      <c r="J630" s="112">
        <v>11.69</v>
      </c>
      <c r="K630" s="67">
        <v>1282.58</v>
      </c>
    </row>
    <row r="631" spans="1:11" s="6" customFormat="1" ht="30" outlineLevel="1">
      <c r="A631" s="59" t="s">
        <v>43</v>
      </c>
      <c r="B631" s="108"/>
      <c r="C631" s="108" t="s">
        <v>48</v>
      </c>
      <c r="D631" s="109"/>
      <c r="E631" s="62" t="s">
        <v>43</v>
      </c>
      <c r="F631" s="110" t="s">
        <v>1226</v>
      </c>
      <c r="G631" s="111"/>
      <c r="H631" s="110"/>
      <c r="I631" s="68" t="s">
        <v>1399</v>
      </c>
      <c r="J631" s="112">
        <v>26.39</v>
      </c>
      <c r="K631" s="69" t="s">
        <v>1400</v>
      </c>
    </row>
    <row r="632" spans="1:11" s="6" customFormat="1" ht="15" outlineLevel="1">
      <c r="A632" s="59" t="s">
        <v>43</v>
      </c>
      <c r="B632" s="108"/>
      <c r="C632" s="108" t="s">
        <v>52</v>
      </c>
      <c r="D632" s="109"/>
      <c r="E632" s="62" t="s">
        <v>43</v>
      </c>
      <c r="F632" s="110">
        <v>176.75</v>
      </c>
      <c r="G632" s="111"/>
      <c r="H632" s="110"/>
      <c r="I632" s="65">
        <v>4.58</v>
      </c>
      <c r="J632" s="112">
        <v>5.14</v>
      </c>
      <c r="K632" s="67">
        <v>23.52</v>
      </c>
    </row>
    <row r="633" spans="1:11" s="6" customFormat="1" ht="15" outlineLevel="1">
      <c r="A633" s="59" t="s">
        <v>43</v>
      </c>
      <c r="B633" s="108"/>
      <c r="C633" s="108" t="s">
        <v>53</v>
      </c>
      <c r="D633" s="109" t="s">
        <v>54</v>
      </c>
      <c r="E633" s="62">
        <v>85</v>
      </c>
      <c r="F633" s="110"/>
      <c r="G633" s="111"/>
      <c r="H633" s="110"/>
      <c r="I633" s="65">
        <v>48.27</v>
      </c>
      <c r="J633" s="112">
        <v>70</v>
      </c>
      <c r="K633" s="67">
        <v>1049.08</v>
      </c>
    </row>
    <row r="634" spans="1:11" s="6" customFormat="1" ht="15" outlineLevel="1">
      <c r="A634" s="59" t="s">
        <v>43</v>
      </c>
      <c r="B634" s="108"/>
      <c r="C634" s="108" t="s">
        <v>55</v>
      </c>
      <c r="D634" s="109" t="s">
        <v>54</v>
      </c>
      <c r="E634" s="62">
        <v>70</v>
      </c>
      <c r="F634" s="110"/>
      <c r="G634" s="111"/>
      <c r="H634" s="110"/>
      <c r="I634" s="65">
        <v>39.75</v>
      </c>
      <c r="J634" s="112">
        <v>41</v>
      </c>
      <c r="K634" s="67">
        <v>614.46</v>
      </c>
    </row>
    <row r="635" spans="1:11" s="6" customFormat="1" ht="15" outlineLevel="1">
      <c r="A635" s="59" t="s">
        <v>43</v>
      </c>
      <c r="B635" s="108"/>
      <c r="C635" s="108" t="s">
        <v>56</v>
      </c>
      <c r="D635" s="109" t="s">
        <v>54</v>
      </c>
      <c r="E635" s="62">
        <v>98</v>
      </c>
      <c r="F635" s="110"/>
      <c r="G635" s="111"/>
      <c r="H635" s="110"/>
      <c r="I635" s="65">
        <v>21.55</v>
      </c>
      <c r="J635" s="112">
        <v>95</v>
      </c>
      <c r="K635" s="67">
        <v>551.29999999999995</v>
      </c>
    </row>
    <row r="636" spans="1:11" s="6" customFormat="1" ht="15" outlineLevel="1">
      <c r="A636" s="59" t="s">
        <v>43</v>
      </c>
      <c r="B636" s="108"/>
      <c r="C636" s="108" t="s">
        <v>57</v>
      </c>
      <c r="D636" s="109" t="s">
        <v>54</v>
      </c>
      <c r="E636" s="62">
        <v>77</v>
      </c>
      <c r="F636" s="110"/>
      <c r="G636" s="111"/>
      <c r="H636" s="110"/>
      <c r="I636" s="65">
        <v>16.93</v>
      </c>
      <c r="J636" s="112">
        <v>65</v>
      </c>
      <c r="K636" s="67">
        <v>377.21</v>
      </c>
    </row>
    <row r="637" spans="1:11" s="6" customFormat="1" ht="30" outlineLevel="1">
      <c r="A637" s="59" t="s">
        <v>43</v>
      </c>
      <c r="B637" s="108"/>
      <c r="C637" s="108" t="s">
        <v>58</v>
      </c>
      <c r="D637" s="109" t="s">
        <v>59</v>
      </c>
      <c r="E637" s="62">
        <v>141.4</v>
      </c>
      <c r="F637" s="110"/>
      <c r="G637" s="111" t="s">
        <v>94</v>
      </c>
      <c r="H637" s="110"/>
      <c r="I637" s="65">
        <v>5.56</v>
      </c>
      <c r="J637" s="112"/>
      <c r="K637" s="67"/>
    </row>
    <row r="638" spans="1:11" s="6" customFormat="1" ht="15.75">
      <c r="A638" s="70" t="s">
        <v>43</v>
      </c>
      <c r="B638" s="113"/>
      <c r="C638" s="113" t="s">
        <v>60</v>
      </c>
      <c r="D638" s="114"/>
      <c r="E638" s="73" t="s">
        <v>43</v>
      </c>
      <c r="F638" s="115"/>
      <c r="G638" s="116"/>
      <c r="H638" s="115"/>
      <c r="I638" s="76">
        <v>297.58999999999997</v>
      </c>
      <c r="J638" s="117"/>
      <c r="K638" s="78">
        <v>5396.84</v>
      </c>
    </row>
    <row r="639" spans="1:11" s="6" customFormat="1" ht="15" outlineLevel="1">
      <c r="A639" s="59" t="s">
        <v>43</v>
      </c>
      <c r="B639" s="108"/>
      <c r="C639" s="108" t="s">
        <v>61</v>
      </c>
      <c r="D639" s="109"/>
      <c r="E639" s="62" t="s">
        <v>43</v>
      </c>
      <c r="F639" s="110"/>
      <c r="G639" s="111"/>
      <c r="H639" s="110"/>
      <c r="I639" s="65"/>
      <c r="J639" s="112"/>
      <c r="K639" s="67"/>
    </row>
    <row r="640" spans="1:11" s="6" customFormat="1" ht="25.5" outlineLevel="1">
      <c r="A640" s="59" t="s">
        <v>43</v>
      </c>
      <c r="B640" s="108"/>
      <c r="C640" s="108" t="s">
        <v>46</v>
      </c>
      <c r="D640" s="109"/>
      <c r="E640" s="62" t="s">
        <v>43</v>
      </c>
      <c r="F640" s="110">
        <v>566.29</v>
      </c>
      <c r="G640" s="111" t="s">
        <v>100</v>
      </c>
      <c r="H640" s="110"/>
      <c r="I640" s="65">
        <v>2.2000000000000002</v>
      </c>
      <c r="J640" s="112">
        <v>26.39</v>
      </c>
      <c r="K640" s="67">
        <v>58.03</v>
      </c>
    </row>
    <row r="641" spans="1:11" s="6" customFormat="1" ht="25.5" outlineLevel="1">
      <c r="A641" s="59" t="s">
        <v>43</v>
      </c>
      <c r="B641" s="108"/>
      <c r="C641" s="108" t="s">
        <v>48</v>
      </c>
      <c r="D641" s="109"/>
      <c r="E641" s="62" t="s">
        <v>43</v>
      </c>
      <c r="F641" s="110">
        <v>566.29</v>
      </c>
      <c r="G641" s="111" t="s">
        <v>100</v>
      </c>
      <c r="H641" s="110"/>
      <c r="I641" s="65">
        <v>2.2000000000000002</v>
      </c>
      <c r="J641" s="112">
        <v>26.39</v>
      </c>
      <c r="K641" s="67">
        <v>58.03</v>
      </c>
    </row>
    <row r="642" spans="1:11" s="6" customFormat="1" ht="15" outlineLevel="1">
      <c r="A642" s="59" t="s">
        <v>43</v>
      </c>
      <c r="B642" s="108"/>
      <c r="C642" s="108" t="s">
        <v>63</v>
      </c>
      <c r="D642" s="109" t="s">
        <v>54</v>
      </c>
      <c r="E642" s="62">
        <v>175</v>
      </c>
      <c r="F642" s="110"/>
      <c r="G642" s="111"/>
      <c r="H642" s="110"/>
      <c r="I642" s="65">
        <v>3.85</v>
      </c>
      <c r="J642" s="112">
        <v>160</v>
      </c>
      <c r="K642" s="67">
        <v>92.85</v>
      </c>
    </row>
    <row r="643" spans="1:11" s="6" customFormat="1" ht="15" outlineLevel="1">
      <c r="A643" s="59" t="s">
        <v>43</v>
      </c>
      <c r="B643" s="108"/>
      <c r="C643" s="108" t="s">
        <v>64</v>
      </c>
      <c r="D643" s="109"/>
      <c r="E643" s="62" t="s">
        <v>43</v>
      </c>
      <c r="F643" s="110"/>
      <c r="G643" s="111"/>
      <c r="H643" s="110"/>
      <c r="I643" s="65">
        <v>6.05</v>
      </c>
      <c r="J643" s="112"/>
      <c r="K643" s="67">
        <v>150.88</v>
      </c>
    </row>
    <row r="644" spans="1:11" s="6" customFormat="1" ht="15.75">
      <c r="A644" s="70" t="s">
        <v>43</v>
      </c>
      <c r="B644" s="113"/>
      <c r="C644" s="113" t="s">
        <v>65</v>
      </c>
      <c r="D644" s="114"/>
      <c r="E644" s="73" t="s">
        <v>43</v>
      </c>
      <c r="F644" s="115"/>
      <c r="G644" s="116"/>
      <c r="H644" s="115"/>
      <c r="I644" s="76">
        <v>303.64</v>
      </c>
      <c r="J644" s="117"/>
      <c r="K644" s="78">
        <v>5547.72</v>
      </c>
    </row>
    <row r="645" spans="1:11" s="6" customFormat="1" ht="90">
      <c r="A645" s="59">
        <v>63</v>
      </c>
      <c r="B645" s="108" t="s">
        <v>1229</v>
      </c>
      <c r="C645" s="108" t="s">
        <v>1230</v>
      </c>
      <c r="D645" s="109" t="s">
        <v>106</v>
      </c>
      <c r="E645" s="62" t="s">
        <v>1401</v>
      </c>
      <c r="F645" s="110">
        <v>570</v>
      </c>
      <c r="G645" s="111"/>
      <c r="H645" s="110"/>
      <c r="I645" s="65">
        <v>2582.33</v>
      </c>
      <c r="J645" s="112">
        <v>12.9</v>
      </c>
      <c r="K645" s="78">
        <v>33312.03</v>
      </c>
    </row>
    <row r="646" spans="1:11" s="6" customFormat="1" ht="180">
      <c r="A646" s="59">
        <v>64</v>
      </c>
      <c r="B646" s="108" t="s">
        <v>1402</v>
      </c>
      <c r="C646" s="108" t="s">
        <v>1403</v>
      </c>
      <c r="D646" s="109" t="s">
        <v>1404</v>
      </c>
      <c r="E646" s="62" t="s">
        <v>1405</v>
      </c>
      <c r="F646" s="110">
        <v>316.14</v>
      </c>
      <c r="G646" s="111"/>
      <c r="H646" s="110"/>
      <c r="I646" s="65"/>
      <c r="J646" s="112"/>
      <c r="K646" s="67"/>
    </row>
    <row r="647" spans="1:11" s="6" customFormat="1" ht="25.5" outlineLevel="1">
      <c r="A647" s="59" t="s">
        <v>43</v>
      </c>
      <c r="B647" s="108"/>
      <c r="C647" s="108" t="s">
        <v>44</v>
      </c>
      <c r="D647" s="109"/>
      <c r="E647" s="62" t="s">
        <v>43</v>
      </c>
      <c r="F647" s="110">
        <v>157.16</v>
      </c>
      <c r="G647" s="111" t="s">
        <v>94</v>
      </c>
      <c r="H647" s="110"/>
      <c r="I647" s="65">
        <v>4223.12</v>
      </c>
      <c r="J647" s="112">
        <v>26.39</v>
      </c>
      <c r="K647" s="67">
        <v>111448.2</v>
      </c>
    </row>
    <row r="648" spans="1:11" s="6" customFormat="1" ht="15" outlineLevel="1">
      <c r="A648" s="59" t="s">
        <v>43</v>
      </c>
      <c r="B648" s="108"/>
      <c r="C648" s="108" t="s">
        <v>46</v>
      </c>
      <c r="D648" s="109"/>
      <c r="E648" s="62" t="s">
        <v>43</v>
      </c>
      <c r="F648" s="110">
        <v>113.81</v>
      </c>
      <c r="G648" s="111" t="s">
        <v>95</v>
      </c>
      <c r="H648" s="110"/>
      <c r="I648" s="65">
        <v>3021.98</v>
      </c>
      <c r="J648" s="112">
        <v>9.85</v>
      </c>
      <c r="K648" s="67">
        <v>29766.5</v>
      </c>
    </row>
    <row r="649" spans="1:11" s="6" customFormat="1" ht="15" outlineLevel="1">
      <c r="A649" s="59" t="s">
        <v>43</v>
      </c>
      <c r="B649" s="108"/>
      <c r="C649" s="108" t="s">
        <v>48</v>
      </c>
      <c r="D649" s="109"/>
      <c r="E649" s="62" t="s">
        <v>43</v>
      </c>
      <c r="F649" s="110" t="s">
        <v>1406</v>
      </c>
      <c r="G649" s="111"/>
      <c r="H649" s="110"/>
      <c r="I649" s="68" t="s">
        <v>1407</v>
      </c>
      <c r="J649" s="112">
        <v>26.39</v>
      </c>
      <c r="K649" s="69" t="s">
        <v>1408</v>
      </c>
    </row>
    <row r="650" spans="1:11" s="6" customFormat="1" ht="15" outlineLevel="1">
      <c r="A650" s="59" t="s">
        <v>43</v>
      </c>
      <c r="B650" s="108"/>
      <c r="C650" s="108" t="s">
        <v>52</v>
      </c>
      <c r="D650" s="109"/>
      <c r="E650" s="62" t="s">
        <v>43</v>
      </c>
      <c r="F650" s="110">
        <v>45.17</v>
      </c>
      <c r="G650" s="111"/>
      <c r="H650" s="110"/>
      <c r="I650" s="65">
        <v>799.59</v>
      </c>
      <c r="J650" s="112">
        <v>8.19</v>
      </c>
      <c r="K650" s="67">
        <v>6548.68</v>
      </c>
    </row>
    <row r="651" spans="1:11" s="6" customFormat="1" ht="15" outlineLevel="1">
      <c r="A651" s="59" t="s">
        <v>43</v>
      </c>
      <c r="B651" s="108"/>
      <c r="C651" s="108" t="s">
        <v>53</v>
      </c>
      <c r="D651" s="109" t="s">
        <v>54</v>
      </c>
      <c r="E651" s="62">
        <v>91</v>
      </c>
      <c r="F651" s="110"/>
      <c r="G651" s="111"/>
      <c r="H651" s="110"/>
      <c r="I651" s="65">
        <v>3843.04</v>
      </c>
      <c r="J651" s="112">
        <v>75</v>
      </c>
      <c r="K651" s="67">
        <v>83586.149999999994</v>
      </c>
    </row>
    <row r="652" spans="1:11" s="6" customFormat="1" ht="15" outlineLevel="1">
      <c r="A652" s="59" t="s">
        <v>43</v>
      </c>
      <c r="B652" s="108"/>
      <c r="C652" s="108" t="s">
        <v>55</v>
      </c>
      <c r="D652" s="109" t="s">
        <v>54</v>
      </c>
      <c r="E652" s="62">
        <v>70</v>
      </c>
      <c r="F652" s="110"/>
      <c r="G652" s="111"/>
      <c r="H652" s="110"/>
      <c r="I652" s="65">
        <v>2956.18</v>
      </c>
      <c r="J652" s="112">
        <v>41</v>
      </c>
      <c r="K652" s="67">
        <v>45693.760000000002</v>
      </c>
    </row>
    <row r="653" spans="1:11" s="6" customFormat="1" ht="15" outlineLevel="1">
      <c r="A653" s="59" t="s">
        <v>43</v>
      </c>
      <c r="B653" s="108"/>
      <c r="C653" s="108" t="s">
        <v>56</v>
      </c>
      <c r="D653" s="109" t="s">
        <v>54</v>
      </c>
      <c r="E653" s="62">
        <v>98</v>
      </c>
      <c r="F653" s="110"/>
      <c r="G653" s="111"/>
      <c r="H653" s="110"/>
      <c r="I653" s="65">
        <v>338.02</v>
      </c>
      <c r="J653" s="112">
        <v>95</v>
      </c>
      <c r="K653" s="67">
        <v>8647.36</v>
      </c>
    </row>
    <row r="654" spans="1:11" s="6" customFormat="1" ht="15" outlineLevel="1">
      <c r="A654" s="59" t="s">
        <v>43</v>
      </c>
      <c r="B654" s="108"/>
      <c r="C654" s="108" t="s">
        <v>57</v>
      </c>
      <c r="D654" s="109" t="s">
        <v>54</v>
      </c>
      <c r="E654" s="62">
        <v>77</v>
      </c>
      <c r="F654" s="110"/>
      <c r="G654" s="111"/>
      <c r="H654" s="110"/>
      <c r="I654" s="65">
        <v>265.58999999999997</v>
      </c>
      <c r="J654" s="112">
        <v>65</v>
      </c>
      <c r="K654" s="67">
        <v>5916.61</v>
      </c>
    </row>
    <row r="655" spans="1:11" s="6" customFormat="1" ht="30" outlineLevel="1">
      <c r="A655" s="59" t="s">
        <v>43</v>
      </c>
      <c r="B655" s="108"/>
      <c r="C655" s="108" t="s">
        <v>58</v>
      </c>
      <c r="D655" s="109" t="s">
        <v>59</v>
      </c>
      <c r="E655" s="62">
        <v>14.3</v>
      </c>
      <c r="F655" s="110"/>
      <c r="G655" s="111" t="s">
        <v>94</v>
      </c>
      <c r="H655" s="110"/>
      <c r="I655" s="65">
        <v>384.26</v>
      </c>
      <c r="J655" s="112"/>
      <c r="K655" s="67"/>
    </row>
    <row r="656" spans="1:11" s="6" customFormat="1" ht="15.75">
      <c r="A656" s="70" t="s">
        <v>43</v>
      </c>
      <c r="B656" s="113"/>
      <c r="C656" s="113" t="s">
        <v>60</v>
      </c>
      <c r="D656" s="114"/>
      <c r="E656" s="73" t="s">
        <v>43</v>
      </c>
      <c r="F656" s="115"/>
      <c r="G656" s="116"/>
      <c r="H656" s="115"/>
      <c r="I656" s="76">
        <v>15447.52</v>
      </c>
      <c r="J656" s="117"/>
      <c r="K656" s="78">
        <v>291607.26</v>
      </c>
    </row>
    <row r="657" spans="1:11" s="6" customFormat="1" ht="15" outlineLevel="1">
      <c r="A657" s="59" t="s">
        <v>43</v>
      </c>
      <c r="B657" s="108"/>
      <c r="C657" s="108" t="s">
        <v>61</v>
      </c>
      <c r="D657" s="109"/>
      <c r="E657" s="62" t="s">
        <v>43</v>
      </c>
      <c r="F657" s="110"/>
      <c r="G657" s="111"/>
      <c r="H657" s="110"/>
      <c r="I657" s="65"/>
      <c r="J657" s="112"/>
      <c r="K657" s="67"/>
    </row>
    <row r="658" spans="1:11" s="6" customFormat="1" ht="25.5" outlineLevel="1">
      <c r="A658" s="59" t="s">
        <v>43</v>
      </c>
      <c r="B658" s="108"/>
      <c r="C658" s="108" t="s">
        <v>46</v>
      </c>
      <c r="D658" s="109"/>
      <c r="E658" s="62" t="s">
        <v>43</v>
      </c>
      <c r="F658" s="110">
        <v>12.99</v>
      </c>
      <c r="G658" s="111" t="s">
        <v>100</v>
      </c>
      <c r="H658" s="110"/>
      <c r="I658" s="65">
        <v>34.49</v>
      </c>
      <c r="J658" s="112">
        <v>26.39</v>
      </c>
      <c r="K658" s="67">
        <v>910.25</v>
      </c>
    </row>
    <row r="659" spans="1:11" s="6" customFormat="1" ht="25.5" outlineLevel="1">
      <c r="A659" s="59" t="s">
        <v>43</v>
      </c>
      <c r="B659" s="108"/>
      <c r="C659" s="108" t="s">
        <v>48</v>
      </c>
      <c r="D659" s="109"/>
      <c r="E659" s="62" t="s">
        <v>43</v>
      </c>
      <c r="F659" s="110">
        <v>12.99</v>
      </c>
      <c r="G659" s="111" t="s">
        <v>100</v>
      </c>
      <c r="H659" s="110"/>
      <c r="I659" s="65">
        <v>34.49</v>
      </c>
      <c r="J659" s="112">
        <v>26.39</v>
      </c>
      <c r="K659" s="67">
        <v>910.25</v>
      </c>
    </row>
    <row r="660" spans="1:11" s="6" customFormat="1" ht="15" outlineLevel="1">
      <c r="A660" s="59" t="s">
        <v>43</v>
      </c>
      <c r="B660" s="108"/>
      <c r="C660" s="108" t="s">
        <v>63</v>
      </c>
      <c r="D660" s="109" t="s">
        <v>54</v>
      </c>
      <c r="E660" s="62">
        <v>175</v>
      </c>
      <c r="F660" s="110"/>
      <c r="G660" s="111"/>
      <c r="H660" s="110"/>
      <c r="I660" s="65">
        <v>60.36</v>
      </c>
      <c r="J660" s="112">
        <v>160</v>
      </c>
      <c r="K660" s="67">
        <v>1456.4</v>
      </c>
    </row>
    <row r="661" spans="1:11" s="6" customFormat="1" ht="15" outlineLevel="1">
      <c r="A661" s="59" t="s">
        <v>43</v>
      </c>
      <c r="B661" s="108"/>
      <c r="C661" s="108" t="s">
        <v>64</v>
      </c>
      <c r="D661" s="109"/>
      <c r="E661" s="62" t="s">
        <v>43</v>
      </c>
      <c r="F661" s="110"/>
      <c r="G661" s="111"/>
      <c r="H661" s="110"/>
      <c r="I661" s="65">
        <v>94.85</v>
      </c>
      <c r="J661" s="112"/>
      <c r="K661" s="67">
        <v>2366.65</v>
      </c>
    </row>
    <row r="662" spans="1:11" s="6" customFormat="1" ht="15.75">
      <c r="A662" s="70" t="s">
        <v>43</v>
      </c>
      <c r="B662" s="113"/>
      <c r="C662" s="113" t="s">
        <v>65</v>
      </c>
      <c r="D662" s="114"/>
      <c r="E662" s="73" t="s">
        <v>43</v>
      </c>
      <c r="F662" s="115"/>
      <c r="G662" s="116"/>
      <c r="H662" s="115"/>
      <c r="I662" s="76">
        <v>15542.37</v>
      </c>
      <c r="J662" s="117"/>
      <c r="K662" s="78">
        <v>293973.90999999997</v>
      </c>
    </row>
    <row r="663" spans="1:11" s="6" customFormat="1" ht="240">
      <c r="A663" s="59">
        <v>65</v>
      </c>
      <c r="B663" s="108" t="s">
        <v>1265</v>
      </c>
      <c r="C663" s="108" t="s">
        <v>1266</v>
      </c>
      <c r="D663" s="109" t="s">
        <v>106</v>
      </c>
      <c r="E663" s="62">
        <v>3.8944179999999999</v>
      </c>
      <c r="F663" s="110">
        <v>13937.79</v>
      </c>
      <c r="G663" s="111"/>
      <c r="H663" s="110"/>
      <c r="I663" s="65">
        <v>54279.58</v>
      </c>
      <c r="J663" s="112">
        <v>37.369999999999997</v>
      </c>
      <c r="K663" s="78">
        <v>2028427.91</v>
      </c>
    </row>
    <row r="664" spans="1:11" s="6" customFormat="1" ht="240">
      <c r="A664" s="59">
        <v>66</v>
      </c>
      <c r="B664" s="108" t="s">
        <v>1409</v>
      </c>
      <c r="C664" s="118" t="s">
        <v>1410</v>
      </c>
      <c r="D664" s="119" t="s">
        <v>103</v>
      </c>
      <c r="E664" s="81">
        <v>1947.2090000000001</v>
      </c>
      <c r="F664" s="120">
        <v>40.380000000000003</v>
      </c>
      <c r="G664" s="121"/>
      <c r="H664" s="120"/>
      <c r="I664" s="84">
        <v>78628.3</v>
      </c>
      <c r="J664" s="122">
        <v>6.58</v>
      </c>
      <c r="K664" s="86">
        <v>517374.21</v>
      </c>
    </row>
    <row r="665" spans="1:11" s="6" customFormat="1" ht="15">
      <c r="A665" s="123"/>
      <c r="B665" s="124"/>
      <c r="C665" s="168" t="s">
        <v>127</v>
      </c>
      <c r="D665" s="169"/>
      <c r="E665" s="169"/>
      <c r="F665" s="169"/>
      <c r="G665" s="169"/>
      <c r="H665" s="169"/>
      <c r="I665" s="65">
        <v>1781190.75</v>
      </c>
      <c r="J665" s="112"/>
      <c r="K665" s="67">
        <v>15323356.720000001</v>
      </c>
    </row>
    <row r="666" spans="1:11" s="6" customFormat="1" ht="15">
      <c r="A666" s="123"/>
      <c r="B666" s="124"/>
      <c r="C666" s="168" t="s">
        <v>128</v>
      </c>
      <c r="D666" s="169"/>
      <c r="E666" s="169"/>
      <c r="F666" s="169"/>
      <c r="G666" s="169"/>
      <c r="H666" s="169"/>
      <c r="I666" s="65"/>
      <c r="J666" s="112"/>
      <c r="K666" s="67"/>
    </row>
    <row r="667" spans="1:11" s="6" customFormat="1" ht="15">
      <c r="A667" s="123"/>
      <c r="B667" s="124"/>
      <c r="C667" s="168" t="s">
        <v>129</v>
      </c>
      <c r="D667" s="169"/>
      <c r="E667" s="169"/>
      <c r="F667" s="169"/>
      <c r="G667" s="169"/>
      <c r="H667" s="169"/>
      <c r="I667" s="65">
        <v>18048</v>
      </c>
      <c r="J667" s="112"/>
      <c r="K667" s="67">
        <v>476287.13</v>
      </c>
    </row>
    <row r="668" spans="1:11" s="6" customFormat="1" ht="15">
      <c r="A668" s="123"/>
      <c r="B668" s="124"/>
      <c r="C668" s="168" t="s">
        <v>130</v>
      </c>
      <c r="D668" s="169"/>
      <c r="E668" s="169"/>
      <c r="F668" s="169"/>
      <c r="G668" s="169"/>
      <c r="H668" s="169"/>
      <c r="I668" s="65">
        <v>1759549.58</v>
      </c>
      <c r="J668" s="112"/>
      <c r="K668" s="67">
        <v>14819125.060000001</v>
      </c>
    </row>
    <row r="669" spans="1:11" s="6" customFormat="1" ht="15">
      <c r="A669" s="123"/>
      <c r="B669" s="124"/>
      <c r="C669" s="168" t="s">
        <v>131</v>
      </c>
      <c r="D669" s="169"/>
      <c r="E669" s="169"/>
      <c r="F669" s="169"/>
      <c r="G669" s="169"/>
      <c r="H669" s="169"/>
      <c r="I669" s="65">
        <v>4153.71</v>
      </c>
      <c r="J669" s="112"/>
      <c r="K669" s="67">
        <v>42737.53</v>
      </c>
    </row>
    <row r="670" spans="1:11" s="6" customFormat="1" ht="15.75">
      <c r="A670" s="123"/>
      <c r="B670" s="124"/>
      <c r="C670" s="173" t="s">
        <v>132</v>
      </c>
      <c r="D670" s="174"/>
      <c r="E670" s="174"/>
      <c r="F670" s="174"/>
      <c r="G670" s="174"/>
      <c r="H670" s="174"/>
      <c r="I670" s="76">
        <v>20174.849999999999</v>
      </c>
      <c r="J670" s="117"/>
      <c r="K670" s="78">
        <v>439738.5</v>
      </c>
    </row>
    <row r="671" spans="1:11" s="6" customFormat="1" ht="15.75">
      <c r="A671" s="123"/>
      <c r="B671" s="124"/>
      <c r="C671" s="173" t="s">
        <v>133</v>
      </c>
      <c r="D671" s="174"/>
      <c r="E671" s="174"/>
      <c r="F671" s="174"/>
      <c r="G671" s="174"/>
      <c r="H671" s="174"/>
      <c r="I671" s="76">
        <v>12677.2</v>
      </c>
      <c r="J671" s="117"/>
      <c r="K671" s="78">
        <v>199055.92</v>
      </c>
    </row>
    <row r="672" spans="1:11" s="6" customFormat="1" ht="32.1" customHeight="1">
      <c r="A672" s="123"/>
      <c r="B672" s="124"/>
      <c r="C672" s="173" t="s">
        <v>1411</v>
      </c>
      <c r="D672" s="174"/>
      <c r="E672" s="174"/>
      <c r="F672" s="174"/>
      <c r="G672" s="174"/>
      <c r="H672" s="174"/>
      <c r="I672" s="76"/>
      <c r="J672" s="117"/>
      <c r="K672" s="78"/>
    </row>
    <row r="673" spans="1:11" s="6" customFormat="1" ht="15">
      <c r="A673" s="123"/>
      <c r="B673" s="124"/>
      <c r="C673" s="168" t="s">
        <v>1412</v>
      </c>
      <c r="D673" s="169"/>
      <c r="E673" s="169"/>
      <c r="F673" s="169"/>
      <c r="G673" s="169"/>
      <c r="H673" s="169"/>
      <c r="I673" s="65">
        <v>1814042.8</v>
      </c>
      <c r="J673" s="112"/>
      <c r="K673" s="67">
        <v>15962151.140000001</v>
      </c>
    </row>
    <row r="674" spans="1:11" s="6" customFormat="1" ht="32.1" customHeight="1">
      <c r="A674" s="123"/>
      <c r="B674" s="124"/>
      <c r="C674" s="175" t="s">
        <v>1413</v>
      </c>
      <c r="D674" s="176"/>
      <c r="E674" s="176"/>
      <c r="F674" s="176"/>
      <c r="G674" s="176"/>
      <c r="H674" s="176"/>
      <c r="I674" s="87">
        <v>1814042.8</v>
      </c>
      <c r="J674" s="125"/>
      <c r="K674" s="86">
        <v>15962151.140000001</v>
      </c>
    </row>
    <row r="675" spans="1:11" s="6" customFormat="1" ht="22.15" customHeight="1">
      <c r="A675" s="166" t="s">
        <v>1414</v>
      </c>
      <c r="B675" s="167"/>
      <c r="C675" s="167"/>
      <c r="D675" s="167"/>
      <c r="E675" s="167"/>
      <c r="F675" s="167"/>
      <c r="G675" s="167"/>
      <c r="H675" s="167"/>
      <c r="I675" s="167"/>
      <c r="J675" s="167"/>
      <c r="K675" s="167"/>
    </row>
    <row r="676" spans="1:11" s="6" customFormat="1" ht="180">
      <c r="A676" s="59">
        <v>67</v>
      </c>
      <c r="B676" s="108" t="s">
        <v>1415</v>
      </c>
      <c r="C676" s="108" t="s">
        <v>1416</v>
      </c>
      <c r="D676" s="109" t="s">
        <v>68</v>
      </c>
      <c r="E676" s="62" t="s">
        <v>1417</v>
      </c>
      <c r="F676" s="110">
        <v>1259.46</v>
      </c>
      <c r="G676" s="111"/>
      <c r="H676" s="110"/>
      <c r="I676" s="65"/>
      <c r="J676" s="112"/>
      <c r="K676" s="67"/>
    </row>
    <row r="677" spans="1:11" s="6" customFormat="1" ht="25.5" outlineLevel="1">
      <c r="A677" s="59" t="s">
        <v>43</v>
      </c>
      <c r="B677" s="108"/>
      <c r="C677" s="108" t="s">
        <v>44</v>
      </c>
      <c r="D677" s="109"/>
      <c r="E677" s="62" t="s">
        <v>43</v>
      </c>
      <c r="F677" s="110">
        <v>337.34</v>
      </c>
      <c r="G677" s="111" t="s">
        <v>94</v>
      </c>
      <c r="H677" s="110"/>
      <c r="I677" s="65">
        <v>860.3</v>
      </c>
      <c r="J677" s="112">
        <v>26.39</v>
      </c>
      <c r="K677" s="67">
        <v>22703.26</v>
      </c>
    </row>
    <row r="678" spans="1:11" s="6" customFormat="1" ht="15" outlineLevel="1">
      <c r="A678" s="59" t="s">
        <v>43</v>
      </c>
      <c r="B678" s="108"/>
      <c r="C678" s="108" t="s">
        <v>46</v>
      </c>
      <c r="D678" s="109"/>
      <c r="E678" s="62" t="s">
        <v>43</v>
      </c>
      <c r="F678" s="110">
        <v>261.74</v>
      </c>
      <c r="G678" s="111" t="s">
        <v>95</v>
      </c>
      <c r="H678" s="110"/>
      <c r="I678" s="65">
        <v>659.58</v>
      </c>
      <c r="J678" s="112">
        <v>9.5</v>
      </c>
      <c r="K678" s="67">
        <v>6266.06</v>
      </c>
    </row>
    <row r="679" spans="1:11" s="6" customFormat="1" ht="15" outlineLevel="1">
      <c r="A679" s="59" t="s">
        <v>43</v>
      </c>
      <c r="B679" s="108"/>
      <c r="C679" s="108" t="s">
        <v>48</v>
      </c>
      <c r="D679" s="109"/>
      <c r="E679" s="62" t="s">
        <v>43</v>
      </c>
      <c r="F679" s="110" t="s">
        <v>1418</v>
      </c>
      <c r="G679" s="111"/>
      <c r="H679" s="110"/>
      <c r="I679" s="68" t="s">
        <v>1419</v>
      </c>
      <c r="J679" s="112">
        <v>26.39</v>
      </c>
      <c r="K679" s="69" t="s">
        <v>1420</v>
      </c>
    </row>
    <row r="680" spans="1:11" s="6" customFormat="1" ht="15" outlineLevel="1">
      <c r="A680" s="59" t="s">
        <v>43</v>
      </c>
      <c r="B680" s="108"/>
      <c r="C680" s="108" t="s">
        <v>52</v>
      </c>
      <c r="D680" s="109"/>
      <c r="E680" s="62" t="s">
        <v>43</v>
      </c>
      <c r="F680" s="110">
        <v>660.38</v>
      </c>
      <c r="G680" s="111"/>
      <c r="H680" s="110"/>
      <c r="I680" s="65">
        <v>1109.44</v>
      </c>
      <c r="J680" s="112">
        <v>18.18</v>
      </c>
      <c r="K680" s="67">
        <v>20169.59</v>
      </c>
    </row>
    <row r="681" spans="1:11" s="6" customFormat="1" ht="15" outlineLevel="1">
      <c r="A681" s="59" t="s">
        <v>43</v>
      </c>
      <c r="B681" s="108"/>
      <c r="C681" s="108" t="s">
        <v>53</v>
      </c>
      <c r="D681" s="109" t="s">
        <v>54</v>
      </c>
      <c r="E681" s="62">
        <v>105</v>
      </c>
      <c r="F681" s="110"/>
      <c r="G681" s="111"/>
      <c r="H681" s="110"/>
      <c r="I681" s="65">
        <v>903.32</v>
      </c>
      <c r="J681" s="112">
        <v>87</v>
      </c>
      <c r="K681" s="67">
        <v>19751.84</v>
      </c>
    </row>
    <row r="682" spans="1:11" s="6" customFormat="1" ht="15" outlineLevel="1">
      <c r="A682" s="59" t="s">
        <v>43</v>
      </c>
      <c r="B682" s="108"/>
      <c r="C682" s="108" t="s">
        <v>55</v>
      </c>
      <c r="D682" s="109" t="s">
        <v>54</v>
      </c>
      <c r="E682" s="62">
        <v>70</v>
      </c>
      <c r="F682" s="110"/>
      <c r="G682" s="111"/>
      <c r="H682" s="110"/>
      <c r="I682" s="65">
        <v>602.21</v>
      </c>
      <c r="J682" s="112">
        <v>41</v>
      </c>
      <c r="K682" s="67">
        <v>9308.34</v>
      </c>
    </row>
    <row r="683" spans="1:11" s="6" customFormat="1" ht="15" outlineLevel="1">
      <c r="A683" s="59" t="s">
        <v>43</v>
      </c>
      <c r="B683" s="108"/>
      <c r="C683" s="108" t="s">
        <v>56</v>
      </c>
      <c r="D683" s="109" t="s">
        <v>54</v>
      </c>
      <c r="E683" s="62">
        <v>98</v>
      </c>
      <c r="F683" s="110"/>
      <c r="G683" s="111"/>
      <c r="H683" s="110"/>
      <c r="I683" s="65">
        <v>73.52</v>
      </c>
      <c r="J683" s="112">
        <v>95</v>
      </c>
      <c r="K683" s="67">
        <v>1880.8</v>
      </c>
    </row>
    <row r="684" spans="1:11" s="6" customFormat="1" ht="15" outlineLevel="1">
      <c r="A684" s="59" t="s">
        <v>43</v>
      </c>
      <c r="B684" s="108"/>
      <c r="C684" s="108" t="s">
        <v>57</v>
      </c>
      <c r="D684" s="109" t="s">
        <v>54</v>
      </c>
      <c r="E684" s="62">
        <v>77</v>
      </c>
      <c r="F684" s="110"/>
      <c r="G684" s="111"/>
      <c r="H684" s="110"/>
      <c r="I684" s="65">
        <v>57.77</v>
      </c>
      <c r="J684" s="112">
        <v>65</v>
      </c>
      <c r="K684" s="67">
        <v>1286.8599999999999</v>
      </c>
    </row>
    <row r="685" spans="1:11" s="6" customFormat="1" ht="30" outlineLevel="1">
      <c r="A685" s="59" t="s">
        <v>43</v>
      </c>
      <c r="B685" s="108"/>
      <c r="C685" s="108" t="s">
        <v>58</v>
      </c>
      <c r="D685" s="109" t="s">
        <v>59</v>
      </c>
      <c r="E685" s="62">
        <v>29.8</v>
      </c>
      <c r="F685" s="110"/>
      <c r="G685" s="111" t="s">
        <v>94</v>
      </c>
      <c r="H685" s="110"/>
      <c r="I685" s="65">
        <v>76</v>
      </c>
      <c r="J685" s="112"/>
      <c r="K685" s="67"/>
    </row>
    <row r="686" spans="1:11" s="6" customFormat="1" ht="15.75">
      <c r="A686" s="70" t="s">
        <v>43</v>
      </c>
      <c r="B686" s="113"/>
      <c r="C686" s="113" t="s">
        <v>60</v>
      </c>
      <c r="D686" s="114"/>
      <c r="E686" s="73" t="s">
        <v>43</v>
      </c>
      <c r="F686" s="115"/>
      <c r="G686" s="116"/>
      <c r="H686" s="115"/>
      <c r="I686" s="76">
        <v>4266.1400000000003</v>
      </c>
      <c r="J686" s="117"/>
      <c r="K686" s="78">
        <v>81366.75</v>
      </c>
    </row>
    <row r="687" spans="1:11" s="6" customFormat="1" ht="15" outlineLevel="1">
      <c r="A687" s="59" t="s">
        <v>43</v>
      </c>
      <c r="B687" s="108"/>
      <c r="C687" s="108" t="s">
        <v>61</v>
      </c>
      <c r="D687" s="109"/>
      <c r="E687" s="62" t="s">
        <v>43</v>
      </c>
      <c r="F687" s="110"/>
      <c r="G687" s="111"/>
      <c r="H687" s="110"/>
      <c r="I687" s="65"/>
      <c r="J687" s="112"/>
      <c r="K687" s="67"/>
    </row>
    <row r="688" spans="1:11" s="6" customFormat="1" ht="25.5" outlineLevel="1">
      <c r="A688" s="59" t="s">
        <v>43</v>
      </c>
      <c r="B688" s="108"/>
      <c r="C688" s="108" t="s">
        <v>46</v>
      </c>
      <c r="D688" s="109"/>
      <c r="E688" s="62" t="s">
        <v>43</v>
      </c>
      <c r="F688" s="110">
        <v>29.77</v>
      </c>
      <c r="G688" s="111" t="s">
        <v>100</v>
      </c>
      <c r="H688" s="110"/>
      <c r="I688" s="65">
        <v>7.5</v>
      </c>
      <c r="J688" s="112">
        <v>26.39</v>
      </c>
      <c r="K688" s="67">
        <v>197.98</v>
      </c>
    </row>
    <row r="689" spans="1:11" s="6" customFormat="1" ht="25.5" outlineLevel="1">
      <c r="A689" s="59" t="s">
        <v>43</v>
      </c>
      <c r="B689" s="108"/>
      <c r="C689" s="108" t="s">
        <v>48</v>
      </c>
      <c r="D689" s="109"/>
      <c r="E689" s="62" t="s">
        <v>43</v>
      </c>
      <c r="F689" s="110">
        <v>29.77</v>
      </c>
      <c r="G689" s="111" t="s">
        <v>100</v>
      </c>
      <c r="H689" s="110"/>
      <c r="I689" s="65">
        <v>7.5</v>
      </c>
      <c r="J689" s="112">
        <v>26.39</v>
      </c>
      <c r="K689" s="67">
        <v>197.98</v>
      </c>
    </row>
    <row r="690" spans="1:11" s="6" customFormat="1" ht="15" outlineLevel="1">
      <c r="A690" s="59" t="s">
        <v>43</v>
      </c>
      <c r="B690" s="108"/>
      <c r="C690" s="108" t="s">
        <v>63</v>
      </c>
      <c r="D690" s="109" t="s">
        <v>54</v>
      </c>
      <c r="E690" s="62">
        <v>175</v>
      </c>
      <c r="F690" s="110"/>
      <c r="G690" s="111"/>
      <c r="H690" s="110"/>
      <c r="I690" s="65">
        <v>13.13</v>
      </c>
      <c r="J690" s="112">
        <v>160</v>
      </c>
      <c r="K690" s="67">
        <v>316.77</v>
      </c>
    </row>
    <row r="691" spans="1:11" s="6" customFormat="1" ht="15" outlineLevel="1">
      <c r="A691" s="59" t="s">
        <v>43</v>
      </c>
      <c r="B691" s="108"/>
      <c r="C691" s="108" t="s">
        <v>64</v>
      </c>
      <c r="D691" s="109"/>
      <c r="E691" s="62" t="s">
        <v>43</v>
      </c>
      <c r="F691" s="110"/>
      <c r="G691" s="111"/>
      <c r="H691" s="110"/>
      <c r="I691" s="65">
        <v>20.63</v>
      </c>
      <c r="J691" s="112"/>
      <c r="K691" s="67">
        <v>514.75</v>
      </c>
    </row>
    <row r="692" spans="1:11" s="6" customFormat="1" ht="15.75">
      <c r="A692" s="70" t="s">
        <v>43</v>
      </c>
      <c r="B692" s="113"/>
      <c r="C692" s="113" t="s">
        <v>65</v>
      </c>
      <c r="D692" s="114"/>
      <c r="E692" s="73" t="s">
        <v>43</v>
      </c>
      <c r="F692" s="115"/>
      <c r="G692" s="116"/>
      <c r="H692" s="115"/>
      <c r="I692" s="76">
        <v>4286.7700000000004</v>
      </c>
      <c r="J692" s="117"/>
      <c r="K692" s="78">
        <v>81881.5</v>
      </c>
    </row>
    <row r="693" spans="1:11" s="6" customFormat="1" ht="45">
      <c r="A693" s="59">
        <v>68</v>
      </c>
      <c r="B693" s="108" t="s">
        <v>1421</v>
      </c>
      <c r="C693" s="108" t="s">
        <v>1422</v>
      </c>
      <c r="D693" s="109" t="s">
        <v>322</v>
      </c>
      <c r="E693" s="62">
        <v>7.056</v>
      </c>
      <c r="F693" s="110">
        <v>1828.56</v>
      </c>
      <c r="G693" s="111"/>
      <c r="H693" s="110"/>
      <c r="I693" s="65">
        <v>12902.32</v>
      </c>
      <c r="J693" s="112">
        <v>9.92</v>
      </c>
      <c r="K693" s="78">
        <v>127991.01</v>
      </c>
    </row>
    <row r="694" spans="1:11" s="6" customFormat="1" ht="45">
      <c r="A694" s="59">
        <v>69</v>
      </c>
      <c r="B694" s="108" t="s">
        <v>1423</v>
      </c>
      <c r="C694" s="108" t="s">
        <v>1424</v>
      </c>
      <c r="D694" s="109" t="s">
        <v>322</v>
      </c>
      <c r="E694" s="62">
        <v>7.056</v>
      </c>
      <c r="F694" s="110">
        <v>2472.13</v>
      </c>
      <c r="G694" s="111"/>
      <c r="H694" s="110"/>
      <c r="I694" s="65">
        <v>17443.349999999999</v>
      </c>
      <c r="J694" s="112">
        <v>5.54</v>
      </c>
      <c r="K694" s="78">
        <v>96636.160000000003</v>
      </c>
    </row>
    <row r="695" spans="1:11" s="6" customFormat="1" ht="255">
      <c r="A695" s="59">
        <v>70</v>
      </c>
      <c r="B695" s="108" t="s">
        <v>1425</v>
      </c>
      <c r="C695" s="108" t="s">
        <v>1426</v>
      </c>
      <c r="D695" s="109" t="s">
        <v>1427</v>
      </c>
      <c r="E695" s="62" t="s">
        <v>1428</v>
      </c>
      <c r="F695" s="110">
        <v>51.81</v>
      </c>
      <c r="G695" s="111"/>
      <c r="H695" s="110"/>
      <c r="I695" s="65"/>
      <c r="J695" s="112"/>
      <c r="K695" s="67"/>
    </row>
    <row r="696" spans="1:11" s="6" customFormat="1" ht="25.5" outlineLevel="1">
      <c r="A696" s="59" t="s">
        <v>43</v>
      </c>
      <c r="B696" s="108"/>
      <c r="C696" s="108" t="s">
        <v>44</v>
      </c>
      <c r="D696" s="109"/>
      <c r="E696" s="62" t="s">
        <v>43</v>
      </c>
      <c r="F696" s="110">
        <v>45.62</v>
      </c>
      <c r="G696" s="111" t="s">
        <v>94</v>
      </c>
      <c r="H696" s="110"/>
      <c r="I696" s="65">
        <v>667.8</v>
      </c>
      <c r="J696" s="112">
        <v>26.39</v>
      </c>
      <c r="K696" s="67">
        <v>17623.32</v>
      </c>
    </row>
    <row r="697" spans="1:11" s="6" customFormat="1" ht="15" outlineLevel="1">
      <c r="A697" s="59" t="s">
        <v>43</v>
      </c>
      <c r="B697" s="108"/>
      <c r="C697" s="108" t="s">
        <v>46</v>
      </c>
      <c r="D697" s="109"/>
      <c r="E697" s="62" t="s">
        <v>43</v>
      </c>
      <c r="F697" s="110">
        <v>5.0599999999999996</v>
      </c>
      <c r="G697" s="111" t="s">
        <v>95</v>
      </c>
      <c r="H697" s="110"/>
      <c r="I697" s="65">
        <v>73.19</v>
      </c>
      <c r="J697" s="112">
        <v>8.85</v>
      </c>
      <c r="K697" s="67">
        <v>647.75</v>
      </c>
    </row>
    <row r="698" spans="1:11" s="6" customFormat="1" ht="15" outlineLevel="1">
      <c r="A698" s="59" t="s">
        <v>43</v>
      </c>
      <c r="B698" s="108"/>
      <c r="C698" s="108" t="s">
        <v>48</v>
      </c>
      <c r="D698" s="109"/>
      <c r="E698" s="62" t="s">
        <v>43</v>
      </c>
      <c r="F698" s="110" t="s">
        <v>1429</v>
      </c>
      <c r="G698" s="111"/>
      <c r="H698" s="110"/>
      <c r="I698" s="68" t="s">
        <v>1430</v>
      </c>
      <c r="J698" s="112">
        <v>26.39</v>
      </c>
      <c r="K698" s="69" t="s">
        <v>1431</v>
      </c>
    </row>
    <row r="699" spans="1:11" s="6" customFormat="1" ht="15" outlineLevel="1">
      <c r="A699" s="59" t="s">
        <v>43</v>
      </c>
      <c r="B699" s="108"/>
      <c r="C699" s="108" t="s">
        <v>52</v>
      </c>
      <c r="D699" s="109"/>
      <c r="E699" s="62" t="s">
        <v>43</v>
      </c>
      <c r="F699" s="110">
        <v>1.1299999999999999</v>
      </c>
      <c r="G699" s="111"/>
      <c r="H699" s="110"/>
      <c r="I699" s="65">
        <v>10.9</v>
      </c>
      <c r="J699" s="112">
        <v>5.14</v>
      </c>
      <c r="K699" s="67">
        <v>56.01</v>
      </c>
    </row>
    <row r="700" spans="1:11" s="6" customFormat="1" ht="15" outlineLevel="1">
      <c r="A700" s="59" t="s">
        <v>43</v>
      </c>
      <c r="B700" s="108"/>
      <c r="C700" s="108" t="s">
        <v>53</v>
      </c>
      <c r="D700" s="109" t="s">
        <v>54</v>
      </c>
      <c r="E700" s="62">
        <v>105</v>
      </c>
      <c r="F700" s="110"/>
      <c r="G700" s="111"/>
      <c r="H700" s="110"/>
      <c r="I700" s="65">
        <v>701.19</v>
      </c>
      <c r="J700" s="112">
        <v>87</v>
      </c>
      <c r="K700" s="67">
        <v>15332.29</v>
      </c>
    </row>
    <row r="701" spans="1:11" s="6" customFormat="1" ht="15" outlineLevel="1">
      <c r="A701" s="59" t="s">
        <v>43</v>
      </c>
      <c r="B701" s="108"/>
      <c r="C701" s="108" t="s">
        <v>55</v>
      </c>
      <c r="D701" s="109" t="s">
        <v>54</v>
      </c>
      <c r="E701" s="62">
        <v>70</v>
      </c>
      <c r="F701" s="110"/>
      <c r="G701" s="111"/>
      <c r="H701" s="110"/>
      <c r="I701" s="65">
        <v>467.46</v>
      </c>
      <c r="J701" s="112">
        <v>41</v>
      </c>
      <c r="K701" s="67">
        <v>7225.56</v>
      </c>
    </row>
    <row r="702" spans="1:11" s="6" customFormat="1" ht="15" outlineLevel="1">
      <c r="A702" s="59" t="s">
        <v>43</v>
      </c>
      <c r="B702" s="108"/>
      <c r="C702" s="108" t="s">
        <v>56</v>
      </c>
      <c r="D702" s="109" t="s">
        <v>54</v>
      </c>
      <c r="E702" s="62">
        <v>98</v>
      </c>
      <c r="F702" s="110"/>
      <c r="G702" s="111"/>
      <c r="H702" s="110"/>
      <c r="I702" s="65">
        <v>8.2200000000000006</v>
      </c>
      <c r="J702" s="112">
        <v>95</v>
      </c>
      <c r="K702" s="67">
        <v>210.33</v>
      </c>
    </row>
    <row r="703" spans="1:11" s="6" customFormat="1" ht="15" outlineLevel="1">
      <c r="A703" s="59" t="s">
        <v>43</v>
      </c>
      <c r="B703" s="108"/>
      <c r="C703" s="108" t="s">
        <v>57</v>
      </c>
      <c r="D703" s="109" t="s">
        <v>54</v>
      </c>
      <c r="E703" s="62">
        <v>77</v>
      </c>
      <c r="F703" s="110"/>
      <c r="G703" s="111"/>
      <c r="H703" s="110"/>
      <c r="I703" s="65">
        <v>6.46</v>
      </c>
      <c r="J703" s="112">
        <v>65</v>
      </c>
      <c r="K703" s="67">
        <v>143.91</v>
      </c>
    </row>
    <row r="704" spans="1:11" s="6" customFormat="1" ht="30" outlineLevel="1">
      <c r="A704" s="59" t="s">
        <v>43</v>
      </c>
      <c r="B704" s="108"/>
      <c r="C704" s="108" t="s">
        <v>58</v>
      </c>
      <c r="D704" s="109" t="s">
        <v>59</v>
      </c>
      <c r="E704" s="62">
        <v>4.03</v>
      </c>
      <c r="F704" s="110"/>
      <c r="G704" s="111" t="s">
        <v>94</v>
      </c>
      <c r="H704" s="110"/>
      <c r="I704" s="65">
        <v>58.99</v>
      </c>
      <c r="J704" s="112"/>
      <c r="K704" s="67"/>
    </row>
    <row r="705" spans="1:11" s="6" customFormat="1" ht="15.75">
      <c r="A705" s="70" t="s">
        <v>43</v>
      </c>
      <c r="B705" s="113"/>
      <c r="C705" s="113" t="s">
        <v>60</v>
      </c>
      <c r="D705" s="114"/>
      <c r="E705" s="73" t="s">
        <v>43</v>
      </c>
      <c r="F705" s="115"/>
      <c r="G705" s="116"/>
      <c r="H705" s="115"/>
      <c r="I705" s="76">
        <v>1935.22</v>
      </c>
      <c r="J705" s="117"/>
      <c r="K705" s="78">
        <v>41239.17</v>
      </c>
    </row>
    <row r="706" spans="1:11" s="6" customFormat="1" ht="15" outlineLevel="1">
      <c r="A706" s="59" t="s">
        <v>43</v>
      </c>
      <c r="B706" s="108"/>
      <c r="C706" s="108" t="s">
        <v>61</v>
      </c>
      <c r="D706" s="109"/>
      <c r="E706" s="62" t="s">
        <v>43</v>
      </c>
      <c r="F706" s="110"/>
      <c r="G706" s="111"/>
      <c r="H706" s="110"/>
      <c r="I706" s="65"/>
      <c r="J706" s="112"/>
      <c r="K706" s="67"/>
    </row>
    <row r="707" spans="1:11" s="6" customFormat="1" ht="25.5" outlineLevel="1">
      <c r="A707" s="59" t="s">
        <v>43</v>
      </c>
      <c r="B707" s="108"/>
      <c r="C707" s="108" t="s">
        <v>46</v>
      </c>
      <c r="D707" s="109"/>
      <c r="E707" s="62" t="s">
        <v>43</v>
      </c>
      <c r="F707" s="110">
        <v>0.57999999999999996</v>
      </c>
      <c r="G707" s="111" t="s">
        <v>100</v>
      </c>
      <c r="H707" s="110"/>
      <c r="I707" s="65">
        <v>0.84</v>
      </c>
      <c r="J707" s="112">
        <v>26.39</v>
      </c>
      <c r="K707" s="67">
        <v>22.14</v>
      </c>
    </row>
    <row r="708" spans="1:11" s="6" customFormat="1" ht="25.5" outlineLevel="1">
      <c r="A708" s="59" t="s">
        <v>43</v>
      </c>
      <c r="B708" s="108"/>
      <c r="C708" s="108" t="s">
        <v>48</v>
      </c>
      <c r="D708" s="109"/>
      <c r="E708" s="62" t="s">
        <v>43</v>
      </c>
      <c r="F708" s="110">
        <v>0.57999999999999996</v>
      </c>
      <c r="G708" s="111" t="s">
        <v>100</v>
      </c>
      <c r="H708" s="110"/>
      <c r="I708" s="65">
        <v>0.84</v>
      </c>
      <c r="J708" s="112">
        <v>26.39</v>
      </c>
      <c r="K708" s="67">
        <v>22.14</v>
      </c>
    </row>
    <row r="709" spans="1:11" s="6" customFormat="1" ht="15" outlineLevel="1">
      <c r="A709" s="59" t="s">
        <v>43</v>
      </c>
      <c r="B709" s="108"/>
      <c r="C709" s="108" t="s">
        <v>63</v>
      </c>
      <c r="D709" s="109" t="s">
        <v>54</v>
      </c>
      <c r="E709" s="62">
        <v>175</v>
      </c>
      <c r="F709" s="110"/>
      <c r="G709" s="111"/>
      <c r="H709" s="110"/>
      <c r="I709" s="65">
        <v>1.47</v>
      </c>
      <c r="J709" s="112">
        <v>160</v>
      </c>
      <c r="K709" s="67">
        <v>35.42</v>
      </c>
    </row>
    <row r="710" spans="1:11" s="6" customFormat="1" ht="15" outlineLevel="1">
      <c r="A710" s="59" t="s">
        <v>43</v>
      </c>
      <c r="B710" s="108"/>
      <c r="C710" s="108" t="s">
        <v>64</v>
      </c>
      <c r="D710" s="109"/>
      <c r="E710" s="62" t="s">
        <v>43</v>
      </c>
      <c r="F710" s="110"/>
      <c r="G710" s="111"/>
      <c r="H710" s="110"/>
      <c r="I710" s="65">
        <v>2.31</v>
      </c>
      <c r="J710" s="112"/>
      <c r="K710" s="67">
        <v>57.56</v>
      </c>
    </row>
    <row r="711" spans="1:11" s="6" customFormat="1" ht="15.75">
      <c r="A711" s="70" t="s">
        <v>43</v>
      </c>
      <c r="B711" s="113"/>
      <c r="C711" s="113" t="s">
        <v>65</v>
      </c>
      <c r="D711" s="114"/>
      <c r="E711" s="73" t="s">
        <v>43</v>
      </c>
      <c r="F711" s="115"/>
      <c r="G711" s="116"/>
      <c r="H711" s="115"/>
      <c r="I711" s="76">
        <v>1937.53</v>
      </c>
      <c r="J711" s="117"/>
      <c r="K711" s="78">
        <v>41296.730000000003</v>
      </c>
    </row>
    <row r="712" spans="1:11" s="6" customFormat="1" ht="75">
      <c r="A712" s="59">
        <v>71</v>
      </c>
      <c r="B712" s="108" t="s">
        <v>1432</v>
      </c>
      <c r="C712" s="108" t="s">
        <v>1433</v>
      </c>
      <c r="D712" s="109" t="s">
        <v>1434</v>
      </c>
      <c r="E712" s="62" t="s">
        <v>1435</v>
      </c>
      <c r="F712" s="110">
        <v>67.900000000000006</v>
      </c>
      <c r="G712" s="111"/>
      <c r="H712" s="110"/>
      <c r="I712" s="65">
        <v>39286.400000000001</v>
      </c>
      <c r="J712" s="112">
        <v>4.17</v>
      </c>
      <c r="K712" s="78">
        <v>163824.26999999999</v>
      </c>
    </row>
    <row r="713" spans="1:11" s="6" customFormat="1" ht="180">
      <c r="A713" s="59">
        <v>72</v>
      </c>
      <c r="B713" s="108" t="s">
        <v>1415</v>
      </c>
      <c r="C713" s="108" t="s">
        <v>1436</v>
      </c>
      <c r="D713" s="109" t="s">
        <v>68</v>
      </c>
      <c r="E713" s="62" t="s">
        <v>1417</v>
      </c>
      <c r="F713" s="110">
        <v>1259.46</v>
      </c>
      <c r="G713" s="111">
        <v>5</v>
      </c>
      <c r="H713" s="110"/>
      <c r="I713" s="65"/>
      <c r="J713" s="112"/>
      <c r="K713" s="67"/>
    </row>
    <row r="714" spans="1:11" s="6" customFormat="1" ht="25.5" outlineLevel="1">
      <c r="A714" s="59" t="s">
        <v>43</v>
      </c>
      <c r="B714" s="108"/>
      <c r="C714" s="108" t="s">
        <v>44</v>
      </c>
      <c r="D714" s="109"/>
      <c r="E714" s="62" t="s">
        <v>43</v>
      </c>
      <c r="F714" s="110">
        <v>337.34</v>
      </c>
      <c r="G714" s="111" t="s">
        <v>1437</v>
      </c>
      <c r="H714" s="110"/>
      <c r="I714" s="65">
        <v>4301.49</v>
      </c>
      <c r="J714" s="112">
        <v>26.39</v>
      </c>
      <c r="K714" s="67">
        <v>113516.32</v>
      </c>
    </row>
    <row r="715" spans="1:11" s="6" customFormat="1" ht="15" outlineLevel="1">
      <c r="A715" s="59" t="s">
        <v>43</v>
      </c>
      <c r="B715" s="108"/>
      <c r="C715" s="108" t="s">
        <v>46</v>
      </c>
      <c r="D715" s="109"/>
      <c r="E715" s="62" t="s">
        <v>43</v>
      </c>
      <c r="F715" s="110">
        <v>261.74</v>
      </c>
      <c r="G715" s="111" t="s">
        <v>1438</v>
      </c>
      <c r="H715" s="110"/>
      <c r="I715" s="65">
        <v>3297.92</v>
      </c>
      <c r="J715" s="112">
        <v>9.5</v>
      </c>
      <c r="K715" s="67">
        <v>31330.28</v>
      </c>
    </row>
    <row r="716" spans="1:11" s="6" customFormat="1" ht="15" outlineLevel="1">
      <c r="A716" s="59" t="s">
        <v>43</v>
      </c>
      <c r="B716" s="108"/>
      <c r="C716" s="108" t="s">
        <v>48</v>
      </c>
      <c r="D716" s="109"/>
      <c r="E716" s="62" t="s">
        <v>43</v>
      </c>
      <c r="F716" s="110" t="s">
        <v>1418</v>
      </c>
      <c r="G716" s="111"/>
      <c r="H716" s="110"/>
      <c r="I716" s="68" t="s">
        <v>1439</v>
      </c>
      <c r="J716" s="112">
        <v>26.39</v>
      </c>
      <c r="K716" s="69" t="s">
        <v>1440</v>
      </c>
    </row>
    <row r="717" spans="1:11" s="6" customFormat="1" ht="15" outlineLevel="1">
      <c r="A717" s="59" t="s">
        <v>43</v>
      </c>
      <c r="B717" s="108"/>
      <c r="C717" s="108" t="s">
        <v>52</v>
      </c>
      <c r="D717" s="109"/>
      <c r="E717" s="62" t="s">
        <v>43</v>
      </c>
      <c r="F717" s="110">
        <v>660.38</v>
      </c>
      <c r="G717" s="111">
        <v>5</v>
      </c>
      <c r="H717" s="110"/>
      <c r="I717" s="65">
        <v>5547.19</v>
      </c>
      <c r="J717" s="112">
        <v>18.18</v>
      </c>
      <c r="K717" s="67">
        <v>100847.95</v>
      </c>
    </row>
    <row r="718" spans="1:11" s="6" customFormat="1" ht="15" outlineLevel="1">
      <c r="A718" s="59" t="s">
        <v>43</v>
      </c>
      <c r="B718" s="108"/>
      <c r="C718" s="108" t="s">
        <v>53</v>
      </c>
      <c r="D718" s="109" t="s">
        <v>54</v>
      </c>
      <c r="E718" s="62">
        <v>105</v>
      </c>
      <c r="F718" s="110"/>
      <c r="G718" s="111"/>
      <c r="H718" s="110"/>
      <c r="I718" s="65">
        <v>4516.5600000000004</v>
      </c>
      <c r="J718" s="112">
        <v>87</v>
      </c>
      <c r="K718" s="67">
        <v>98759.2</v>
      </c>
    </row>
    <row r="719" spans="1:11" s="6" customFormat="1" ht="15" outlineLevel="1">
      <c r="A719" s="59" t="s">
        <v>43</v>
      </c>
      <c r="B719" s="108"/>
      <c r="C719" s="108" t="s">
        <v>55</v>
      </c>
      <c r="D719" s="109" t="s">
        <v>54</v>
      </c>
      <c r="E719" s="62">
        <v>70</v>
      </c>
      <c r="F719" s="110"/>
      <c r="G719" s="111"/>
      <c r="H719" s="110"/>
      <c r="I719" s="65">
        <v>3011.04</v>
      </c>
      <c r="J719" s="112">
        <v>41</v>
      </c>
      <c r="K719" s="67">
        <v>46541.69</v>
      </c>
    </row>
    <row r="720" spans="1:11" s="6" customFormat="1" ht="15" outlineLevel="1">
      <c r="A720" s="59" t="s">
        <v>43</v>
      </c>
      <c r="B720" s="108"/>
      <c r="C720" s="108" t="s">
        <v>56</v>
      </c>
      <c r="D720" s="109" t="s">
        <v>54</v>
      </c>
      <c r="E720" s="62">
        <v>98</v>
      </c>
      <c r="F720" s="110"/>
      <c r="G720" s="111"/>
      <c r="H720" s="110"/>
      <c r="I720" s="65">
        <v>367.6</v>
      </c>
      <c r="J720" s="112">
        <v>95</v>
      </c>
      <c r="K720" s="67">
        <v>9403.99</v>
      </c>
    </row>
    <row r="721" spans="1:11" s="6" customFormat="1" ht="15" outlineLevel="1">
      <c r="A721" s="59" t="s">
        <v>43</v>
      </c>
      <c r="B721" s="108"/>
      <c r="C721" s="108" t="s">
        <v>57</v>
      </c>
      <c r="D721" s="109" t="s">
        <v>54</v>
      </c>
      <c r="E721" s="62">
        <v>77</v>
      </c>
      <c r="F721" s="110"/>
      <c r="G721" s="111"/>
      <c r="H721" s="110"/>
      <c r="I721" s="65">
        <v>288.83</v>
      </c>
      <c r="J721" s="112">
        <v>65</v>
      </c>
      <c r="K721" s="67">
        <v>6434.31</v>
      </c>
    </row>
    <row r="722" spans="1:11" s="6" customFormat="1" ht="30" outlineLevel="1">
      <c r="A722" s="59" t="s">
        <v>43</v>
      </c>
      <c r="B722" s="108"/>
      <c r="C722" s="108" t="s">
        <v>58</v>
      </c>
      <c r="D722" s="109" t="s">
        <v>59</v>
      </c>
      <c r="E722" s="62">
        <v>29.8</v>
      </c>
      <c r="F722" s="110"/>
      <c r="G722" s="111" t="s">
        <v>1437</v>
      </c>
      <c r="H722" s="110"/>
      <c r="I722" s="65">
        <v>379.99</v>
      </c>
      <c r="J722" s="112"/>
      <c r="K722" s="67"/>
    </row>
    <row r="723" spans="1:11" s="6" customFormat="1" ht="15.75">
      <c r="A723" s="70" t="s">
        <v>43</v>
      </c>
      <c r="B723" s="113"/>
      <c r="C723" s="113" t="s">
        <v>60</v>
      </c>
      <c r="D723" s="114"/>
      <c r="E723" s="73" t="s">
        <v>43</v>
      </c>
      <c r="F723" s="115"/>
      <c r="G723" s="116"/>
      <c r="H723" s="115"/>
      <c r="I723" s="76">
        <v>21330.63</v>
      </c>
      <c r="J723" s="117"/>
      <c r="K723" s="78">
        <v>406833.74</v>
      </c>
    </row>
    <row r="724" spans="1:11" s="6" customFormat="1" ht="15" outlineLevel="1">
      <c r="A724" s="59" t="s">
        <v>43</v>
      </c>
      <c r="B724" s="108"/>
      <c r="C724" s="108" t="s">
        <v>61</v>
      </c>
      <c r="D724" s="109"/>
      <c r="E724" s="62" t="s">
        <v>43</v>
      </c>
      <c r="F724" s="110"/>
      <c r="G724" s="111"/>
      <c r="H724" s="110"/>
      <c r="I724" s="65"/>
      <c r="J724" s="112"/>
      <c r="K724" s="67"/>
    </row>
    <row r="725" spans="1:11" s="6" customFormat="1" ht="25.5" outlineLevel="1">
      <c r="A725" s="59" t="s">
        <v>43</v>
      </c>
      <c r="B725" s="108"/>
      <c r="C725" s="108" t="s">
        <v>46</v>
      </c>
      <c r="D725" s="109"/>
      <c r="E725" s="62" t="s">
        <v>43</v>
      </c>
      <c r="F725" s="110">
        <v>29.77</v>
      </c>
      <c r="G725" s="111" t="s">
        <v>1441</v>
      </c>
      <c r="H725" s="110"/>
      <c r="I725" s="65">
        <v>37.51</v>
      </c>
      <c r="J725" s="112">
        <v>26.39</v>
      </c>
      <c r="K725" s="67">
        <v>989.89</v>
      </c>
    </row>
    <row r="726" spans="1:11" s="6" customFormat="1" ht="25.5" outlineLevel="1">
      <c r="A726" s="59" t="s">
        <v>43</v>
      </c>
      <c r="B726" s="108"/>
      <c r="C726" s="108" t="s">
        <v>48</v>
      </c>
      <c r="D726" s="109"/>
      <c r="E726" s="62" t="s">
        <v>43</v>
      </c>
      <c r="F726" s="110">
        <v>29.77</v>
      </c>
      <c r="G726" s="111" t="s">
        <v>1441</v>
      </c>
      <c r="H726" s="110"/>
      <c r="I726" s="65">
        <v>37.51</v>
      </c>
      <c r="J726" s="112">
        <v>26.39</v>
      </c>
      <c r="K726" s="67">
        <v>989.89</v>
      </c>
    </row>
    <row r="727" spans="1:11" s="6" customFormat="1" ht="15" outlineLevel="1">
      <c r="A727" s="59" t="s">
        <v>43</v>
      </c>
      <c r="B727" s="108"/>
      <c r="C727" s="108" t="s">
        <v>63</v>
      </c>
      <c r="D727" s="109" t="s">
        <v>54</v>
      </c>
      <c r="E727" s="62">
        <v>175</v>
      </c>
      <c r="F727" s="110"/>
      <c r="G727" s="111"/>
      <c r="H727" s="110"/>
      <c r="I727" s="65">
        <v>65.64</v>
      </c>
      <c r="J727" s="112">
        <v>160</v>
      </c>
      <c r="K727" s="67">
        <v>1583.83</v>
      </c>
    </row>
    <row r="728" spans="1:11" s="6" customFormat="1" ht="15" outlineLevel="1">
      <c r="A728" s="59" t="s">
        <v>43</v>
      </c>
      <c r="B728" s="108"/>
      <c r="C728" s="108" t="s">
        <v>64</v>
      </c>
      <c r="D728" s="109"/>
      <c r="E728" s="62" t="s">
        <v>43</v>
      </c>
      <c r="F728" s="110"/>
      <c r="G728" s="111"/>
      <c r="H728" s="110"/>
      <c r="I728" s="65">
        <v>103.15</v>
      </c>
      <c r="J728" s="112"/>
      <c r="K728" s="67">
        <v>2573.7199999999998</v>
      </c>
    </row>
    <row r="729" spans="1:11" s="6" customFormat="1" ht="15.75">
      <c r="A729" s="70" t="s">
        <v>43</v>
      </c>
      <c r="B729" s="113"/>
      <c r="C729" s="113" t="s">
        <v>65</v>
      </c>
      <c r="D729" s="114"/>
      <c r="E729" s="73" t="s">
        <v>43</v>
      </c>
      <c r="F729" s="115"/>
      <c r="G729" s="116"/>
      <c r="H729" s="115"/>
      <c r="I729" s="76">
        <v>21433.78</v>
      </c>
      <c r="J729" s="117"/>
      <c r="K729" s="78">
        <v>409407.46</v>
      </c>
    </row>
    <row r="730" spans="1:11" s="6" customFormat="1" ht="240">
      <c r="A730" s="59">
        <v>73</v>
      </c>
      <c r="B730" s="108" t="s">
        <v>1442</v>
      </c>
      <c r="C730" s="108" t="s">
        <v>1443</v>
      </c>
      <c r="D730" s="109" t="s">
        <v>68</v>
      </c>
      <c r="E730" s="62" t="s">
        <v>1417</v>
      </c>
      <c r="F730" s="110">
        <v>1259.46</v>
      </c>
      <c r="G730" s="111"/>
      <c r="H730" s="110"/>
      <c r="I730" s="65"/>
      <c r="J730" s="112"/>
      <c r="K730" s="67"/>
    </row>
    <row r="731" spans="1:11" s="6" customFormat="1" ht="25.5" outlineLevel="1">
      <c r="A731" s="59" t="s">
        <v>43</v>
      </c>
      <c r="B731" s="108"/>
      <c r="C731" s="108" t="s">
        <v>44</v>
      </c>
      <c r="D731" s="109"/>
      <c r="E731" s="62" t="s">
        <v>43</v>
      </c>
      <c r="F731" s="110">
        <v>337.34</v>
      </c>
      <c r="G731" s="111" t="s">
        <v>85</v>
      </c>
      <c r="H731" s="110"/>
      <c r="I731" s="65">
        <v>688.24</v>
      </c>
      <c r="J731" s="112">
        <v>26.39</v>
      </c>
      <c r="K731" s="67">
        <v>18162.61</v>
      </c>
    </row>
    <row r="732" spans="1:11" s="6" customFormat="1" ht="25.5" outlineLevel="1">
      <c r="A732" s="59" t="s">
        <v>43</v>
      </c>
      <c r="B732" s="108"/>
      <c r="C732" s="108" t="s">
        <v>46</v>
      </c>
      <c r="D732" s="109"/>
      <c r="E732" s="62" t="s">
        <v>43</v>
      </c>
      <c r="F732" s="110">
        <v>261.74</v>
      </c>
      <c r="G732" s="111" t="s">
        <v>86</v>
      </c>
      <c r="H732" s="110"/>
      <c r="I732" s="65">
        <v>527.66999999999996</v>
      </c>
      <c r="J732" s="112">
        <v>9.5</v>
      </c>
      <c r="K732" s="67">
        <v>5012.84</v>
      </c>
    </row>
    <row r="733" spans="1:11" s="6" customFormat="1" ht="15" outlineLevel="1">
      <c r="A733" s="59" t="s">
        <v>43</v>
      </c>
      <c r="B733" s="108"/>
      <c r="C733" s="108" t="s">
        <v>48</v>
      </c>
      <c r="D733" s="109"/>
      <c r="E733" s="62" t="s">
        <v>43</v>
      </c>
      <c r="F733" s="110" t="s">
        <v>1418</v>
      </c>
      <c r="G733" s="111"/>
      <c r="H733" s="110"/>
      <c r="I733" s="68" t="s">
        <v>1444</v>
      </c>
      <c r="J733" s="112">
        <v>26.39</v>
      </c>
      <c r="K733" s="69" t="s">
        <v>1445</v>
      </c>
    </row>
    <row r="734" spans="1:11" s="6" customFormat="1" ht="15" outlineLevel="1">
      <c r="A734" s="59" t="s">
        <v>43</v>
      </c>
      <c r="B734" s="108"/>
      <c r="C734" s="108" t="s">
        <v>52</v>
      </c>
      <c r="D734" s="109"/>
      <c r="E734" s="62" t="s">
        <v>43</v>
      </c>
      <c r="F734" s="110">
        <v>660.38</v>
      </c>
      <c r="G734" s="111">
        <v>0</v>
      </c>
      <c r="H734" s="110"/>
      <c r="I734" s="65"/>
      <c r="J734" s="112">
        <v>18.18</v>
      </c>
      <c r="K734" s="67"/>
    </row>
    <row r="735" spans="1:11" s="6" customFormat="1" ht="15" outlineLevel="1">
      <c r="A735" s="59" t="s">
        <v>43</v>
      </c>
      <c r="B735" s="108"/>
      <c r="C735" s="108" t="s">
        <v>53</v>
      </c>
      <c r="D735" s="109" t="s">
        <v>54</v>
      </c>
      <c r="E735" s="62">
        <v>105</v>
      </c>
      <c r="F735" s="110"/>
      <c r="G735" s="111"/>
      <c r="H735" s="110"/>
      <c r="I735" s="65">
        <v>722.65</v>
      </c>
      <c r="J735" s="112">
        <v>87</v>
      </c>
      <c r="K735" s="67">
        <v>15801.47</v>
      </c>
    </row>
    <row r="736" spans="1:11" s="6" customFormat="1" ht="15" outlineLevel="1">
      <c r="A736" s="59" t="s">
        <v>43</v>
      </c>
      <c r="B736" s="108"/>
      <c r="C736" s="108" t="s">
        <v>55</v>
      </c>
      <c r="D736" s="109" t="s">
        <v>54</v>
      </c>
      <c r="E736" s="62">
        <v>70</v>
      </c>
      <c r="F736" s="110"/>
      <c r="G736" s="111"/>
      <c r="H736" s="110"/>
      <c r="I736" s="65">
        <v>481.77</v>
      </c>
      <c r="J736" s="112">
        <v>41</v>
      </c>
      <c r="K736" s="67">
        <v>7446.67</v>
      </c>
    </row>
    <row r="737" spans="1:11" s="6" customFormat="1" ht="15" outlineLevel="1">
      <c r="A737" s="59" t="s">
        <v>43</v>
      </c>
      <c r="B737" s="108"/>
      <c r="C737" s="108" t="s">
        <v>56</v>
      </c>
      <c r="D737" s="109" t="s">
        <v>54</v>
      </c>
      <c r="E737" s="62">
        <v>98</v>
      </c>
      <c r="F737" s="110"/>
      <c r="G737" s="111"/>
      <c r="H737" s="110"/>
      <c r="I737" s="65">
        <v>58.82</v>
      </c>
      <c r="J737" s="112">
        <v>95</v>
      </c>
      <c r="K737" s="67">
        <v>1504.64</v>
      </c>
    </row>
    <row r="738" spans="1:11" s="6" customFormat="1" ht="15" outlineLevel="1">
      <c r="A738" s="59" t="s">
        <v>43</v>
      </c>
      <c r="B738" s="108"/>
      <c r="C738" s="108" t="s">
        <v>57</v>
      </c>
      <c r="D738" s="109" t="s">
        <v>54</v>
      </c>
      <c r="E738" s="62">
        <v>77</v>
      </c>
      <c r="F738" s="110"/>
      <c r="G738" s="111"/>
      <c r="H738" s="110"/>
      <c r="I738" s="65">
        <v>46.22</v>
      </c>
      <c r="J738" s="112">
        <v>65</v>
      </c>
      <c r="K738" s="67">
        <v>1029.49</v>
      </c>
    </row>
    <row r="739" spans="1:11" s="6" customFormat="1" ht="30" outlineLevel="1">
      <c r="A739" s="59" t="s">
        <v>43</v>
      </c>
      <c r="B739" s="108"/>
      <c r="C739" s="108" t="s">
        <v>58</v>
      </c>
      <c r="D739" s="109" t="s">
        <v>59</v>
      </c>
      <c r="E739" s="62">
        <v>29.8</v>
      </c>
      <c r="F739" s="110"/>
      <c r="G739" s="111" t="s">
        <v>85</v>
      </c>
      <c r="H739" s="110"/>
      <c r="I739" s="65">
        <v>60.8</v>
      </c>
      <c r="J739" s="112"/>
      <c r="K739" s="67"/>
    </row>
    <row r="740" spans="1:11" s="6" customFormat="1" ht="15.75">
      <c r="A740" s="70" t="s">
        <v>43</v>
      </c>
      <c r="B740" s="113"/>
      <c r="C740" s="113" t="s">
        <v>60</v>
      </c>
      <c r="D740" s="114"/>
      <c r="E740" s="73" t="s">
        <v>43</v>
      </c>
      <c r="F740" s="115"/>
      <c r="G740" s="116"/>
      <c r="H740" s="115"/>
      <c r="I740" s="76">
        <v>2525.37</v>
      </c>
      <c r="J740" s="117"/>
      <c r="K740" s="78">
        <v>48957.72</v>
      </c>
    </row>
    <row r="741" spans="1:11" s="6" customFormat="1" ht="15" outlineLevel="1">
      <c r="A741" s="59" t="s">
        <v>43</v>
      </c>
      <c r="B741" s="108"/>
      <c r="C741" s="108" t="s">
        <v>61</v>
      </c>
      <c r="D741" s="109"/>
      <c r="E741" s="62" t="s">
        <v>43</v>
      </c>
      <c r="F741" s="110"/>
      <c r="G741" s="111"/>
      <c r="H741" s="110"/>
      <c r="I741" s="65"/>
      <c r="J741" s="112"/>
      <c r="K741" s="67"/>
    </row>
    <row r="742" spans="1:11" s="6" customFormat="1" ht="25.5" outlineLevel="1">
      <c r="A742" s="59" t="s">
        <v>43</v>
      </c>
      <c r="B742" s="108"/>
      <c r="C742" s="108" t="s">
        <v>46</v>
      </c>
      <c r="D742" s="109"/>
      <c r="E742" s="62" t="s">
        <v>43</v>
      </c>
      <c r="F742" s="110">
        <v>29.77</v>
      </c>
      <c r="G742" s="111" t="s">
        <v>90</v>
      </c>
      <c r="H742" s="110"/>
      <c r="I742" s="65">
        <v>6</v>
      </c>
      <c r="J742" s="112">
        <v>26.39</v>
      </c>
      <c r="K742" s="67">
        <v>158.38</v>
      </c>
    </row>
    <row r="743" spans="1:11" s="6" customFormat="1" ht="25.5" outlineLevel="1">
      <c r="A743" s="59" t="s">
        <v>43</v>
      </c>
      <c r="B743" s="108"/>
      <c r="C743" s="108" t="s">
        <v>48</v>
      </c>
      <c r="D743" s="109"/>
      <c r="E743" s="62" t="s">
        <v>43</v>
      </c>
      <c r="F743" s="110">
        <v>29.77</v>
      </c>
      <c r="G743" s="111" t="s">
        <v>90</v>
      </c>
      <c r="H743" s="110"/>
      <c r="I743" s="65">
        <v>6</v>
      </c>
      <c r="J743" s="112">
        <v>26.39</v>
      </c>
      <c r="K743" s="67">
        <v>158.38</v>
      </c>
    </row>
    <row r="744" spans="1:11" s="6" customFormat="1" ht="15" outlineLevel="1">
      <c r="A744" s="59" t="s">
        <v>43</v>
      </c>
      <c r="B744" s="108"/>
      <c r="C744" s="108" t="s">
        <v>63</v>
      </c>
      <c r="D744" s="109" t="s">
        <v>54</v>
      </c>
      <c r="E744" s="62">
        <v>175</v>
      </c>
      <c r="F744" s="110"/>
      <c r="G744" s="111"/>
      <c r="H744" s="110"/>
      <c r="I744" s="65">
        <v>10.5</v>
      </c>
      <c r="J744" s="112">
        <v>160</v>
      </c>
      <c r="K744" s="67">
        <v>253.41</v>
      </c>
    </row>
    <row r="745" spans="1:11" s="6" customFormat="1" ht="15" outlineLevel="1">
      <c r="A745" s="59" t="s">
        <v>43</v>
      </c>
      <c r="B745" s="108"/>
      <c r="C745" s="108" t="s">
        <v>64</v>
      </c>
      <c r="D745" s="109"/>
      <c r="E745" s="62" t="s">
        <v>43</v>
      </c>
      <c r="F745" s="110"/>
      <c r="G745" s="111"/>
      <c r="H745" s="110"/>
      <c r="I745" s="65">
        <v>16.5</v>
      </c>
      <c r="J745" s="112"/>
      <c r="K745" s="67">
        <v>411.79</v>
      </c>
    </row>
    <row r="746" spans="1:11" s="6" customFormat="1" ht="15.75">
      <c r="A746" s="70" t="s">
        <v>43</v>
      </c>
      <c r="B746" s="113"/>
      <c r="C746" s="126" t="s">
        <v>65</v>
      </c>
      <c r="D746" s="127"/>
      <c r="E746" s="91" t="s">
        <v>43</v>
      </c>
      <c r="F746" s="128"/>
      <c r="G746" s="129"/>
      <c r="H746" s="128"/>
      <c r="I746" s="87">
        <v>2541.87</v>
      </c>
      <c r="J746" s="125"/>
      <c r="K746" s="86">
        <v>49369.51</v>
      </c>
    </row>
    <row r="747" spans="1:11" s="6" customFormat="1" ht="15">
      <c r="A747" s="123"/>
      <c r="B747" s="124"/>
      <c r="C747" s="168" t="s">
        <v>127</v>
      </c>
      <c r="D747" s="169"/>
      <c r="E747" s="169"/>
      <c r="F747" s="169"/>
      <c r="G747" s="169"/>
      <c r="H747" s="169"/>
      <c r="I747" s="65">
        <v>87427.64</v>
      </c>
      <c r="J747" s="112"/>
      <c r="K747" s="67">
        <v>726155.82</v>
      </c>
    </row>
    <row r="748" spans="1:11" s="6" customFormat="1" ht="15">
      <c r="A748" s="123"/>
      <c r="B748" s="124"/>
      <c r="C748" s="168" t="s">
        <v>128</v>
      </c>
      <c r="D748" s="169"/>
      <c r="E748" s="169"/>
      <c r="F748" s="169"/>
      <c r="G748" s="169"/>
      <c r="H748" s="169"/>
      <c r="I748" s="65"/>
      <c r="J748" s="112"/>
      <c r="K748" s="67"/>
    </row>
    <row r="749" spans="1:11" s="6" customFormat="1" ht="15">
      <c r="A749" s="123"/>
      <c r="B749" s="124"/>
      <c r="C749" s="168" t="s">
        <v>129</v>
      </c>
      <c r="D749" s="169"/>
      <c r="E749" s="169"/>
      <c r="F749" s="169"/>
      <c r="G749" s="169"/>
      <c r="H749" s="169"/>
      <c r="I749" s="65">
        <v>7088.21</v>
      </c>
      <c r="J749" s="112"/>
      <c r="K749" s="67">
        <v>187057.86</v>
      </c>
    </row>
    <row r="750" spans="1:11" s="6" customFormat="1" ht="15">
      <c r="A750" s="123"/>
      <c r="B750" s="124"/>
      <c r="C750" s="168" t="s">
        <v>130</v>
      </c>
      <c r="D750" s="169"/>
      <c r="E750" s="169"/>
      <c r="F750" s="169"/>
      <c r="G750" s="169"/>
      <c r="H750" s="169"/>
      <c r="I750" s="65">
        <v>76299.600000000006</v>
      </c>
      <c r="J750" s="112"/>
      <c r="K750" s="67">
        <v>509524.99</v>
      </c>
    </row>
    <row r="751" spans="1:11" s="6" customFormat="1" ht="15">
      <c r="A751" s="123"/>
      <c r="B751" s="124"/>
      <c r="C751" s="168" t="s">
        <v>131</v>
      </c>
      <c r="D751" s="169"/>
      <c r="E751" s="169"/>
      <c r="F751" s="169"/>
      <c r="G751" s="169"/>
      <c r="H751" s="169"/>
      <c r="I751" s="65">
        <v>4610.21</v>
      </c>
      <c r="J751" s="112"/>
      <c r="K751" s="67">
        <v>44625.32</v>
      </c>
    </row>
    <row r="752" spans="1:11" s="6" customFormat="1" ht="15.75">
      <c r="A752" s="123"/>
      <c r="B752" s="124"/>
      <c r="C752" s="173" t="s">
        <v>132</v>
      </c>
      <c r="D752" s="174"/>
      <c r="E752" s="174"/>
      <c r="F752" s="174"/>
      <c r="G752" s="174"/>
      <c r="H752" s="174"/>
      <c r="I752" s="76">
        <v>7402.69</v>
      </c>
      <c r="J752" s="117"/>
      <c r="K752" s="78">
        <v>163944.53</v>
      </c>
    </row>
    <row r="753" spans="1:11" s="6" customFormat="1" ht="15.75">
      <c r="A753" s="123"/>
      <c r="B753" s="124"/>
      <c r="C753" s="173" t="s">
        <v>133</v>
      </c>
      <c r="D753" s="174"/>
      <c r="E753" s="174"/>
      <c r="F753" s="174"/>
      <c r="G753" s="174"/>
      <c r="H753" s="174"/>
      <c r="I753" s="76">
        <v>5001.6899999999996</v>
      </c>
      <c r="J753" s="117"/>
      <c r="K753" s="78">
        <v>80306.289999999994</v>
      </c>
    </row>
    <row r="754" spans="1:11" s="6" customFormat="1" ht="15.75">
      <c r="A754" s="123"/>
      <c r="B754" s="124"/>
      <c r="C754" s="173" t="s">
        <v>1446</v>
      </c>
      <c r="D754" s="174"/>
      <c r="E754" s="174"/>
      <c r="F754" s="174"/>
      <c r="G754" s="174"/>
      <c r="H754" s="174"/>
      <c r="I754" s="76"/>
      <c r="J754" s="117"/>
      <c r="K754" s="78"/>
    </row>
    <row r="755" spans="1:11" s="6" customFormat="1" ht="15">
      <c r="A755" s="123"/>
      <c r="B755" s="124"/>
      <c r="C755" s="168" t="s">
        <v>1447</v>
      </c>
      <c r="D755" s="169"/>
      <c r="E755" s="169"/>
      <c r="F755" s="169"/>
      <c r="G755" s="169"/>
      <c r="H755" s="169"/>
      <c r="I755" s="65">
        <v>99832.02</v>
      </c>
      <c r="J755" s="112"/>
      <c r="K755" s="67">
        <v>970406.64</v>
      </c>
    </row>
    <row r="756" spans="1:11" s="6" customFormat="1" ht="32.1" customHeight="1">
      <c r="A756" s="123"/>
      <c r="B756" s="124"/>
      <c r="C756" s="175" t="s">
        <v>1448</v>
      </c>
      <c r="D756" s="176"/>
      <c r="E756" s="176"/>
      <c r="F756" s="176"/>
      <c r="G756" s="176"/>
      <c r="H756" s="176"/>
      <c r="I756" s="87">
        <v>99832.02</v>
      </c>
      <c r="J756" s="125"/>
      <c r="K756" s="86">
        <v>970406.64</v>
      </c>
    </row>
    <row r="757" spans="1:11" s="6" customFormat="1" ht="22.15" customHeight="1">
      <c r="A757" s="166" t="s">
        <v>1449</v>
      </c>
      <c r="B757" s="167"/>
      <c r="C757" s="167"/>
      <c r="D757" s="167"/>
      <c r="E757" s="167"/>
      <c r="F757" s="167"/>
      <c r="G757" s="167"/>
      <c r="H757" s="167"/>
      <c r="I757" s="167"/>
      <c r="J757" s="167"/>
      <c r="K757" s="167"/>
    </row>
    <row r="758" spans="1:11" s="6" customFormat="1" ht="135">
      <c r="A758" s="59">
        <v>74</v>
      </c>
      <c r="B758" s="108" t="s">
        <v>1034</v>
      </c>
      <c r="C758" s="108" t="s">
        <v>1035</v>
      </c>
      <c r="D758" s="109" t="s">
        <v>1036</v>
      </c>
      <c r="E758" s="62" t="s">
        <v>1450</v>
      </c>
      <c r="F758" s="110">
        <v>105.04</v>
      </c>
      <c r="G758" s="111"/>
      <c r="H758" s="110"/>
      <c r="I758" s="65"/>
      <c r="J758" s="112"/>
      <c r="K758" s="67"/>
    </row>
    <row r="759" spans="1:11" s="6" customFormat="1" ht="15" outlineLevel="1">
      <c r="A759" s="59" t="s">
        <v>43</v>
      </c>
      <c r="B759" s="108"/>
      <c r="C759" s="108" t="s">
        <v>44</v>
      </c>
      <c r="D759" s="109"/>
      <c r="E759" s="62" t="s">
        <v>43</v>
      </c>
      <c r="F759" s="110">
        <v>95.48</v>
      </c>
      <c r="G759" s="111" t="s">
        <v>76</v>
      </c>
      <c r="H759" s="110"/>
      <c r="I759" s="65">
        <v>250.81</v>
      </c>
      <c r="J759" s="112">
        <v>26.39</v>
      </c>
      <c r="K759" s="67">
        <v>6618.79</v>
      </c>
    </row>
    <row r="760" spans="1:11" s="6" customFormat="1" ht="15" outlineLevel="1">
      <c r="A760" s="59" t="s">
        <v>43</v>
      </c>
      <c r="B760" s="108"/>
      <c r="C760" s="108" t="s">
        <v>46</v>
      </c>
      <c r="D760" s="109"/>
      <c r="E760" s="62" t="s">
        <v>43</v>
      </c>
      <c r="F760" s="110">
        <v>9.56</v>
      </c>
      <c r="G760" s="111">
        <v>1.2</v>
      </c>
      <c r="H760" s="110"/>
      <c r="I760" s="65">
        <v>22.83</v>
      </c>
      <c r="J760" s="112">
        <v>6.01</v>
      </c>
      <c r="K760" s="67">
        <v>137.19999999999999</v>
      </c>
    </row>
    <row r="761" spans="1:11" s="6" customFormat="1" ht="15" outlineLevel="1">
      <c r="A761" s="59" t="s">
        <v>43</v>
      </c>
      <c r="B761" s="108"/>
      <c r="C761" s="108" t="s">
        <v>48</v>
      </c>
      <c r="D761" s="109"/>
      <c r="E761" s="62" t="s">
        <v>43</v>
      </c>
      <c r="F761" s="110"/>
      <c r="G761" s="111"/>
      <c r="H761" s="110"/>
      <c r="I761" s="65"/>
      <c r="J761" s="112">
        <v>26.39</v>
      </c>
      <c r="K761" s="67"/>
    </row>
    <row r="762" spans="1:11" s="6" customFormat="1" ht="15" outlineLevel="1">
      <c r="A762" s="59" t="s">
        <v>43</v>
      </c>
      <c r="B762" s="108"/>
      <c r="C762" s="108" t="s">
        <v>52</v>
      </c>
      <c r="D762" s="109"/>
      <c r="E762" s="62" t="s">
        <v>43</v>
      </c>
      <c r="F762" s="110"/>
      <c r="G762" s="111"/>
      <c r="H762" s="110"/>
      <c r="I762" s="65"/>
      <c r="J762" s="112"/>
      <c r="K762" s="67"/>
    </row>
    <row r="763" spans="1:11" s="6" customFormat="1" ht="15" outlineLevel="1">
      <c r="A763" s="59" t="s">
        <v>43</v>
      </c>
      <c r="B763" s="108"/>
      <c r="C763" s="108" t="s">
        <v>53</v>
      </c>
      <c r="D763" s="109" t="s">
        <v>54</v>
      </c>
      <c r="E763" s="62">
        <v>91</v>
      </c>
      <c r="F763" s="110"/>
      <c r="G763" s="111"/>
      <c r="H763" s="110"/>
      <c r="I763" s="65">
        <v>228.24</v>
      </c>
      <c r="J763" s="112">
        <v>75</v>
      </c>
      <c r="K763" s="67">
        <v>4964.09</v>
      </c>
    </row>
    <row r="764" spans="1:11" s="6" customFormat="1" ht="15" outlineLevel="1">
      <c r="A764" s="59" t="s">
        <v>43</v>
      </c>
      <c r="B764" s="108"/>
      <c r="C764" s="108" t="s">
        <v>55</v>
      </c>
      <c r="D764" s="109" t="s">
        <v>54</v>
      </c>
      <c r="E764" s="62">
        <v>70</v>
      </c>
      <c r="F764" s="110"/>
      <c r="G764" s="111"/>
      <c r="H764" s="110"/>
      <c r="I764" s="65">
        <v>175.57</v>
      </c>
      <c r="J764" s="112">
        <v>41</v>
      </c>
      <c r="K764" s="67">
        <v>2713.7</v>
      </c>
    </row>
    <row r="765" spans="1:11" s="6" customFormat="1" ht="15" outlineLevel="1">
      <c r="A765" s="59" t="s">
        <v>43</v>
      </c>
      <c r="B765" s="108"/>
      <c r="C765" s="108" t="s">
        <v>56</v>
      </c>
      <c r="D765" s="109" t="s">
        <v>54</v>
      </c>
      <c r="E765" s="62">
        <v>98</v>
      </c>
      <c r="F765" s="110"/>
      <c r="G765" s="111"/>
      <c r="H765" s="110"/>
      <c r="I765" s="65">
        <v>0</v>
      </c>
      <c r="J765" s="112">
        <v>95</v>
      </c>
      <c r="K765" s="67">
        <v>0</v>
      </c>
    </row>
    <row r="766" spans="1:11" s="6" customFormat="1" ht="15" outlineLevel="1">
      <c r="A766" s="59" t="s">
        <v>43</v>
      </c>
      <c r="B766" s="108"/>
      <c r="C766" s="108" t="s">
        <v>57</v>
      </c>
      <c r="D766" s="109" t="s">
        <v>54</v>
      </c>
      <c r="E766" s="62">
        <v>77</v>
      </c>
      <c r="F766" s="110"/>
      <c r="G766" s="111"/>
      <c r="H766" s="110"/>
      <c r="I766" s="65">
        <v>0</v>
      </c>
      <c r="J766" s="112">
        <v>65</v>
      </c>
      <c r="K766" s="67">
        <v>0</v>
      </c>
    </row>
    <row r="767" spans="1:11" s="6" customFormat="1" ht="30" outlineLevel="1">
      <c r="A767" s="59" t="s">
        <v>43</v>
      </c>
      <c r="B767" s="108"/>
      <c r="C767" s="108" t="s">
        <v>58</v>
      </c>
      <c r="D767" s="109" t="s">
        <v>59</v>
      </c>
      <c r="E767" s="62">
        <v>8.5399999999999991</v>
      </c>
      <c r="F767" s="110"/>
      <c r="G767" s="111" t="s">
        <v>76</v>
      </c>
      <c r="H767" s="110"/>
      <c r="I767" s="65">
        <v>22.43</v>
      </c>
      <c r="J767" s="112"/>
      <c r="K767" s="67"/>
    </row>
    <row r="768" spans="1:11" s="6" customFormat="1" ht="15.75">
      <c r="A768" s="70" t="s">
        <v>43</v>
      </c>
      <c r="B768" s="113"/>
      <c r="C768" s="113" t="s">
        <v>60</v>
      </c>
      <c r="D768" s="114"/>
      <c r="E768" s="73" t="s">
        <v>43</v>
      </c>
      <c r="F768" s="115"/>
      <c r="G768" s="116"/>
      <c r="H768" s="115"/>
      <c r="I768" s="76">
        <v>677.45</v>
      </c>
      <c r="J768" s="117"/>
      <c r="K768" s="78">
        <v>14433.78</v>
      </c>
    </row>
    <row r="769" spans="1:11" s="6" customFormat="1" ht="30">
      <c r="A769" s="59">
        <v>75</v>
      </c>
      <c r="B769" s="108" t="s">
        <v>1451</v>
      </c>
      <c r="C769" s="108" t="s">
        <v>1452</v>
      </c>
      <c r="D769" s="109" t="s">
        <v>418</v>
      </c>
      <c r="E769" s="62">
        <v>19.899999999999999</v>
      </c>
      <c r="F769" s="110">
        <v>206.58</v>
      </c>
      <c r="G769" s="111"/>
      <c r="H769" s="110"/>
      <c r="I769" s="65">
        <v>4110.9399999999996</v>
      </c>
      <c r="J769" s="112">
        <v>0.89</v>
      </c>
      <c r="K769" s="78">
        <v>3658.74</v>
      </c>
    </row>
    <row r="770" spans="1:11" s="6" customFormat="1" ht="180">
      <c r="A770" s="59">
        <v>76</v>
      </c>
      <c r="B770" s="108" t="s">
        <v>1453</v>
      </c>
      <c r="C770" s="108" t="s">
        <v>1454</v>
      </c>
      <c r="D770" s="109" t="s">
        <v>997</v>
      </c>
      <c r="E770" s="62">
        <v>5.8999999999999997E-2</v>
      </c>
      <c r="F770" s="110">
        <v>3074.04</v>
      </c>
      <c r="G770" s="111"/>
      <c r="H770" s="110"/>
      <c r="I770" s="65"/>
      <c r="J770" s="112"/>
      <c r="K770" s="67"/>
    </row>
    <row r="771" spans="1:11" s="6" customFormat="1" ht="25.5" outlineLevel="1">
      <c r="A771" s="59" t="s">
        <v>43</v>
      </c>
      <c r="B771" s="108"/>
      <c r="C771" s="108" t="s">
        <v>44</v>
      </c>
      <c r="D771" s="109"/>
      <c r="E771" s="62" t="s">
        <v>43</v>
      </c>
      <c r="F771" s="110">
        <v>2125.1999999999998</v>
      </c>
      <c r="G771" s="111" t="s">
        <v>94</v>
      </c>
      <c r="H771" s="110"/>
      <c r="I771" s="65">
        <v>190.34</v>
      </c>
      <c r="J771" s="112">
        <v>26.39</v>
      </c>
      <c r="K771" s="67">
        <v>5023</v>
      </c>
    </row>
    <row r="772" spans="1:11" s="6" customFormat="1" ht="15" outlineLevel="1">
      <c r="A772" s="59" t="s">
        <v>43</v>
      </c>
      <c r="B772" s="108"/>
      <c r="C772" s="108" t="s">
        <v>46</v>
      </c>
      <c r="D772" s="109"/>
      <c r="E772" s="62" t="s">
        <v>43</v>
      </c>
      <c r="F772" s="110">
        <v>633.84</v>
      </c>
      <c r="G772" s="111" t="s">
        <v>95</v>
      </c>
      <c r="H772" s="110"/>
      <c r="I772" s="65">
        <v>56.09</v>
      </c>
      <c r="J772" s="112">
        <v>10.220000000000001</v>
      </c>
      <c r="K772" s="67">
        <v>573.29</v>
      </c>
    </row>
    <row r="773" spans="1:11" s="6" customFormat="1" ht="15" outlineLevel="1">
      <c r="A773" s="59" t="s">
        <v>43</v>
      </c>
      <c r="B773" s="108"/>
      <c r="C773" s="108" t="s">
        <v>48</v>
      </c>
      <c r="D773" s="109"/>
      <c r="E773" s="62" t="s">
        <v>43</v>
      </c>
      <c r="F773" s="110" t="s">
        <v>1455</v>
      </c>
      <c r="G773" s="111"/>
      <c r="H773" s="110"/>
      <c r="I773" s="68" t="s">
        <v>1456</v>
      </c>
      <c r="J773" s="112">
        <v>26.39</v>
      </c>
      <c r="K773" s="69" t="s">
        <v>1457</v>
      </c>
    </row>
    <row r="774" spans="1:11" s="6" customFormat="1" ht="15" outlineLevel="1">
      <c r="A774" s="59" t="s">
        <v>43</v>
      </c>
      <c r="B774" s="108"/>
      <c r="C774" s="108" t="s">
        <v>52</v>
      </c>
      <c r="D774" s="109"/>
      <c r="E774" s="62" t="s">
        <v>43</v>
      </c>
      <c r="F774" s="110">
        <v>315</v>
      </c>
      <c r="G774" s="111"/>
      <c r="H774" s="110"/>
      <c r="I774" s="65">
        <v>18.59</v>
      </c>
      <c r="J774" s="112">
        <v>15.45</v>
      </c>
      <c r="K774" s="67">
        <v>287.14</v>
      </c>
    </row>
    <row r="775" spans="1:11" s="6" customFormat="1" ht="15" outlineLevel="1">
      <c r="A775" s="59" t="s">
        <v>43</v>
      </c>
      <c r="B775" s="108"/>
      <c r="C775" s="108" t="s">
        <v>53</v>
      </c>
      <c r="D775" s="109" t="s">
        <v>54</v>
      </c>
      <c r="E775" s="62">
        <v>85</v>
      </c>
      <c r="F775" s="110"/>
      <c r="G775" s="111"/>
      <c r="H775" s="110"/>
      <c r="I775" s="65">
        <v>161.79</v>
      </c>
      <c r="J775" s="112">
        <v>70</v>
      </c>
      <c r="K775" s="67">
        <v>3516.1</v>
      </c>
    </row>
    <row r="776" spans="1:11" s="6" customFormat="1" ht="15" outlineLevel="1">
      <c r="A776" s="59" t="s">
        <v>43</v>
      </c>
      <c r="B776" s="108"/>
      <c r="C776" s="108" t="s">
        <v>55</v>
      </c>
      <c r="D776" s="109" t="s">
        <v>54</v>
      </c>
      <c r="E776" s="62">
        <v>70</v>
      </c>
      <c r="F776" s="110"/>
      <c r="G776" s="111"/>
      <c r="H776" s="110"/>
      <c r="I776" s="65">
        <v>133.24</v>
      </c>
      <c r="J776" s="112">
        <v>41</v>
      </c>
      <c r="K776" s="67">
        <v>2059.4299999999998</v>
      </c>
    </row>
    <row r="777" spans="1:11" s="6" customFormat="1" ht="15" outlineLevel="1">
      <c r="A777" s="59" t="s">
        <v>43</v>
      </c>
      <c r="B777" s="108"/>
      <c r="C777" s="108" t="s">
        <v>56</v>
      </c>
      <c r="D777" s="109" t="s">
        <v>54</v>
      </c>
      <c r="E777" s="62">
        <v>98</v>
      </c>
      <c r="F777" s="110"/>
      <c r="G777" s="111"/>
      <c r="H777" s="110"/>
      <c r="I777" s="65">
        <v>5.63</v>
      </c>
      <c r="J777" s="112">
        <v>95</v>
      </c>
      <c r="K777" s="67">
        <v>143.99</v>
      </c>
    </row>
    <row r="778" spans="1:11" s="6" customFormat="1" ht="15" outlineLevel="1">
      <c r="A778" s="59" t="s">
        <v>43</v>
      </c>
      <c r="B778" s="108"/>
      <c r="C778" s="108" t="s">
        <v>57</v>
      </c>
      <c r="D778" s="109" t="s">
        <v>54</v>
      </c>
      <c r="E778" s="62">
        <v>77</v>
      </c>
      <c r="F778" s="110"/>
      <c r="G778" s="111"/>
      <c r="H778" s="110"/>
      <c r="I778" s="65">
        <v>4.42</v>
      </c>
      <c r="J778" s="112">
        <v>65</v>
      </c>
      <c r="K778" s="67">
        <v>98.52</v>
      </c>
    </row>
    <row r="779" spans="1:11" s="6" customFormat="1" ht="30" outlineLevel="1">
      <c r="A779" s="59" t="s">
        <v>43</v>
      </c>
      <c r="B779" s="108"/>
      <c r="C779" s="108" t="s">
        <v>58</v>
      </c>
      <c r="D779" s="109" t="s">
        <v>59</v>
      </c>
      <c r="E779" s="62">
        <v>161</v>
      </c>
      <c r="F779" s="110"/>
      <c r="G779" s="111" t="s">
        <v>94</v>
      </c>
      <c r="H779" s="110"/>
      <c r="I779" s="65">
        <v>14.42</v>
      </c>
      <c r="J779" s="112"/>
      <c r="K779" s="67"/>
    </row>
    <row r="780" spans="1:11" s="6" customFormat="1" ht="15.75">
      <c r="A780" s="70" t="s">
        <v>43</v>
      </c>
      <c r="B780" s="113"/>
      <c r="C780" s="113" t="s">
        <v>60</v>
      </c>
      <c r="D780" s="114"/>
      <c r="E780" s="73" t="s">
        <v>43</v>
      </c>
      <c r="F780" s="115"/>
      <c r="G780" s="116"/>
      <c r="H780" s="115"/>
      <c r="I780" s="76">
        <v>570.1</v>
      </c>
      <c r="J780" s="117"/>
      <c r="K780" s="78">
        <v>11701.47</v>
      </c>
    </row>
    <row r="781" spans="1:11" s="6" customFormat="1" ht="15" outlineLevel="1">
      <c r="A781" s="59" t="s">
        <v>43</v>
      </c>
      <c r="B781" s="108"/>
      <c r="C781" s="108" t="s">
        <v>61</v>
      </c>
      <c r="D781" s="109"/>
      <c r="E781" s="62" t="s">
        <v>43</v>
      </c>
      <c r="F781" s="110"/>
      <c r="G781" s="111"/>
      <c r="H781" s="110"/>
      <c r="I781" s="65"/>
      <c r="J781" s="112"/>
      <c r="K781" s="67"/>
    </row>
    <row r="782" spans="1:11" s="6" customFormat="1" ht="25.5" outlineLevel="1">
      <c r="A782" s="59" t="s">
        <v>43</v>
      </c>
      <c r="B782" s="108"/>
      <c r="C782" s="108" t="s">
        <v>46</v>
      </c>
      <c r="D782" s="109"/>
      <c r="E782" s="62" t="s">
        <v>43</v>
      </c>
      <c r="F782" s="110">
        <v>64.900000000000006</v>
      </c>
      <c r="G782" s="111" t="s">
        <v>100</v>
      </c>
      <c r="H782" s="110"/>
      <c r="I782" s="65">
        <v>0.56999999999999995</v>
      </c>
      <c r="J782" s="112">
        <v>26.39</v>
      </c>
      <c r="K782" s="67">
        <v>15.16</v>
      </c>
    </row>
    <row r="783" spans="1:11" s="6" customFormat="1" ht="25.5" outlineLevel="1">
      <c r="A783" s="59" t="s">
        <v>43</v>
      </c>
      <c r="B783" s="108"/>
      <c r="C783" s="108" t="s">
        <v>48</v>
      </c>
      <c r="D783" s="109"/>
      <c r="E783" s="62" t="s">
        <v>43</v>
      </c>
      <c r="F783" s="110">
        <v>64.900000000000006</v>
      </c>
      <c r="G783" s="111" t="s">
        <v>100</v>
      </c>
      <c r="H783" s="110"/>
      <c r="I783" s="65">
        <v>0.56999999999999995</v>
      </c>
      <c r="J783" s="112">
        <v>26.39</v>
      </c>
      <c r="K783" s="67">
        <v>15.16</v>
      </c>
    </row>
    <row r="784" spans="1:11" s="6" customFormat="1" ht="15" outlineLevel="1">
      <c r="A784" s="59" t="s">
        <v>43</v>
      </c>
      <c r="B784" s="108"/>
      <c r="C784" s="108" t="s">
        <v>63</v>
      </c>
      <c r="D784" s="109" t="s">
        <v>54</v>
      </c>
      <c r="E784" s="62">
        <v>175</v>
      </c>
      <c r="F784" s="110"/>
      <c r="G784" s="111"/>
      <c r="H784" s="110"/>
      <c r="I784" s="65">
        <v>1</v>
      </c>
      <c r="J784" s="112">
        <v>160</v>
      </c>
      <c r="K784" s="67">
        <v>24.25</v>
      </c>
    </row>
    <row r="785" spans="1:11" s="6" customFormat="1" ht="15" outlineLevel="1">
      <c r="A785" s="59" t="s">
        <v>43</v>
      </c>
      <c r="B785" s="108"/>
      <c r="C785" s="108" t="s">
        <v>64</v>
      </c>
      <c r="D785" s="109"/>
      <c r="E785" s="62" t="s">
        <v>43</v>
      </c>
      <c r="F785" s="110"/>
      <c r="G785" s="111"/>
      <c r="H785" s="110"/>
      <c r="I785" s="65">
        <v>1.57</v>
      </c>
      <c r="J785" s="112"/>
      <c r="K785" s="67">
        <v>39.409999999999997</v>
      </c>
    </row>
    <row r="786" spans="1:11" s="6" customFormat="1" ht="15.75">
      <c r="A786" s="70" t="s">
        <v>43</v>
      </c>
      <c r="B786" s="113"/>
      <c r="C786" s="113" t="s">
        <v>65</v>
      </c>
      <c r="D786" s="114"/>
      <c r="E786" s="73" t="s">
        <v>43</v>
      </c>
      <c r="F786" s="115"/>
      <c r="G786" s="116"/>
      <c r="H786" s="115"/>
      <c r="I786" s="76">
        <v>571.66999999999996</v>
      </c>
      <c r="J786" s="117"/>
      <c r="K786" s="78">
        <v>11740.88</v>
      </c>
    </row>
    <row r="787" spans="1:11" s="6" customFormat="1" ht="30">
      <c r="A787" s="59">
        <v>77</v>
      </c>
      <c r="B787" s="108" t="s">
        <v>1458</v>
      </c>
      <c r="C787" s="108" t="s">
        <v>1459</v>
      </c>
      <c r="D787" s="109" t="s">
        <v>106</v>
      </c>
      <c r="E787" s="62">
        <v>6.2775999999999998E-2</v>
      </c>
      <c r="F787" s="110">
        <v>15328.48</v>
      </c>
      <c r="G787" s="111"/>
      <c r="H787" s="110"/>
      <c r="I787" s="65">
        <v>962.26</v>
      </c>
      <c r="J787" s="112">
        <v>5.57</v>
      </c>
      <c r="K787" s="78">
        <v>5359.79</v>
      </c>
    </row>
    <row r="788" spans="1:11" s="6" customFormat="1" ht="225">
      <c r="A788" s="59">
        <v>78</v>
      </c>
      <c r="B788" s="108" t="s">
        <v>1460</v>
      </c>
      <c r="C788" s="108" t="s">
        <v>1461</v>
      </c>
      <c r="D788" s="109" t="s">
        <v>122</v>
      </c>
      <c r="E788" s="62">
        <v>5.8999999999999997E-2</v>
      </c>
      <c r="F788" s="110">
        <v>1637.73</v>
      </c>
      <c r="G788" s="111"/>
      <c r="H788" s="110"/>
      <c r="I788" s="65"/>
      <c r="J788" s="112"/>
      <c r="K788" s="67"/>
    </row>
    <row r="789" spans="1:11" s="6" customFormat="1" ht="25.5" outlineLevel="1">
      <c r="A789" s="59" t="s">
        <v>43</v>
      </c>
      <c r="B789" s="108"/>
      <c r="C789" s="108" t="s">
        <v>44</v>
      </c>
      <c r="D789" s="109"/>
      <c r="E789" s="62" t="s">
        <v>43</v>
      </c>
      <c r="F789" s="110">
        <v>1531.2</v>
      </c>
      <c r="G789" s="111" t="s">
        <v>1290</v>
      </c>
      <c r="H789" s="110"/>
      <c r="I789" s="65">
        <v>150.85</v>
      </c>
      <c r="J789" s="112">
        <v>26.39</v>
      </c>
      <c r="K789" s="67">
        <v>3980.96</v>
      </c>
    </row>
    <row r="790" spans="1:11" s="6" customFormat="1" ht="15" outlineLevel="1">
      <c r="A790" s="59" t="s">
        <v>43</v>
      </c>
      <c r="B790" s="108"/>
      <c r="C790" s="108" t="s">
        <v>46</v>
      </c>
      <c r="D790" s="109"/>
      <c r="E790" s="62" t="s">
        <v>43</v>
      </c>
      <c r="F790" s="110">
        <v>45.47</v>
      </c>
      <c r="G790" s="111" t="s">
        <v>95</v>
      </c>
      <c r="H790" s="110"/>
      <c r="I790" s="65">
        <v>4.0199999999999996</v>
      </c>
      <c r="J790" s="112">
        <v>6.33</v>
      </c>
      <c r="K790" s="67">
        <v>25.47</v>
      </c>
    </row>
    <row r="791" spans="1:11" s="6" customFormat="1" ht="15" outlineLevel="1">
      <c r="A791" s="59" t="s">
        <v>43</v>
      </c>
      <c r="B791" s="108"/>
      <c r="C791" s="108" t="s">
        <v>48</v>
      </c>
      <c r="D791" s="109"/>
      <c r="E791" s="62" t="s">
        <v>43</v>
      </c>
      <c r="F791" s="110" t="s">
        <v>447</v>
      </c>
      <c r="G791" s="111"/>
      <c r="H791" s="110"/>
      <c r="I791" s="68" t="s">
        <v>78</v>
      </c>
      <c r="J791" s="112">
        <v>26.39</v>
      </c>
      <c r="K791" s="69" t="s">
        <v>1462</v>
      </c>
    </row>
    <row r="792" spans="1:11" s="6" customFormat="1" ht="15" outlineLevel="1">
      <c r="A792" s="59" t="s">
        <v>43</v>
      </c>
      <c r="B792" s="108"/>
      <c r="C792" s="108" t="s">
        <v>52</v>
      </c>
      <c r="D792" s="109"/>
      <c r="E792" s="62" t="s">
        <v>43</v>
      </c>
      <c r="F792" s="110">
        <v>61.06</v>
      </c>
      <c r="G792" s="111"/>
      <c r="H792" s="110"/>
      <c r="I792" s="65">
        <v>3.6</v>
      </c>
      <c r="J792" s="112">
        <v>10.78</v>
      </c>
      <c r="K792" s="67">
        <v>38.840000000000003</v>
      </c>
    </row>
    <row r="793" spans="1:11" s="6" customFormat="1" ht="15" outlineLevel="1">
      <c r="A793" s="59" t="s">
        <v>43</v>
      </c>
      <c r="B793" s="108"/>
      <c r="C793" s="108" t="s">
        <v>53</v>
      </c>
      <c r="D793" s="109" t="s">
        <v>54</v>
      </c>
      <c r="E793" s="62">
        <v>85</v>
      </c>
      <c r="F793" s="110"/>
      <c r="G793" s="111"/>
      <c r="H793" s="110"/>
      <c r="I793" s="65">
        <v>128.22</v>
      </c>
      <c r="J793" s="112">
        <v>70</v>
      </c>
      <c r="K793" s="67">
        <v>2786.67</v>
      </c>
    </row>
    <row r="794" spans="1:11" s="6" customFormat="1" ht="15" outlineLevel="1">
      <c r="A794" s="59" t="s">
        <v>43</v>
      </c>
      <c r="B794" s="108"/>
      <c r="C794" s="108" t="s">
        <v>55</v>
      </c>
      <c r="D794" s="109" t="s">
        <v>54</v>
      </c>
      <c r="E794" s="62">
        <v>70</v>
      </c>
      <c r="F794" s="110"/>
      <c r="G794" s="111"/>
      <c r="H794" s="110"/>
      <c r="I794" s="65">
        <v>105.6</v>
      </c>
      <c r="J794" s="112">
        <v>41</v>
      </c>
      <c r="K794" s="67">
        <v>1632.19</v>
      </c>
    </row>
    <row r="795" spans="1:11" s="6" customFormat="1" ht="15" outlineLevel="1">
      <c r="A795" s="59" t="s">
        <v>43</v>
      </c>
      <c r="B795" s="108"/>
      <c r="C795" s="108" t="s">
        <v>56</v>
      </c>
      <c r="D795" s="109" t="s">
        <v>54</v>
      </c>
      <c r="E795" s="62">
        <v>98</v>
      </c>
      <c r="F795" s="110"/>
      <c r="G795" s="111"/>
      <c r="H795" s="110"/>
      <c r="I795" s="65">
        <v>0.02</v>
      </c>
      <c r="J795" s="112">
        <v>95</v>
      </c>
      <c r="K795" s="67">
        <v>0.51</v>
      </c>
    </row>
    <row r="796" spans="1:11" s="6" customFormat="1" ht="15" outlineLevel="1">
      <c r="A796" s="59" t="s">
        <v>43</v>
      </c>
      <c r="B796" s="108"/>
      <c r="C796" s="108" t="s">
        <v>57</v>
      </c>
      <c r="D796" s="109" t="s">
        <v>54</v>
      </c>
      <c r="E796" s="62">
        <v>77</v>
      </c>
      <c r="F796" s="110"/>
      <c r="G796" s="111"/>
      <c r="H796" s="110"/>
      <c r="I796" s="65">
        <v>0.02</v>
      </c>
      <c r="J796" s="112">
        <v>65</v>
      </c>
      <c r="K796" s="67">
        <v>0.35</v>
      </c>
    </row>
    <row r="797" spans="1:11" s="6" customFormat="1" ht="30" outlineLevel="1">
      <c r="A797" s="59" t="s">
        <v>43</v>
      </c>
      <c r="B797" s="108"/>
      <c r="C797" s="108" t="s">
        <v>58</v>
      </c>
      <c r="D797" s="109" t="s">
        <v>59</v>
      </c>
      <c r="E797" s="62">
        <v>116</v>
      </c>
      <c r="F797" s="110"/>
      <c r="G797" s="111" t="s">
        <v>1290</v>
      </c>
      <c r="H797" s="110"/>
      <c r="I797" s="65">
        <v>11.43</v>
      </c>
      <c r="J797" s="112"/>
      <c r="K797" s="67"/>
    </row>
    <row r="798" spans="1:11" s="6" customFormat="1" ht="15.75">
      <c r="A798" s="70" t="s">
        <v>43</v>
      </c>
      <c r="B798" s="113"/>
      <c r="C798" s="113" t="s">
        <v>60</v>
      </c>
      <c r="D798" s="114"/>
      <c r="E798" s="73" t="s">
        <v>43</v>
      </c>
      <c r="F798" s="115"/>
      <c r="G798" s="116"/>
      <c r="H798" s="115"/>
      <c r="I798" s="76">
        <v>392.33</v>
      </c>
      <c r="J798" s="117"/>
      <c r="K798" s="78">
        <v>8464.99</v>
      </c>
    </row>
    <row r="799" spans="1:11" s="6" customFormat="1" ht="15" outlineLevel="1">
      <c r="A799" s="59" t="s">
        <v>43</v>
      </c>
      <c r="B799" s="108"/>
      <c r="C799" s="108" t="s">
        <v>61</v>
      </c>
      <c r="D799" s="109"/>
      <c r="E799" s="62" t="s">
        <v>43</v>
      </c>
      <c r="F799" s="110"/>
      <c r="G799" s="111"/>
      <c r="H799" s="110"/>
      <c r="I799" s="65"/>
      <c r="J799" s="112"/>
      <c r="K799" s="67"/>
    </row>
    <row r="800" spans="1:11" s="6" customFormat="1" ht="25.5" outlineLevel="1">
      <c r="A800" s="59" t="s">
        <v>43</v>
      </c>
      <c r="B800" s="108"/>
      <c r="C800" s="108" t="s">
        <v>46</v>
      </c>
      <c r="D800" s="109"/>
      <c r="E800" s="62" t="s">
        <v>43</v>
      </c>
      <c r="F800" s="110">
        <v>0.23</v>
      </c>
      <c r="G800" s="111" t="s">
        <v>100</v>
      </c>
      <c r="H800" s="110"/>
      <c r="I800" s="65"/>
      <c r="J800" s="112">
        <v>26.39</v>
      </c>
      <c r="K800" s="67">
        <v>0.05</v>
      </c>
    </row>
    <row r="801" spans="1:11" s="6" customFormat="1" ht="25.5" outlineLevel="1">
      <c r="A801" s="59" t="s">
        <v>43</v>
      </c>
      <c r="B801" s="108"/>
      <c r="C801" s="108" t="s">
        <v>48</v>
      </c>
      <c r="D801" s="109"/>
      <c r="E801" s="62" t="s">
        <v>43</v>
      </c>
      <c r="F801" s="110">
        <v>0.23</v>
      </c>
      <c r="G801" s="111" t="s">
        <v>100</v>
      </c>
      <c r="H801" s="110"/>
      <c r="I801" s="65"/>
      <c r="J801" s="112">
        <v>26.39</v>
      </c>
      <c r="K801" s="67">
        <v>0.05</v>
      </c>
    </row>
    <row r="802" spans="1:11" s="6" customFormat="1" ht="15" outlineLevel="1">
      <c r="A802" s="59" t="s">
        <v>43</v>
      </c>
      <c r="B802" s="108"/>
      <c r="C802" s="108" t="s">
        <v>63</v>
      </c>
      <c r="D802" s="109" t="s">
        <v>54</v>
      </c>
      <c r="E802" s="62">
        <v>175</v>
      </c>
      <c r="F802" s="110"/>
      <c r="G802" s="111"/>
      <c r="H802" s="110"/>
      <c r="I802" s="65">
        <v>0</v>
      </c>
      <c r="J802" s="112">
        <v>160</v>
      </c>
      <c r="K802" s="67">
        <v>0.08</v>
      </c>
    </row>
    <row r="803" spans="1:11" s="6" customFormat="1" ht="15" outlineLevel="1">
      <c r="A803" s="59" t="s">
        <v>43</v>
      </c>
      <c r="B803" s="108"/>
      <c r="C803" s="108" t="s">
        <v>64</v>
      </c>
      <c r="D803" s="109"/>
      <c r="E803" s="62" t="s">
        <v>43</v>
      </c>
      <c r="F803" s="110"/>
      <c r="G803" s="111"/>
      <c r="H803" s="110"/>
      <c r="I803" s="65"/>
      <c r="J803" s="112"/>
      <c r="K803" s="67">
        <v>0.13</v>
      </c>
    </row>
    <row r="804" spans="1:11" s="6" customFormat="1" ht="15.75">
      <c r="A804" s="70" t="s">
        <v>43</v>
      </c>
      <c r="B804" s="113"/>
      <c r="C804" s="113" t="s">
        <v>65</v>
      </c>
      <c r="D804" s="114"/>
      <c r="E804" s="73" t="s">
        <v>43</v>
      </c>
      <c r="F804" s="115"/>
      <c r="G804" s="116"/>
      <c r="H804" s="115"/>
      <c r="I804" s="76">
        <v>392.33</v>
      </c>
      <c r="J804" s="117"/>
      <c r="K804" s="78">
        <v>8465.1200000000008</v>
      </c>
    </row>
    <row r="805" spans="1:11" s="6" customFormat="1" ht="30">
      <c r="A805" s="59">
        <v>79</v>
      </c>
      <c r="B805" s="108" t="s">
        <v>1463</v>
      </c>
      <c r="C805" s="108" t="s">
        <v>1464</v>
      </c>
      <c r="D805" s="109" t="s">
        <v>156</v>
      </c>
      <c r="E805" s="62" t="s">
        <v>1450</v>
      </c>
      <c r="F805" s="110">
        <v>94.94</v>
      </c>
      <c r="G805" s="111"/>
      <c r="H805" s="110"/>
      <c r="I805" s="65">
        <v>188.93</v>
      </c>
      <c r="J805" s="112">
        <v>4.46</v>
      </c>
      <c r="K805" s="78">
        <v>842.63</v>
      </c>
    </row>
    <row r="806" spans="1:11" s="6" customFormat="1" ht="135">
      <c r="A806" s="59">
        <v>80</v>
      </c>
      <c r="B806" s="108" t="s">
        <v>1034</v>
      </c>
      <c r="C806" s="108" t="s">
        <v>1035</v>
      </c>
      <c r="D806" s="109" t="s">
        <v>1036</v>
      </c>
      <c r="E806" s="62" t="s">
        <v>1465</v>
      </c>
      <c r="F806" s="110">
        <v>105.04</v>
      </c>
      <c r="G806" s="111"/>
      <c r="H806" s="110"/>
      <c r="I806" s="65"/>
      <c r="J806" s="112"/>
      <c r="K806" s="67"/>
    </row>
    <row r="807" spans="1:11" s="6" customFormat="1" ht="15" outlineLevel="1">
      <c r="A807" s="59" t="s">
        <v>43</v>
      </c>
      <c r="B807" s="108"/>
      <c r="C807" s="108" t="s">
        <v>44</v>
      </c>
      <c r="D807" s="109"/>
      <c r="E807" s="62" t="s">
        <v>43</v>
      </c>
      <c r="F807" s="110">
        <v>95.48</v>
      </c>
      <c r="G807" s="111" t="s">
        <v>76</v>
      </c>
      <c r="H807" s="110"/>
      <c r="I807" s="65">
        <v>148.72</v>
      </c>
      <c r="J807" s="112">
        <v>26.39</v>
      </c>
      <c r="K807" s="67">
        <v>3924.71</v>
      </c>
    </row>
    <row r="808" spans="1:11" s="6" customFormat="1" ht="15" outlineLevel="1">
      <c r="A808" s="59" t="s">
        <v>43</v>
      </c>
      <c r="B808" s="108"/>
      <c r="C808" s="108" t="s">
        <v>46</v>
      </c>
      <c r="D808" s="109"/>
      <c r="E808" s="62" t="s">
        <v>43</v>
      </c>
      <c r="F808" s="110">
        <v>9.56</v>
      </c>
      <c r="G808" s="111">
        <v>1.2</v>
      </c>
      <c r="H808" s="110"/>
      <c r="I808" s="65">
        <v>13.54</v>
      </c>
      <c r="J808" s="112">
        <v>6.01</v>
      </c>
      <c r="K808" s="67">
        <v>81.36</v>
      </c>
    </row>
    <row r="809" spans="1:11" s="6" customFormat="1" ht="15" outlineLevel="1">
      <c r="A809" s="59" t="s">
        <v>43</v>
      </c>
      <c r="B809" s="108"/>
      <c r="C809" s="108" t="s">
        <v>48</v>
      </c>
      <c r="D809" s="109"/>
      <c r="E809" s="62" t="s">
        <v>43</v>
      </c>
      <c r="F809" s="110"/>
      <c r="G809" s="111"/>
      <c r="H809" s="110"/>
      <c r="I809" s="65"/>
      <c r="J809" s="112">
        <v>26.39</v>
      </c>
      <c r="K809" s="67"/>
    </row>
    <row r="810" spans="1:11" s="6" customFormat="1" ht="15" outlineLevel="1">
      <c r="A810" s="59" t="s">
        <v>43</v>
      </c>
      <c r="B810" s="108"/>
      <c r="C810" s="108" t="s">
        <v>52</v>
      </c>
      <c r="D810" s="109"/>
      <c r="E810" s="62" t="s">
        <v>43</v>
      </c>
      <c r="F810" s="110"/>
      <c r="G810" s="111"/>
      <c r="H810" s="110"/>
      <c r="I810" s="65"/>
      <c r="J810" s="112"/>
      <c r="K810" s="67"/>
    </row>
    <row r="811" spans="1:11" s="6" customFormat="1" ht="15" outlineLevel="1">
      <c r="A811" s="59" t="s">
        <v>43</v>
      </c>
      <c r="B811" s="108"/>
      <c r="C811" s="108" t="s">
        <v>53</v>
      </c>
      <c r="D811" s="109" t="s">
        <v>54</v>
      </c>
      <c r="E811" s="62">
        <v>91</v>
      </c>
      <c r="F811" s="110"/>
      <c r="G811" s="111"/>
      <c r="H811" s="110"/>
      <c r="I811" s="65">
        <v>135.34</v>
      </c>
      <c r="J811" s="112">
        <v>75</v>
      </c>
      <c r="K811" s="67">
        <v>2943.53</v>
      </c>
    </row>
    <row r="812" spans="1:11" s="6" customFormat="1" ht="15" outlineLevel="1">
      <c r="A812" s="59" t="s">
        <v>43</v>
      </c>
      <c r="B812" s="108"/>
      <c r="C812" s="108" t="s">
        <v>55</v>
      </c>
      <c r="D812" s="109" t="s">
        <v>54</v>
      </c>
      <c r="E812" s="62">
        <v>70</v>
      </c>
      <c r="F812" s="110"/>
      <c r="G812" s="111"/>
      <c r="H812" s="110"/>
      <c r="I812" s="65">
        <v>104.1</v>
      </c>
      <c r="J812" s="112">
        <v>41</v>
      </c>
      <c r="K812" s="67">
        <v>1609.13</v>
      </c>
    </row>
    <row r="813" spans="1:11" s="6" customFormat="1" ht="15" outlineLevel="1">
      <c r="A813" s="59" t="s">
        <v>43</v>
      </c>
      <c r="B813" s="108"/>
      <c r="C813" s="108" t="s">
        <v>56</v>
      </c>
      <c r="D813" s="109" t="s">
        <v>54</v>
      </c>
      <c r="E813" s="62">
        <v>98</v>
      </c>
      <c r="F813" s="110"/>
      <c r="G813" s="111"/>
      <c r="H813" s="110"/>
      <c r="I813" s="65">
        <v>0</v>
      </c>
      <c r="J813" s="112">
        <v>95</v>
      </c>
      <c r="K813" s="67">
        <v>0</v>
      </c>
    </row>
    <row r="814" spans="1:11" s="6" customFormat="1" ht="15" outlineLevel="1">
      <c r="A814" s="59" t="s">
        <v>43</v>
      </c>
      <c r="B814" s="108"/>
      <c r="C814" s="108" t="s">
        <v>57</v>
      </c>
      <c r="D814" s="109" t="s">
        <v>54</v>
      </c>
      <c r="E814" s="62">
        <v>77</v>
      </c>
      <c r="F814" s="110"/>
      <c r="G814" s="111"/>
      <c r="H814" s="110"/>
      <c r="I814" s="65">
        <v>0</v>
      </c>
      <c r="J814" s="112">
        <v>65</v>
      </c>
      <c r="K814" s="67">
        <v>0</v>
      </c>
    </row>
    <row r="815" spans="1:11" s="6" customFormat="1" ht="30" outlineLevel="1">
      <c r="A815" s="59" t="s">
        <v>43</v>
      </c>
      <c r="B815" s="108"/>
      <c r="C815" s="108" t="s">
        <v>58</v>
      </c>
      <c r="D815" s="109" t="s">
        <v>59</v>
      </c>
      <c r="E815" s="62">
        <v>8.5399999999999991</v>
      </c>
      <c r="F815" s="110"/>
      <c r="G815" s="111" t="s">
        <v>76</v>
      </c>
      <c r="H815" s="110"/>
      <c r="I815" s="65">
        <v>13.3</v>
      </c>
      <c r="J815" s="112"/>
      <c r="K815" s="67"/>
    </row>
    <row r="816" spans="1:11" s="6" customFormat="1" ht="15.75">
      <c r="A816" s="70" t="s">
        <v>43</v>
      </c>
      <c r="B816" s="113"/>
      <c r="C816" s="113" t="s">
        <v>60</v>
      </c>
      <c r="D816" s="114"/>
      <c r="E816" s="73" t="s">
        <v>43</v>
      </c>
      <c r="F816" s="115"/>
      <c r="G816" s="116"/>
      <c r="H816" s="115"/>
      <c r="I816" s="76">
        <v>401.7</v>
      </c>
      <c r="J816" s="117"/>
      <c r="K816" s="78">
        <v>8558.73</v>
      </c>
    </row>
    <row r="817" spans="1:11" s="6" customFormat="1" ht="135">
      <c r="A817" s="59">
        <v>81</v>
      </c>
      <c r="B817" s="108" t="s">
        <v>1041</v>
      </c>
      <c r="C817" s="108" t="s">
        <v>1466</v>
      </c>
      <c r="D817" s="109" t="s">
        <v>1036</v>
      </c>
      <c r="E817" s="62" t="s">
        <v>1465</v>
      </c>
      <c r="F817" s="110">
        <v>31.98</v>
      </c>
      <c r="G817" s="111"/>
      <c r="H817" s="110"/>
      <c r="I817" s="65"/>
      <c r="J817" s="112"/>
      <c r="K817" s="67"/>
    </row>
    <row r="818" spans="1:11" s="6" customFormat="1" ht="15" outlineLevel="1">
      <c r="A818" s="59" t="s">
        <v>43</v>
      </c>
      <c r="B818" s="108"/>
      <c r="C818" s="108" t="s">
        <v>44</v>
      </c>
      <c r="D818" s="109"/>
      <c r="E818" s="62" t="s">
        <v>43</v>
      </c>
      <c r="F818" s="110">
        <v>29.07</v>
      </c>
      <c r="G818" s="111" t="s">
        <v>76</v>
      </c>
      <c r="H818" s="110"/>
      <c r="I818" s="65">
        <v>45.28</v>
      </c>
      <c r="J818" s="112">
        <v>26.39</v>
      </c>
      <c r="K818" s="67">
        <v>1194.92</v>
      </c>
    </row>
    <row r="819" spans="1:11" s="6" customFormat="1" ht="15" outlineLevel="1">
      <c r="A819" s="59" t="s">
        <v>43</v>
      </c>
      <c r="B819" s="108"/>
      <c r="C819" s="108" t="s">
        <v>46</v>
      </c>
      <c r="D819" s="109"/>
      <c r="E819" s="62" t="s">
        <v>43</v>
      </c>
      <c r="F819" s="110">
        <v>2.91</v>
      </c>
      <c r="G819" s="111">
        <v>1.2</v>
      </c>
      <c r="H819" s="110"/>
      <c r="I819" s="65">
        <v>4.12</v>
      </c>
      <c r="J819" s="112">
        <v>6.01</v>
      </c>
      <c r="K819" s="67">
        <v>24.76</v>
      </c>
    </row>
    <row r="820" spans="1:11" s="6" customFormat="1" ht="15" outlineLevel="1">
      <c r="A820" s="59" t="s">
        <v>43</v>
      </c>
      <c r="B820" s="108"/>
      <c r="C820" s="108" t="s">
        <v>48</v>
      </c>
      <c r="D820" s="109"/>
      <c r="E820" s="62" t="s">
        <v>43</v>
      </c>
      <c r="F820" s="110"/>
      <c r="G820" s="111"/>
      <c r="H820" s="110"/>
      <c r="I820" s="65"/>
      <c r="J820" s="112">
        <v>26.39</v>
      </c>
      <c r="K820" s="67"/>
    </row>
    <row r="821" spans="1:11" s="6" customFormat="1" ht="15" outlineLevel="1">
      <c r="A821" s="59" t="s">
        <v>43</v>
      </c>
      <c r="B821" s="108"/>
      <c r="C821" s="108" t="s">
        <v>52</v>
      </c>
      <c r="D821" s="109"/>
      <c r="E821" s="62" t="s">
        <v>43</v>
      </c>
      <c r="F821" s="110"/>
      <c r="G821" s="111"/>
      <c r="H821" s="110"/>
      <c r="I821" s="65"/>
      <c r="J821" s="112"/>
      <c r="K821" s="67"/>
    </row>
    <row r="822" spans="1:11" s="6" customFormat="1" ht="15" outlineLevel="1">
      <c r="A822" s="59" t="s">
        <v>43</v>
      </c>
      <c r="B822" s="108"/>
      <c r="C822" s="108" t="s">
        <v>53</v>
      </c>
      <c r="D822" s="109" t="s">
        <v>54</v>
      </c>
      <c r="E822" s="62">
        <v>91</v>
      </c>
      <c r="F822" s="110"/>
      <c r="G822" s="111"/>
      <c r="H822" s="110"/>
      <c r="I822" s="65">
        <v>41.2</v>
      </c>
      <c r="J822" s="112">
        <v>75</v>
      </c>
      <c r="K822" s="67">
        <v>896.19</v>
      </c>
    </row>
    <row r="823" spans="1:11" s="6" customFormat="1" ht="15" outlineLevel="1">
      <c r="A823" s="59" t="s">
        <v>43</v>
      </c>
      <c r="B823" s="108"/>
      <c r="C823" s="108" t="s">
        <v>55</v>
      </c>
      <c r="D823" s="109" t="s">
        <v>54</v>
      </c>
      <c r="E823" s="62">
        <v>70</v>
      </c>
      <c r="F823" s="110"/>
      <c r="G823" s="111"/>
      <c r="H823" s="110"/>
      <c r="I823" s="65">
        <v>31.7</v>
      </c>
      <c r="J823" s="112">
        <v>41</v>
      </c>
      <c r="K823" s="67">
        <v>489.92</v>
      </c>
    </row>
    <row r="824" spans="1:11" s="6" customFormat="1" ht="15" outlineLevel="1">
      <c r="A824" s="59" t="s">
        <v>43</v>
      </c>
      <c r="B824" s="108"/>
      <c r="C824" s="108" t="s">
        <v>56</v>
      </c>
      <c r="D824" s="109" t="s">
        <v>54</v>
      </c>
      <c r="E824" s="62">
        <v>98</v>
      </c>
      <c r="F824" s="110"/>
      <c r="G824" s="111"/>
      <c r="H824" s="110"/>
      <c r="I824" s="65">
        <v>0</v>
      </c>
      <c r="J824" s="112">
        <v>95</v>
      </c>
      <c r="K824" s="67">
        <v>0</v>
      </c>
    </row>
    <row r="825" spans="1:11" s="6" customFormat="1" ht="15" outlineLevel="1">
      <c r="A825" s="59" t="s">
        <v>43</v>
      </c>
      <c r="B825" s="108"/>
      <c r="C825" s="108" t="s">
        <v>57</v>
      </c>
      <c r="D825" s="109" t="s">
        <v>54</v>
      </c>
      <c r="E825" s="62">
        <v>77</v>
      </c>
      <c r="F825" s="110"/>
      <c r="G825" s="111"/>
      <c r="H825" s="110"/>
      <c r="I825" s="65">
        <v>0</v>
      </c>
      <c r="J825" s="112">
        <v>65</v>
      </c>
      <c r="K825" s="67">
        <v>0</v>
      </c>
    </row>
    <row r="826" spans="1:11" s="6" customFormat="1" ht="30" outlineLevel="1">
      <c r="A826" s="59" t="s">
        <v>43</v>
      </c>
      <c r="B826" s="108"/>
      <c r="C826" s="108" t="s">
        <v>58</v>
      </c>
      <c r="D826" s="109" t="s">
        <v>59</v>
      </c>
      <c r="E826" s="62">
        <v>2.6</v>
      </c>
      <c r="F826" s="110"/>
      <c r="G826" s="111" t="s">
        <v>76</v>
      </c>
      <c r="H826" s="110"/>
      <c r="I826" s="65">
        <v>4.05</v>
      </c>
      <c r="J826" s="112"/>
      <c r="K826" s="67"/>
    </row>
    <row r="827" spans="1:11" s="6" customFormat="1" ht="15.75">
      <c r="A827" s="70" t="s">
        <v>43</v>
      </c>
      <c r="B827" s="113"/>
      <c r="C827" s="113" t="s">
        <v>60</v>
      </c>
      <c r="D827" s="114"/>
      <c r="E827" s="73" t="s">
        <v>43</v>
      </c>
      <c r="F827" s="115"/>
      <c r="G827" s="116"/>
      <c r="H827" s="115"/>
      <c r="I827" s="76">
        <v>122.3</v>
      </c>
      <c r="J827" s="117"/>
      <c r="K827" s="78">
        <v>2605.79</v>
      </c>
    </row>
    <row r="828" spans="1:11" s="6" customFormat="1" ht="30">
      <c r="A828" s="59">
        <v>82</v>
      </c>
      <c r="B828" s="108" t="s">
        <v>1451</v>
      </c>
      <c r="C828" s="108" t="s">
        <v>1452</v>
      </c>
      <c r="D828" s="109" t="s">
        <v>418</v>
      </c>
      <c r="E828" s="62">
        <v>11.8</v>
      </c>
      <c r="F828" s="110">
        <v>206.58</v>
      </c>
      <c r="G828" s="111"/>
      <c r="H828" s="110"/>
      <c r="I828" s="65">
        <v>2437.64</v>
      </c>
      <c r="J828" s="112">
        <v>0.89</v>
      </c>
      <c r="K828" s="78">
        <v>2169.5</v>
      </c>
    </row>
    <row r="829" spans="1:11" s="6" customFormat="1" ht="180">
      <c r="A829" s="59">
        <v>83</v>
      </c>
      <c r="B829" s="108" t="s">
        <v>1467</v>
      </c>
      <c r="C829" s="108" t="s">
        <v>1468</v>
      </c>
      <c r="D829" s="109" t="s">
        <v>997</v>
      </c>
      <c r="E829" s="62">
        <v>0.182</v>
      </c>
      <c r="F829" s="110">
        <v>1913.03</v>
      </c>
      <c r="G829" s="111"/>
      <c r="H829" s="110"/>
      <c r="I829" s="65"/>
      <c r="J829" s="112"/>
      <c r="K829" s="67"/>
    </row>
    <row r="830" spans="1:11" s="6" customFormat="1" ht="25.5" outlineLevel="1">
      <c r="A830" s="59" t="s">
        <v>43</v>
      </c>
      <c r="B830" s="108"/>
      <c r="C830" s="108" t="s">
        <v>44</v>
      </c>
      <c r="D830" s="109"/>
      <c r="E830" s="62" t="s">
        <v>43</v>
      </c>
      <c r="F830" s="110">
        <v>1452</v>
      </c>
      <c r="G830" s="111" t="s">
        <v>94</v>
      </c>
      <c r="H830" s="110"/>
      <c r="I830" s="65">
        <v>401.15</v>
      </c>
      <c r="J830" s="112">
        <v>26.39</v>
      </c>
      <c r="K830" s="67">
        <v>10586.42</v>
      </c>
    </row>
    <row r="831" spans="1:11" s="6" customFormat="1" ht="15" outlineLevel="1">
      <c r="A831" s="59" t="s">
        <v>43</v>
      </c>
      <c r="B831" s="108"/>
      <c r="C831" s="108" t="s">
        <v>46</v>
      </c>
      <c r="D831" s="109"/>
      <c r="E831" s="62" t="s">
        <v>43</v>
      </c>
      <c r="F831" s="110">
        <v>324.39</v>
      </c>
      <c r="G831" s="111" t="s">
        <v>95</v>
      </c>
      <c r="H831" s="110"/>
      <c r="I831" s="65">
        <v>88.56</v>
      </c>
      <c r="J831" s="112">
        <v>9.8800000000000008</v>
      </c>
      <c r="K831" s="67">
        <v>874.96</v>
      </c>
    </row>
    <row r="832" spans="1:11" s="6" customFormat="1" ht="15" outlineLevel="1">
      <c r="A832" s="59" t="s">
        <v>43</v>
      </c>
      <c r="B832" s="108"/>
      <c r="C832" s="108" t="s">
        <v>48</v>
      </c>
      <c r="D832" s="109"/>
      <c r="E832" s="62" t="s">
        <v>43</v>
      </c>
      <c r="F832" s="110" t="s">
        <v>1469</v>
      </c>
      <c r="G832" s="111"/>
      <c r="H832" s="110"/>
      <c r="I832" s="68" t="s">
        <v>1470</v>
      </c>
      <c r="J832" s="112">
        <v>26.39</v>
      </c>
      <c r="K832" s="69" t="s">
        <v>1471</v>
      </c>
    </row>
    <row r="833" spans="1:11" s="6" customFormat="1" ht="15" outlineLevel="1">
      <c r="A833" s="59" t="s">
        <v>43</v>
      </c>
      <c r="B833" s="108"/>
      <c r="C833" s="108" t="s">
        <v>52</v>
      </c>
      <c r="D833" s="109"/>
      <c r="E833" s="62" t="s">
        <v>43</v>
      </c>
      <c r="F833" s="110">
        <v>136.63999999999999</v>
      </c>
      <c r="G833" s="111"/>
      <c r="H833" s="110"/>
      <c r="I833" s="65">
        <v>24.87</v>
      </c>
      <c r="J833" s="112">
        <v>15.45</v>
      </c>
      <c r="K833" s="67">
        <v>384.22</v>
      </c>
    </row>
    <row r="834" spans="1:11" s="6" customFormat="1" ht="15" outlineLevel="1">
      <c r="A834" s="59" t="s">
        <v>43</v>
      </c>
      <c r="B834" s="108"/>
      <c r="C834" s="108" t="s">
        <v>53</v>
      </c>
      <c r="D834" s="109" t="s">
        <v>54</v>
      </c>
      <c r="E834" s="62">
        <v>85</v>
      </c>
      <c r="F834" s="110"/>
      <c r="G834" s="111"/>
      <c r="H834" s="110"/>
      <c r="I834" s="65">
        <v>340.98</v>
      </c>
      <c r="J834" s="112">
        <v>70</v>
      </c>
      <c r="K834" s="67">
        <v>7410.49</v>
      </c>
    </row>
    <row r="835" spans="1:11" s="6" customFormat="1" ht="15" outlineLevel="1">
      <c r="A835" s="59" t="s">
        <v>43</v>
      </c>
      <c r="B835" s="108"/>
      <c r="C835" s="108" t="s">
        <v>55</v>
      </c>
      <c r="D835" s="109" t="s">
        <v>54</v>
      </c>
      <c r="E835" s="62">
        <v>70</v>
      </c>
      <c r="F835" s="110"/>
      <c r="G835" s="111"/>
      <c r="H835" s="110"/>
      <c r="I835" s="65">
        <v>280.81</v>
      </c>
      <c r="J835" s="112">
        <v>41</v>
      </c>
      <c r="K835" s="67">
        <v>4340.43</v>
      </c>
    </row>
    <row r="836" spans="1:11" s="6" customFormat="1" ht="15" outlineLevel="1">
      <c r="A836" s="59" t="s">
        <v>43</v>
      </c>
      <c r="B836" s="108"/>
      <c r="C836" s="108" t="s">
        <v>56</v>
      </c>
      <c r="D836" s="109" t="s">
        <v>54</v>
      </c>
      <c r="E836" s="62">
        <v>98</v>
      </c>
      <c r="F836" s="110"/>
      <c r="G836" s="111"/>
      <c r="H836" s="110"/>
      <c r="I836" s="65">
        <v>5.04</v>
      </c>
      <c r="J836" s="112">
        <v>95</v>
      </c>
      <c r="K836" s="67">
        <v>128.74</v>
      </c>
    </row>
    <row r="837" spans="1:11" s="6" customFormat="1" ht="15" outlineLevel="1">
      <c r="A837" s="59" t="s">
        <v>43</v>
      </c>
      <c r="B837" s="108"/>
      <c r="C837" s="108" t="s">
        <v>57</v>
      </c>
      <c r="D837" s="109" t="s">
        <v>54</v>
      </c>
      <c r="E837" s="62">
        <v>77</v>
      </c>
      <c r="F837" s="110"/>
      <c r="G837" s="111"/>
      <c r="H837" s="110"/>
      <c r="I837" s="65">
        <v>3.96</v>
      </c>
      <c r="J837" s="112">
        <v>65</v>
      </c>
      <c r="K837" s="67">
        <v>88.09</v>
      </c>
    </row>
    <row r="838" spans="1:11" s="6" customFormat="1" ht="30" outlineLevel="1">
      <c r="A838" s="59" t="s">
        <v>43</v>
      </c>
      <c r="B838" s="108"/>
      <c r="C838" s="108" t="s">
        <v>58</v>
      </c>
      <c r="D838" s="109" t="s">
        <v>59</v>
      </c>
      <c r="E838" s="62">
        <v>110</v>
      </c>
      <c r="F838" s="110"/>
      <c r="G838" s="111" t="s">
        <v>94</v>
      </c>
      <c r="H838" s="110"/>
      <c r="I838" s="65">
        <v>30.39</v>
      </c>
      <c r="J838" s="112"/>
      <c r="K838" s="67"/>
    </row>
    <row r="839" spans="1:11" s="6" customFormat="1" ht="15.75">
      <c r="A839" s="70" t="s">
        <v>43</v>
      </c>
      <c r="B839" s="113"/>
      <c r="C839" s="113" t="s">
        <v>60</v>
      </c>
      <c r="D839" s="114"/>
      <c r="E839" s="73" t="s">
        <v>43</v>
      </c>
      <c r="F839" s="115"/>
      <c r="G839" s="116"/>
      <c r="H839" s="115"/>
      <c r="I839" s="76">
        <v>1145.3699999999999</v>
      </c>
      <c r="J839" s="117"/>
      <c r="K839" s="78">
        <v>23813.35</v>
      </c>
    </row>
    <row r="840" spans="1:11" s="6" customFormat="1" ht="15" outlineLevel="1">
      <c r="A840" s="59" t="s">
        <v>43</v>
      </c>
      <c r="B840" s="108"/>
      <c r="C840" s="108" t="s">
        <v>61</v>
      </c>
      <c r="D840" s="109"/>
      <c r="E840" s="62" t="s">
        <v>43</v>
      </c>
      <c r="F840" s="110"/>
      <c r="G840" s="111"/>
      <c r="H840" s="110"/>
      <c r="I840" s="65"/>
      <c r="J840" s="112"/>
      <c r="K840" s="67"/>
    </row>
    <row r="841" spans="1:11" s="6" customFormat="1" ht="25.5" outlineLevel="1">
      <c r="A841" s="59" t="s">
        <v>43</v>
      </c>
      <c r="B841" s="108"/>
      <c r="C841" s="108" t="s">
        <v>46</v>
      </c>
      <c r="D841" s="109"/>
      <c r="E841" s="62" t="s">
        <v>43</v>
      </c>
      <c r="F841" s="110">
        <v>18.809999999999999</v>
      </c>
      <c r="G841" s="111" t="s">
        <v>100</v>
      </c>
      <c r="H841" s="110"/>
      <c r="I841" s="65">
        <v>0.51</v>
      </c>
      <c r="J841" s="112">
        <v>26.39</v>
      </c>
      <c r="K841" s="67">
        <v>13.55</v>
      </c>
    </row>
    <row r="842" spans="1:11" s="6" customFormat="1" ht="25.5" outlineLevel="1">
      <c r="A842" s="59" t="s">
        <v>43</v>
      </c>
      <c r="B842" s="108"/>
      <c r="C842" s="108" t="s">
        <v>48</v>
      </c>
      <c r="D842" s="109"/>
      <c r="E842" s="62" t="s">
        <v>43</v>
      </c>
      <c r="F842" s="110">
        <v>18.809999999999999</v>
      </c>
      <c r="G842" s="111" t="s">
        <v>100</v>
      </c>
      <c r="H842" s="110"/>
      <c r="I842" s="65">
        <v>0.51</v>
      </c>
      <c r="J842" s="112">
        <v>26.39</v>
      </c>
      <c r="K842" s="67">
        <v>13.55</v>
      </c>
    </row>
    <row r="843" spans="1:11" s="6" customFormat="1" ht="15" outlineLevel="1">
      <c r="A843" s="59" t="s">
        <v>43</v>
      </c>
      <c r="B843" s="108"/>
      <c r="C843" s="108" t="s">
        <v>63</v>
      </c>
      <c r="D843" s="109" t="s">
        <v>54</v>
      </c>
      <c r="E843" s="62">
        <v>175</v>
      </c>
      <c r="F843" s="110"/>
      <c r="G843" s="111"/>
      <c r="H843" s="110"/>
      <c r="I843" s="65">
        <v>0.89</v>
      </c>
      <c r="J843" s="112">
        <v>160</v>
      </c>
      <c r="K843" s="67">
        <v>21.68</v>
      </c>
    </row>
    <row r="844" spans="1:11" s="6" customFormat="1" ht="15" outlineLevel="1">
      <c r="A844" s="59" t="s">
        <v>43</v>
      </c>
      <c r="B844" s="108"/>
      <c r="C844" s="108" t="s">
        <v>64</v>
      </c>
      <c r="D844" s="109"/>
      <c r="E844" s="62" t="s">
        <v>43</v>
      </c>
      <c r="F844" s="110"/>
      <c r="G844" s="111"/>
      <c r="H844" s="110"/>
      <c r="I844" s="65">
        <v>1.4</v>
      </c>
      <c r="J844" s="112"/>
      <c r="K844" s="67">
        <v>35.229999999999997</v>
      </c>
    </row>
    <row r="845" spans="1:11" s="6" customFormat="1" ht="15.75">
      <c r="A845" s="70" t="s">
        <v>43</v>
      </c>
      <c r="B845" s="113"/>
      <c r="C845" s="113" t="s">
        <v>65</v>
      </c>
      <c r="D845" s="114"/>
      <c r="E845" s="73" t="s">
        <v>43</v>
      </c>
      <c r="F845" s="115"/>
      <c r="G845" s="116"/>
      <c r="H845" s="115"/>
      <c r="I845" s="76">
        <v>1146.77</v>
      </c>
      <c r="J845" s="117"/>
      <c r="K845" s="78">
        <v>23848.58</v>
      </c>
    </row>
    <row r="846" spans="1:11" s="6" customFormat="1" ht="60">
      <c r="A846" s="59">
        <v>84</v>
      </c>
      <c r="B846" s="108" t="s">
        <v>1472</v>
      </c>
      <c r="C846" s="108" t="s">
        <v>1473</v>
      </c>
      <c r="D846" s="109" t="s">
        <v>106</v>
      </c>
      <c r="E846" s="62">
        <v>0.19292000000000001</v>
      </c>
      <c r="F846" s="110">
        <v>7704.74</v>
      </c>
      <c r="G846" s="111"/>
      <c r="H846" s="110"/>
      <c r="I846" s="65">
        <v>1486.4</v>
      </c>
      <c r="J846" s="112">
        <v>5.43</v>
      </c>
      <c r="K846" s="78">
        <v>8071.14</v>
      </c>
    </row>
    <row r="847" spans="1:11" s="6" customFormat="1" ht="225">
      <c r="A847" s="59">
        <v>85</v>
      </c>
      <c r="B847" s="108" t="s">
        <v>1460</v>
      </c>
      <c r="C847" s="108" t="s">
        <v>1474</v>
      </c>
      <c r="D847" s="109" t="s">
        <v>122</v>
      </c>
      <c r="E847" s="62">
        <v>0.182</v>
      </c>
      <c r="F847" s="110">
        <v>1637.73</v>
      </c>
      <c r="G847" s="111"/>
      <c r="H847" s="110"/>
      <c r="I847" s="65"/>
      <c r="J847" s="112"/>
      <c r="K847" s="67"/>
    </row>
    <row r="848" spans="1:11" s="6" customFormat="1" ht="25.5" outlineLevel="1">
      <c r="A848" s="59" t="s">
        <v>43</v>
      </c>
      <c r="B848" s="108"/>
      <c r="C848" s="108" t="s">
        <v>44</v>
      </c>
      <c r="D848" s="109"/>
      <c r="E848" s="62" t="s">
        <v>43</v>
      </c>
      <c r="F848" s="110">
        <v>1531.2</v>
      </c>
      <c r="G848" s="111" t="s">
        <v>1290</v>
      </c>
      <c r="H848" s="110"/>
      <c r="I848" s="65">
        <v>465.34</v>
      </c>
      <c r="J848" s="112">
        <v>26.39</v>
      </c>
      <c r="K848" s="67">
        <v>12280.25</v>
      </c>
    </row>
    <row r="849" spans="1:11" s="6" customFormat="1" ht="15" outlineLevel="1">
      <c r="A849" s="59" t="s">
        <v>43</v>
      </c>
      <c r="B849" s="108"/>
      <c r="C849" s="108" t="s">
        <v>46</v>
      </c>
      <c r="D849" s="109"/>
      <c r="E849" s="62" t="s">
        <v>43</v>
      </c>
      <c r="F849" s="110">
        <v>45.47</v>
      </c>
      <c r="G849" s="111" t="s">
        <v>95</v>
      </c>
      <c r="H849" s="110"/>
      <c r="I849" s="65">
        <v>12.41</v>
      </c>
      <c r="J849" s="112">
        <v>6.33</v>
      </c>
      <c r="K849" s="67">
        <v>78.58</v>
      </c>
    </row>
    <row r="850" spans="1:11" s="6" customFormat="1" ht="15" outlineLevel="1">
      <c r="A850" s="59" t="s">
        <v>43</v>
      </c>
      <c r="B850" s="108"/>
      <c r="C850" s="108" t="s">
        <v>48</v>
      </c>
      <c r="D850" s="109"/>
      <c r="E850" s="62" t="s">
        <v>43</v>
      </c>
      <c r="F850" s="110" t="s">
        <v>447</v>
      </c>
      <c r="G850" s="111"/>
      <c r="H850" s="110"/>
      <c r="I850" s="68" t="s">
        <v>856</v>
      </c>
      <c r="J850" s="112">
        <v>26.39</v>
      </c>
      <c r="K850" s="69" t="s">
        <v>1475</v>
      </c>
    </row>
    <row r="851" spans="1:11" s="6" customFormat="1" ht="15" outlineLevel="1">
      <c r="A851" s="59" t="s">
        <v>43</v>
      </c>
      <c r="B851" s="108"/>
      <c r="C851" s="108" t="s">
        <v>52</v>
      </c>
      <c r="D851" s="109"/>
      <c r="E851" s="62" t="s">
        <v>43</v>
      </c>
      <c r="F851" s="110">
        <v>61.06</v>
      </c>
      <c r="G851" s="111"/>
      <c r="H851" s="110"/>
      <c r="I851" s="65">
        <v>11.11</v>
      </c>
      <c r="J851" s="112">
        <v>10.78</v>
      </c>
      <c r="K851" s="67">
        <v>119.8</v>
      </c>
    </row>
    <row r="852" spans="1:11" s="6" customFormat="1" ht="15" outlineLevel="1">
      <c r="A852" s="59" t="s">
        <v>43</v>
      </c>
      <c r="B852" s="108"/>
      <c r="C852" s="108" t="s">
        <v>53</v>
      </c>
      <c r="D852" s="109" t="s">
        <v>54</v>
      </c>
      <c r="E852" s="62">
        <v>85</v>
      </c>
      <c r="F852" s="110"/>
      <c r="G852" s="111"/>
      <c r="H852" s="110"/>
      <c r="I852" s="65">
        <v>395.54</v>
      </c>
      <c r="J852" s="112">
        <v>70</v>
      </c>
      <c r="K852" s="67">
        <v>8596.18</v>
      </c>
    </row>
    <row r="853" spans="1:11" s="6" customFormat="1" ht="15" outlineLevel="1">
      <c r="A853" s="59" t="s">
        <v>43</v>
      </c>
      <c r="B853" s="108"/>
      <c r="C853" s="108" t="s">
        <v>55</v>
      </c>
      <c r="D853" s="109" t="s">
        <v>54</v>
      </c>
      <c r="E853" s="62">
        <v>70</v>
      </c>
      <c r="F853" s="110"/>
      <c r="G853" s="111"/>
      <c r="H853" s="110"/>
      <c r="I853" s="65">
        <v>325.74</v>
      </c>
      <c r="J853" s="112">
        <v>41</v>
      </c>
      <c r="K853" s="67">
        <v>5034.8999999999996</v>
      </c>
    </row>
    <row r="854" spans="1:11" s="6" customFormat="1" ht="15" outlineLevel="1">
      <c r="A854" s="59" t="s">
        <v>43</v>
      </c>
      <c r="B854" s="108"/>
      <c r="C854" s="108" t="s">
        <v>56</v>
      </c>
      <c r="D854" s="109" t="s">
        <v>54</v>
      </c>
      <c r="E854" s="62">
        <v>98</v>
      </c>
      <c r="F854" s="110"/>
      <c r="G854" s="111"/>
      <c r="H854" s="110"/>
      <c r="I854" s="65">
        <v>0.06</v>
      </c>
      <c r="J854" s="112">
        <v>95</v>
      </c>
      <c r="K854" s="67">
        <v>1.58</v>
      </c>
    </row>
    <row r="855" spans="1:11" s="6" customFormat="1" ht="15" outlineLevel="1">
      <c r="A855" s="59" t="s">
        <v>43</v>
      </c>
      <c r="B855" s="108"/>
      <c r="C855" s="108" t="s">
        <v>57</v>
      </c>
      <c r="D855" s="109" t="s">
        <v>54</v>
      </c>
      <c r="E855" s="62">
        <v>77</v>
      </c>
      <c r="F855" s="110"/>
      <c r="G855" s="111"/>
      <c r="H855" s="110"/>
      <c r="I855" s="65">
        <v>0.05</v>
      </c>
      <c r="J855" s="112">
        <v>65</v>
      </c>
      <c r="K855" s="67">
        <v>1.08</v>
      </c>
    </row>
    <row r="856" spans="1:11" s="6" customFormat="1" ht="30" outlineLevel="1">
      <c r="A856" s="59" t="s">
        <v>43</v>
      </c>
      <c r="B856" s="108"/>
      <c r="C856" s="108" t="s">
        <v>58</v>
      </c>
      <c r="D856" s="109" t="s">
        <v>59</v>
      </c>
      <c r="E856" s="62">
        <v>116</v>
      </c>
      <c r="F856" s="110"/>
      <c r="G856" s="111" t="s">
        <v>1290</v>
      </c>
      <c r="H856" s="110"/>
      <c r="I856" s="65">
        <v>35.25</v>
      </c>
      <c r="J856" s="112"/>
      <c r="K856" s="67"/>
    </row>
    <row r="857" spans="1:11" s="6" customFormat="1" ht="15.75">
      <c r="A857" s="70" t="s">
        <v>43</v>
      </c>
      <c r="B857" s="113"/>
      <c r="C857" s="113" t="s">
        <v>60</v>
      </c>
      <c r="D857" s="114"/>
      <c r="E857" s="73" t="s">
        <v>43</v>
      </c>
      <c r="F857" s="115"/>
      <c r="G857" s="116"/>
      <c r="H857" s="115"/>
      <c r="I857" s="76">
        <v>1210.25</v>
      </c>
      <c r="J857" s="117"/>
      <c r="K857" s="78">
        <v>26112.37</v>
      </c>
    </row>
    <row r="858" spans="1:11" s="6" customFormat="1" ht="15" outlineLevel="1">
      <c r="A858" s="59" t="s">
        <v>43</v>
      </c>
      <c r="B858" s="108"/>
      <c r="C858" s="108" t="s">
        <v>61</v>
      </c>
      <c r="D858" s="109"/>
      <c r="E858" s="62" t="s">
        <v>43</v>
      </c>
      <c r="F858" s="110"/>
      <c r="G858" s="111"/>
      <c r="H858" s="110"/>
      <c r="I858" s="65"/>
      <c r="J858" s="112"/>
      <c r="K858" s="67"/>
    </row>
    <row r="859" spans="1:11" s="6" customFormat="1" ht="25.5" outlineLevel="1">
      <c r="A859" s="59" t="s">
        <v>43</v>
      </c>
      <c r="B859" s="108"/>
      <c r="C859" s="108" t="s">
        <v>46</v>
      </c>
      <c r="D859" s="109"/>
      <c r="E859" s="62" t="s">
        <v>43</v>
      </c>
      <c r="F859" s="110">
        <v>0.23</v>
      </c>
      <c r="G859" s="111" t="s">
        <v>100</v>
      </c>
      <c r="H859" s="110"/>
      <c r="I859" s="65">
        <v>0.01</v>
      </c>
      <c r="J859" s="112">
        <v>26.39</v>
      </c>
      <c r="K859" s="67">
        <v>0.17</v>
      </c>
    </row>
    <row r="860" spans="1:11" s="6" customFormat="1" ht="25.5" outlineLevel="1">
      <c r="A860" s="59" t="s">
        <v>43</v>
      </c>
      <c r="B860" s="108"/>
      <c r="C860" s="108" t="s">
        <v>48</v>
      </c>
      <c r="D860" s="109"/>
      <c r="E860" s="62" t="s">
        <v>43</v>
      </c>
      <c r="F860" s="110">
        <v>0.23</v>
      </c>
      <c r="G860" s="111" t="s">
        <v>100</v>
      </c>
      <c r="H860" s="110"/>
      <c r="I860" s="65">
        <v>0.01</v>
      </c>
      <c r="J860" s="112">
        <v>26.39</v>
      </c>
      <c r="K860" s="67">
        <v>0.17</v>
      </c>
    </row>
    <row r="861" spans="1:11" s="6" customFormat="1" ht="15" outlineLevel="1">
      <c r="A861" s="59" t="s">
        <v>43</v>
      </c>
      <c r="B861" s="108"/>
      <c r="C861" s="108" t="s">
        <v>63</v>
      </c>
      <c r="D861" s="109" t="s">
        <v>54</v>
      </c>
      <c r="E861" s="62">
        <v>175</v>
      </c>
      <c r="F861" s="110"/>
      <c r="G861" s="111"/>
      <c r="H861" s="110"/>
      <c r="I861" s="65">
        <v>0.02</v>
      </c>
      <c r="J861" s="112">
        <v>160</v>
      </c>
      <c r="K861" s="67">
        <v>0.27</v>
      </c>
    </row>
    <row r="862" spans="1:11" s="6" customFormat="1" ht="15" outlineLevel="1">
      <c r="A862" s="59" t="s">
        <v>43</v>
      </c>
      <c r="B862" s="108"/>
      <c r="C862" s="108" t="s">
        <v>64</v>
      </c>
      <c r="D862" s="109"/>
      <c r="E862" s="62" t="s">
        <v>43</v>
      </c>
      <c r="F862" s="110"/>
      <c r="G862" s="111"/>
      <c r="H862" s="110"/>
      <c r="I862" s="65">
        <v>0.03</v>
      </c>
      <c r="J862" s="112"/>
      <c r="K862" s="67">
        <v>0.44</v>
      </c>
    </row>
    <row r="863" spans="1:11" s="6" customFormat="1" ht="15.75">
      <c r="A863" s="70" t="s">
        <v>43</v>
      </c>
      <c r="B863" s="113"/>
      <c r="C863" s="113" t="s">
        <v>65</v>
      </c>
      <c r="D863" s="114"/>
      <c r="E863" s="73" t="s">
        <v>43</v>
      </c>
      <c r="F863" s="115"/>
      <c r="G863" s="116"/>
      <c r="H863" s="115"/>
      <c r="I863" s="76">
        <v>1210.28</v>
      </c>
      <c r="J863" s="117"/>
      <c r="K863" s="78">
        <v>26112.81</v>
      </c>
    </row>
    <row r="864" spans="1:11" s="6" customFormat="1" ht="45">
      <c r="A864" s="59">
        <v>86</v>
      </c>
      <c r="B864" s="108" t="s">
        <v>1476</v>
      </c>
      <c r="C864" s="108" t="s">
        <v>1477</v>
      </c>
      <c r="D864" s="109" t="s">
        <v>156</v>
      </c>
      <c r="E864" s="62" t="s">
        <v>1465</v>
      </c>
      <c r="F864" s="110">
        <v>485.78</v>
      </c>
      <c r="G864" s="111"/>
      <c r="H864" s="110"/>
      <c r="I864" s="65">
        <v>573.22</v>
      </c>
      <c r="J864" s="112">
        <v>14.23</v>
      </c>
      <c r="K864" s="78">
        <v>8156.93</v>
      </c>
    </row>
    <row r="865" spans="1:11" s="6" customFormat="1" ht="180">
      <c r="A865" s="59">
        <v>87</v>
      </c>
      <c r="B865" s="108" t="s">
        <v>1467</v>
      </c>
      <c r="C865" s="108" t="s">
        <v>1478</v>
      </c>
      <c r="D865" s="109" t="s">
        <v>997</v>
      </c>
      <c r="E865" s="62">
        <v>0.73299999999999998</v>
      </c>
      <c r="F865" s="110">
        <v>1913.03</v>
      </c>
      <c r="G865" s="111"/>
      <c r="H865" s="110"/>
      <c r="I865" s="65"/>
      <c r="J865" s="112"/>
      <c r="K865" s="67"/>
    </row>
    <row r="866" spans="1:11" s="6" customFormat="1" ht="25.5" outlineLevel="1">
      <c r="A866" s="59" t="s">
        <v>43</v>
      </c>
      <c r="B866" s="108"/>
      <c r="C866" s="108" t="s">
        <v>44</v>
      </c>
      <c r="D866" s="109"/>
      <c r="E866" s="62" t="s">
        <v>43</v>
      </c>
      <c r="F866" s="110">
        <v>1452</v>
      </c>
      <c r="G866" s="111" t="s">
        <v>94</v>
      </c>
      <c r="H866" s="110"/>
      <c r="I866" s="65">
        <v>1615.63</v>
      </c>
      <c r="J866" s="112">
        <v>26.39</v>
      </c>
      <c r="K866" s="67">
        <v>42636.52</v>
      </c>
    </row>
    <row r="867" spans="1:11" s="6" customFormat="1" ht="15" outlineLevel="1">
      <c r="A867" s="59" t="s">
        <v>43</v>
      </c>
      <c r="B867" s="108"/>
      <c r="C867" s="108" t="s">
        <v>46</v>
      </c>
      <c r="D867" s="109"/>
      <c r="E867" s="62" t="s">
        <v>43</v>
      </c>
      <c r="F867" s="110">
        <v>324.39</v>
      </c>
      <c r="G867" s="111" t="s">
        <v>95</v>
      </c>
      <c r="H867" s="110"/>
      <c r="I867" s="65">
        <v>356.67</v>
      </c>
      <c r="J867" s="112">
        <v>9.8800000000000008</v>
      </c>
      <c r="K867" s="67">
        <v>3523.87</v>
      </c>
    </row>
    <row r="868" spans="1:11" s="6" customFormat="1" ht="15" outlineLevel="1">
      <c r="A868" s="59" t="s">
        <v>43</v>
      </c>
      <c r="B868" s="108"/>
      <c r="C868" s="108" t="s">
        <v>48</v>
      </c>
      <c r="D868" s="109"/>
      <c r="E868" s="62" t="s">
        <v>43</v>
      </c>
      <c r="F868" s="110" t="s">
        <v>1469</v>
      </c>
      <c r="G868" s="111"/>
      <c r="H868" s="110"/>
      <c r="I868" s="68" t="s">
        <v>1479</v>
      </c>
      <c r="J868" s="112">
        <v>26.39</v>
      </c>
      <c r="K868" s="69" t="s">
        <v>1480</v>
      </c>
    </row>
    <row r="869" spans="1:11" s="6" customFormat="1" ht="15" outlineLevel="1">
      <c r="A869" s="59" t="s">
        <v>43</v>
      </c>
      <c r="B869" s="108"/>
      <c r="C869" s="108" t="s">
        <v>52</v>
      </c>
      <c r="D869" s="109"/>
      <c r="E869" s="62" t="s">
        <v>43</v>
      </c>
      <c r="F869" s="110">
        <v>136.63999999999999</v>
      </c>
      <c r="G869" s="111"/>
      <c r="H869" s="110"/>
      <c r="I869" s="65">
        <v>100.16</v>
      </c>
      <c r="J869" s="112">
        <v>15.45</v>
      </c>
      <c r="K869" s="67">
        <v>1547.43</v>
      </c>
    </row>
    <row r="870" spans="1:11" s="6" customFormat="1" ht="15" outlineLevel="1">
      <c r="A870" s="59" t="s">
        <v>43</v>
      </c>
      <c r="B870" s="108"/>
      <c r="C870" s="108" t="s">
        <v>53</v>
      </c>
      <c r="D870" s="109" t="s">
        <v>54</v>
      </c>
      <c r="E870" s="62">
        <v>85</v>
      </c>
      <c r="F870" s="110"/>
      <c r="G870" s="111"/>
      <c r="H870" s="110"/>
      <c r="I870" s="65">
        <v>1373.29</v>
      </c>
      <c r="J870" s="112">
        <v>70</v>
      </c>
      <c r="K870" s="67">
        <v>29845.56</v>
      </c>
    </row>
    <row r="871" spans="1:11" s="6" customFormat="1" ht="15" outlineLevel="1">
      <c r="A871" s="59" t="s">
        <v>43</v>
      </c>
      <c r="B871" s="108"/>
      <c r="C871" s="108" t="s">
        <v>55</v>
      </c>
      <c r="D871" s="109" t="s">
        <v>54</v>
      </c>
      <c r="E871" s="62">
        <v>70</v>
      </c>
      <c r="F871" s="110"/>
      <c r="G871" s="111"/>
      <c r="H871" s="110"/>
      <c r="I871" s="65">
        <v>1130.94</v>
      </c>
      <c r="J871" s="112">
        <v>41</v>
      </c>
      <c r="K871" s="67">
        <v>17480.97</v>
      </c>
    </row>
    <row r="872" spans="1:11" s="6" customFormat="1" ht="15" outlineLevel="1">
      <c r="A872" s="59" t="s">
        <v>43</v>
      </c>
      <c r="B872" s="108"/>
      <c r="C872" s="108" t="s">
        <v>56</v>
      </c>
      <c r="D872" s="109" t="s">
        <v>54</v>
      </c>
      <c r="E872" s="62">
        <v>98</v>
      </c>
      <c r="F872" s="110"/>
      <c r="G872" s="111"/>
      <c r="H872" s="110"/>
      <c r="I872" s="65">
        <v>20.27</v>
      </c>
      <c r="J872" s="112">
        <v>95</v>
      </c>
      <c r="K872" s="67">
        <v>518.5</v>
      </c>
    </row>
    <row r="873" spans="1:11" s="6" customFormat="1" ht="15" outlineLevel="1">
      <c r="A873" s="59" t="s">
        <v>43</v>
      </c>
      <c r="B873" s="108"/>
      <c r="C873" s="108" t="s">
        <v>57</v>
      </c>
      <c r="D873" s="109" t="s">
        <v>54</v>
      </c>
      <c r="E873" s="62">
        <v>77</v>
      </c>
      <c r="F873" s="110"/>
      <c r="G873" s="111"/>
      <c r="H873" s="110"/>
      <c r="I873" s="65">
        <v>15.92</v>
      </c>
      <c r="J873" s="112">
        <v>65</v>
      </c>
      <c r="K873" s="67">
        <v>354.76</v>
      </c>
    </row>
    <row r="874" spans="1:11" s="6" customFormat="1" ht="30" outlineLevel="1">
      <c r="A874" s="59" t="s">
        <v>43</v>
      </c>
      <c r="B874" s="108"/>
      <c r="C874" s="108" t="s">
        <v>58</v>
      </c>
      <c r="D874" s="109" t="s">
        <v>59</v>
      </c>
      <c r="E874" s="62">
        <v>110</v>
      </c>
      <c r="F874" s="110"/>
      <c r="G874" s="111" t="s">
        <v>94</v>
      </c>
      <c r="H874" s="110"/>
      <c r="I874" s="65">
        <v>122.4</v>
      </c>
      <c r="J874" s="112"/>
      <c r="K874" s="67"/>
    </row>
    <row r="875" spans="1:11" s="6" customFormat="1" ht="15.75">
      <c r="A875" s="70" t="s">
        <v>43</v>
      </c>
      <c r="B875" s="113"/>
      <c r="C875" s="113" t="s">
        <v>60</v>
      </c>
      <c r="D875" s="114"/>
      <c r="E875" s="73" t="s">
        <v>43</v>
      </c>
      <c r="F875" s="115"/>
      <c r="G875" s="116"/>
      <c r="H875" s="115"/>
      <c r="I875" s="76">
        <v>4612.88</v>
      </c>
      <c r="J875" s="117"/>
      <c r="K875" s="78">
        <v>95907.61</v>
      </c>
    </row>
    <row r="876" spans="1:11" s="6" customFormat="1" ht="15" outlineLevel="1">
      <c r="A876" s="59" t="s">
        <v>43</v>
      </c>
      <c r="B876" s="108"/>
      <c r="C876" s="108" t="s">
        <v>61</v>
      </c>
      <c r="D876" s="109"/>
      <c r="E876" s="62" t="s">
        <v>43</v>
      </c>
      <c r="F876" s="110"/>
      <c r="G876" s="111"/>
      <c r="H876" s="110"/>
      <c r="I876" s="65"/>
      <c r="J876" s="112"/>
      <c r="K876" s="67"/>
    </row>
    <row r="877" spans="1:11" s="6" customFormat="1" ht="25.5" outlineLevel="1">
      <c r="A877" s="59" t="s">
        <v>43</v>
      </c>
      <c r="B877" s="108"/>
      <c r="C877" s="108" t="s">
        <v>46</v>
      </c>
      <c r="D877" s="109"/>
      <c r="E877" s="62" t="s">
        <v>43</v>
      </c>
      <c r="F877" s="110">
        <v>18.809999999999999</v>
      </c>
      <c r="G877" s="111" t="s">
        <v>100</v>
      </c>
      <c r="H877" s="110"/>
      <c r="I877" s="65">
        <v>2.0699999999999998</v>
      </c>
      <c r="J877" s="112">
        <v>26.39</v>
      </c>
      <c r="K877" s="67">
        <v>54.58</v>
      </c>
    </row>
    <row r="878" spans="1:11" s="6" customFormat="1" ht="25.5" outlineLevel="1">
      <c r="A878" s="59" t="s">
        <v>43</v>
      </c>
      <c r="B878" s="108"/>
      <c r="C878" s="108" t="s">
        <v>48</v>
      </c>
      <c r="D878" s="109"/>
      <c r="E878" s="62" t="s">
        <v>43</v>
      </c>
      <c r="F878" s="110">
        <v>18.809999999999999</v>
      </c>
      <c r="G878" s="111" t="s">
        <v>100</v>
      </c>
      <c r="H878" s="110"/>
      <c r="I878" s="65">
        <v>2.0699999999999998</v>
      </c>
      <c r="J878" s="112">
        <v>26.39</v>
      </c>
      <c r="K878" s="67">
        <v>54.58</v>
      </c>
    </row>
    <row r="879" spans="1:11" s="6" customFormat="1" ht="15" outlineLevel="1">
      <c r="A879" s="59" t="s">
        <v>43</v>
      </c>
      <c r="B879" s="108"/>
      <c r="C879" s="108" t="s">
        <v>63</v>
      </c>
      <c r="D879" s="109" t="s">
        <v>54</v>
      </c>
      <c r="E879" s="62">
        <v>175</v>
      </c>
      <c r="F879" s="110"/>
      <c r="G879" s="111"/>
      <c r="H879" s="110"/>
      <c r="I879" s="65">
        <v>3.62</v>
      </c>
      <c r="J879" s="112">
        <v>160</v>
      </c>
      <c r="K879" s="67">
        <v>87.33</v>
      </c>
    </row>
    <row r="880" spans="1:11" s="6" customFormat="1" ht="15" outlineLevel="1">
      <c r="A880" s="59" t="s">
        <v>43</v>
      </c>
      <c r="B880" s="108"/>
      <c r="C880" s="108" t="s">
        <v>64</v>
      </c>
      <c r="D880" s="109"/>
      <c r="E880" s="62" t="s">
        <v>43</v>
      </c>
      <c r="F880" s="110"/>
      <c r="G880" s="111"/>
      <c r="H880" s="110"/>
      <c r="I880" s="65">
        <v>5.69</v>
      </c>
      <c r="J880" s="112"/>
      <c r="K880" s="67">
        <v>141.91</v>
      </c>
    </row>
    <row r="881" spans="1:11" s="6" customFormat="1" ht="15.75">
      <c r="A881" s="70" t="s">
        <v>43</v>
      </c>
      <c r="B881" s="113"/>
      <c r="C881" s="113" t="s">
        <v>65</v>
      </c>
      <c r="D881" s="114"/>
      <c r="E881" s="73" t="s">
        <v>43</v>
      </c>
      <c r="F881" s="115"/>
      <c r="G881" s="116"/>
      <c r="H881" s="115"/>
      <c r="I881" s="76">
        <v>4618.57</v>
      </c>
      <c r="J881" s="117"/>
      <c r="K881" s="78">
        <v>96049.52</v>
      </c>
    </row>
    <row r="882" spans="1:11" s="6" customFormat="1" ht="60">
      <c r="A882" s="59">
        <v>88</v>
      </c>
      <c r="B882" s="108" t="s">
        <v>1481</v>
      </c>
      <c r="C882" s="108" t="s">
        <v>1482</v>
      </c>
      <c r="D882" s="109" t="s">
        <v>106</v>
      </c>
      <c r="E882" s="62">
        <v>0.77698</v>
      </c>
      <c r="F882" s="110">
        <v>9853.14</v>
      </c>
      <c r="G882" s="111"/>
      <c r="H882" s="110"/>
      <c r="I882" s="65">
        <v>7655.69</v>
      </c>
      <c r="J882" s="112">
        <v>8.4</v>
      </c>
      <c r="K882" s="78">
        <v>64307.82</v>
      </c>
    </row>
    <row r="883" spans="1:11" s="6" customFormat="1" ht="225">
      <c r="A883" s="59">
        <v>89</v>
      </c>
      <c r="B883" s="108" t="s">
        <v>1460</v>
      </c>
      <c r="C883" s="108" t="s">
        <v>1483</v>
      </c>
      <c r="D883" s="109" t="s">
        <v>122</v>
      </c>
      <c r="E883" s="62">
        <v>0.73299999999999998</v>
      </c>
      <c r="F883" s="110">
        <v>1637.73</v>
      </c>
      <c r="G883" s="111"/>
      <c r="H883" s="110"/>
      <c r="I883" s="65"/>
      <c r="J883" s="112"/>
      <c r="K883" s="67"/>
    </row>
    <row r="884" spans="1:11" s="6" customFormat="1" ht="25.5" outlineLevel="1">
      <c r="A884" s="59" t="s">
        <v>43</v>
      </c>
      <c r="B884" s="108"/>
      <c r="C884" s="108" t="s">
        <v>44</v>
      </c>
      <c r="D884" s="109"/>
      <c r="E884" s="62" t="s">
        <v>43</v>
      </c>
      <c r="F884" s="110">
        <v>1531.2</v>
      </c>
      <c r="G884" s="111" t="s">
        <v>1290</v>
      </c>
      <c r="H884" s="110"/>
      <c r="I884" s="65">
        <v>1874.13</v>
      </c>
      <c r="J884" s="112">
        <v>26.39</v>
      </c>
      <c r="K884" s="67">
        <v>49458.36</v>
      </c>
    </row>
    <row r="885" spans="1:11" s="6" customFormat="1" ht="15" outlineLevel="1">
      <c r="A885" s="59" t="s">
        <v>43</v>
      </c>
      <c r="B885" s="108"/>
      <c r="C885" s="108" t="s">
        <v>46</v>
      </c>
      <c r="D885" s="109"/>
      <c r="E885" s="62" t="s">
        <v>43</v>
      </c>
      <c r="F885" s="110">
        <v>45.47</v>
      </c>
      <c r="G885" s="111" t="s">
        <v>95</v>
      </c>
      <c r="H885" s="110"/>
      <c r="I885" s="65">
        <v>49.99</v>
      </c>
      <c r="J885" s="112">
        <v>6.33</v>
      </c>
      <c r="K885" s="67">
        <v>316.45999999999998</v>
      </c>
    </row>
    <row r="886" spans="1:11" s="6" customFormat="1" ht="15" outlineLevel="1">
      <c r="A886" s="59" t="s">
        <v>43</v>
      </c>
      <c r="B886" s="108"/>
      <c r="C886" s="108" t="s">
        <v>48</v>
      </c>
      <c r="D886" s="109"/>
      <c r="E886" s="62" t="s">
        <v>43</v>
      </c>
      <c r="F886" s="110" t="s">
        <v>447</v>
      </c>
      <c r="G886" s="111"/>
      <c r="H886" s="110"/>
      <c r="I886" s="68" t="s">
        <v>671</v>
      </c>
      <c r="J886" s="112">
        <v>26.39</v>
      </c>
      <c r="K886" s="69" t="s">
        <v>1484</v>
      </c>
    </row>
    <row r="887" spans="1:11" s="6" customFormat="1" ht="15" outlineLevel="1">
      <c r="A887" s="59" t="s">
        <v>43</v>
      </c>
      <c r="B887" s="108"/>
      <c r="C887" s="108" t="s">
        <v>52</v>
      </c>
      <c r="D887" s="109"/>
      <c r="E887" s="62" t="s">
        <v>43</v>
      </c>
      <c r="F887" s="110">
        <v>61.06</v>
      </c>
      <c r="G887" s="111"/>
      <c r="H887" s="110"/>
      <c r="I887" s="65">
        <v>44.76</v>
      </c>
      <c r="J887" s="112">
        <v>10.78</v>
      </c>
      <c r="K887" s="67">
        <v>482.48</v>
      </c>
    </row>
    <row r="888" spans="1:11" s="6" customFormat="1" ht="15" outlineLevel="1">
      <c r="A888" s="59" t="s">
        <v>43</v>
      </c>
      <c r="B888" s="108"/>
      <c r="C888" s="108" t="s">
        <v>53</v>
      </c>
      <c r="D888" s="109" t="s">
        <v>54</v>
      </c>
      <c r="E888" s="62">
        <v>85</v>
      </c>
      <c r="F888" s="110"/>
      <c r="G888" s="111"/>
      <c r="H888" s="110"/>
      <c r="I888" s="65">
        <v>1593.01</v>
      </c>
      <c r="J888" s="112">
        <v>70</v>
      </c>
      <c r="K888" s="67">
        <v>34620.85</v>
      </c>
    </row>
    <row r="889" spans="1:11" s="6" customFormat="1" ht="15" outlineLevel="1">
      <c r="A889" s="59" t="s">
        <v>43</v>
      </c>
      <c r="B889" s="108"/>
      <c r="C889" s="108" t="s">
        <v>55</v>
      </c>
      <c r="D889" s="109" t="s">
        <v>54</v>
      </c>
      <c r="E889" s="62">
        <v>70</v>
      </c>
      <c r="F889" s="110"/>
      <c r="G889" s="111"/>
      <c r="H889" s="110"/>
      <c r="I889" s="65">
        <v>1311.89</v>
      </c>
      <c r="J889" s="112">
        <v>41</v>
      </c>
      <c r="K889" s="67">
        <v>20277.93</v>
      </c>
    </row>
    <row r="890" spans="1:11" s="6" customFormat="1" ht="15" outlineLevel="1">
      <c r="A890" s="59" t="s">
        <v>43</v>
      </c>
      <c r="B890" s="108"/>
      <c r="C890" s="108" t="s">
        <v>56</v>
      </c>
      <c r="D890" s="109" t="s">
        <v>54</v>
      </c>
      <c r="E890" s="62">
        <v>98</v>
      </c>
      <c r="F890" s="110"/>
      <c r="G890" s="111"/>
      <c r="H890" s="110"/>
      <c r="I890" s="65">
        <v>0.25</v>
      </c>
      <c r="J890" s="112">
        <v>95</v>
      </c>
      <c r="K890" s="67">
        <v>6.34</v>
      </c>
    </row>
    <row r="891" spans="1:11" s="6" customFormat="1" ht="15" outlineLevel="1">
      <c r="A891" s="59" t="s">
        <v>43</v>
      </c>
      <c r="B891" s="108"/>
      <c r="C891" s="108" t="s">
        <v>57</v>
      </c>
      <c r="D891" s="109" t="s">
        <v>54</v>
      </c>
      <c r="E891" s="62">
        <v>77</v>
      </c>
      <c r="F891" s="110"/>
      <c r="G891" s="111"/>
      <c r="H891" s="110"/>
      <c r="I891" s="65">
        <v>0.19</v>
      </c>
      <c r="J891" s="112">
        <v>65</v>
      </c>
      <c r="K891" s="67">
        <v>4.34</v>
      </c>
    </row>
    <row r="892" spans="1:11" s="6" customFormat="1" ht="30" outlineLevel="1">
      <c r="A892" s="59" t="s">
        <v>43</v>
      </c>
      <c r="B892" s="108"/>
      <c r="C892" s="108" t="s">
        <v>58</v>
      </c>
      <c r="D892" s="109" t="s">
        <v>59</v>
      </c>
      <c r="E892" s="62">
        <v>116</v>
      </c>
      <c r="F892" s="110"/>
      <c r="G892" s="111" t="s">
        <v>1290</v>
      </c>
      <c r="H892" s="110"/>
      <c r="I892" s="65">
        <v>141.97999999999999</v>
      </c>
      <c r="J892" s="112"/>
      <c r="K892" s="67"/>
    </row>
    <row r="893" spans="1:11" s="6" customFormat="1" ht="15.75">
      <c r="A893" s="70" t="s">
        <v>43</v>
      </c>
      <c r="B893" s="113"/>
      <c r="C893" s="113" t="s">
        <v>60</v>
      </c>
      <c r="D893" s="114"/>
      <c r="E893" s="73" t="s">
        <v>43</v>
      </c>
      <c r="F893" s="115"/>
      <c r="G893" s="116"/>
      <c r="H893" s="115"/>
      <c r="I893" s="76">
        <v>4874.22</v>
      </c>
      <c r="J893" s="117"/>
      <c r="K893" s="78">
        <v>105166.76</v>
      </c>
    </row>
    <row r="894" spans="1:11" s="6" customFormat="1" ht="15" outlineLevel="1">
      <c r="A894" s="59" t="s">
        <v>43</v>
      </c>
      <c r="B894" s="108"/>
      <c r="C894" s="108" t="s">
        <v>61</v>
      </c>
      <c r="D894" s="109"/>
      <c r="E894" s="62" t="s">
        <v>43</v>
      </c>
      <c r="F894" s="110"/>
      <c r="G894" s="111"/>
      <c r="H894" s="110"/>
      <c r="I894" s="65"/>
      <c r="J894" s="112"/>
      <c r="K894" s="67"/>
    </row>
    <row r="895" spans="1:11" s="6" customFormat="1" ht="25.5" outlineLevel="1">
      <c r="A895" s="59" t="s">
        <v>43</v>
      </c>
      <c r="B895" s="108"/>
      <c r="C895" s="108" t="s">
        <v>46</v>
      </c>
      <c r="D895" s="109"/>
      <c r="E895" s="62" t="s">
        <v>43</v>
      </c>
      <c r="F895" s="110">
        <v>0.23</v>
      </c>
      <c r="G895" s="111" t="s">
        <v>100</v>
      </c>
      <c r="H895" s="110"/>
      <c r="I895" s="65">
        <v>0.03</v>
      </c>
      <c r="J895" s="112">
        <v>26.39</v>
      </c>
      <c r="K895" s="67">
        <v>0.67</v>
      </c>
    </row>
    <row r="896" spans="1:11" s="6" customFormat="1" ht="25.5" outlineLevel="1">
      <c r="A896" s="59" t="s">
        <v>43</v>
      </c>
      <c r="B896" s="108"/>
      <c r="C896" s="108" t="s">
        <v>48</v>
      </c>
      <c r="D896" s="109"/>
      <c r="E896" s="62" t="s">
        <v>43</v>
      </c>
      <c r="F896" s="110">
        <v>0.23</v>
      </c>
      <c r="G896" s="111" t="s">
        <v>100</v>
      </c>
      <c r="H896" s="110"/>
      <c r="I896" s="65">
        <v>0.03</v>
      </c>
      <c r="J896" s="112">
        <v>26.39</v>
      </c>
      <c r="K896" s="67">
        <v>0.67</v>
      </c>
    </row>
    <row r="897" spans="1:11" s="6" customFormat="1" ht="15" outlineLevel="1">
      <c r="A897" s="59" t="s">
        <v>43</v>
      </c>
      <c r="B897" s="108"/>
      <c r="C897" s="108" t="s">
        <v>63</v>
      </c>
      <c r="D897" s="109" t="s">
        <v>54</v>
      </c>
      <c r="E897" s="62">
        <v>175</v>
      </c>
      <c r="F897" s="110"/>
      <c r="G897" s="111"/>
      <c r="H897" s="110"/>
      <c r="I897" s="65">
        <v>0.05</v>
      </c>
      <c r="J897" s="112">
        <v>160</v>
      </c>
      <c r="K897" s="67">
        <v>1.08</v>
      </c>
    </row>
    <row r="898" spans="1:11" s="6" customFormat="1" ht="15" outlineLevel="1">
      <c r="A898" s="59" t="s">
        <v>43</v>
      </c>
      <c r="B898" s="108"/>
      <c r="C898" s="108" t="s">
        <v>64</v>
      </c>
      <c r="D898" s="109"/>
      <c r="E898" s="62" t="s">
        <v>43</v>
      </c>
      <c r="F898" s="110"/>
      <c r="G898" s="111"/>
      <c r="H898" s="110"/>
      <c r="I898" s="65">
        <v>0.08</v>
      </c>
      <c r="J898" s="112"/>
      <c r="K898" s="67">
        <v>1.75</v>
      </c>
    </row>
    <row r="899" spans="1:11" s="6" customFormat="1" ht="15.75">
      <c r="A899" s="70" t="s">
        <v>43</v>
      </c>
      <c r="B899" s="113"/>
      <c r="C899" s="113" t="s">
        <v>65</v>
      </c>
      <c r="D899" s="114"/>
      <c r="E899" s="73" t="s">
        <v>43</v>
      </c>
      <c r="F899" s="115"/>
      <c r="G899" s="116"/>
      <c r="H899" s="115"/>
      <c r="I899" s="76">
        <v>4874.3</v>
      </c>
      <c r="J899" s="117"/>
      <c r="K899" s="78">
        <v>105168.51</v>
      </c>
    </row>
    <row r="900" spans="1:11" s="6" customFormat="1" ht="180">
      <c r="A900" s="59">
        <v>90</v>
      </c>
      <c r="B900" s="108" t="s">
        <v>174</v>
      </c>
      <c r="C900" s="108" t="s">
        <v>175</v>
      </c>
      <c r="D900" s="109" t="s">
        <v>142</v>
      </c>
      <c r="E900" s="62" t="s">
        <v>1485</v>
      </c>
      <c r="F900" s="110">
        <v>96.73</v>
      </c>
      <c r="G900" s="111"/>
      <c r="H900" s="110"/>
      <c r="I900" s="65"/>
      <c r="J900" s="112"/>
      <c r="K900" s="67"/>
    </row>
    <row r="901" spans="1:11" s="6" customFormat="1" ht="25.5" outlineLevel="1">
      <c r="A901" s="59" t="s">
        <v>43</v>
      </c>
      <c r="B901" s="108"/>
      <c r="C901" s="108" t="s">
        <v>44</v>
      </c>
      <c r="D901" s="109"/>
      <c r="E901" s="62" t="s">
        <v>43</v>
      </c>
      <c r="F901" s="110">
        <v>74.13</v>
      </c>
      <c r="G901" s="111" t="s">
        <v>94</v>
      </c>
      <c r="H901" s="110"/>
      <c r="I901" s="65">
        <v>31.47</v>
      </c>
      <c r="J901" s="112">
        <v>26.39</v>
      </c>
      <c r="K901" s="67">
        <v>830.61</v>
      </c>
    </row>
    <row r="902" spans="1:11" s="6" customFormat="1" ht="15" outlineLevel="1">
      <c r="A902" s="59" t="s">
        <v>43</v>
      </c>
      <c r="B902" s="108"/>
      <c r="C902" s="108" t="s">
        <v>46</v>
      </c>
      <c r="D902" s="109"/>
      <c r="E902" s="62" t="s">
        <v>43</v>
      </c>
      <c r="F902" s="110">
        <v>13.14</v>
      </c>
      <c r="G902" s="111" t="s">
        <v>95</v>
      </c>
      <c r="H902" s="110"/>
      <c r="I902" s="65">
        <v>5.51</v>
      </c>
      <c r="J902" s="112">
        <v>8.01</v>
      </c>
      <c r="K902" s="67">
        <v>44.16</v>
      </c>
    </row>
    <row r="903" spans="1:11" s="6" customFormat="1" ht="15" outlineLevel="1">
      <c r="A903" s="59" t="s">
        <v>43</v>
      </c>
      <c r="B903" s="108"/>
      <c r="C903" s="108" t="s">
        <v>48</v>
      </c>
      <c r="D903" s="109"/>
      <c r="E903" s="62" t="s">
        <v>43</v>
      </c>
      <c r="F903" s="110" t="s">
        <v>177</v>
      </c>
      <c r="G903" s="111"/>
      <c r="H903" s="110"/>
      <c r="I903" s="68" t="s">
        <v>424</v>
      </c>
      <c r="J903" s="112">
        <v>26.39</v>
      </c>
      <c r="K903" s="69" t="s">
        <v>1486</v>
      </c>
    </row>
    <row r="904" spans="1:11" s="6" customFormat="1" ht="15" outlineLevel="1">
      <c r="A904" s="59" t="s">
        <v>43</v>
      </c>
      <c r="B904" s="108"/>
      <c r="C904" s="108" t="s">
        <v>52</v>
      </c>
      <c r="D904" s="109"/>
      <c r="E904" s="62" t="s">
        <v>43</v>
      </c>
      <c r="F904" s="110">
        <v>9.4600000000000009</v>
      </c>
      <c r="G904" s="111"/>
      <c r="H904" s="110"/>
      <c r="I904" s="65">
        <v>2.65</v>
      </c>
      <c r="J904" s="112">
        <v>6.81</v>
      </c>
      <c r="K904" s="67">
        <v>18.02</v>
      </c>
    </row>
    <row r="905" spans="1:11" s="6" customFormat="1" ht="15" outlineLevel="1">
      <c r="A905" s="59" t="s">
        <v>43</v>
      </c>
      <c r="B905" s="108"/>
      <c r="C905" s="108" t="s">
        <v>53</v>
      </c>
      <c r="D905" s="109" t="s">
        <v>54</v>
      </c>
      <c r="E905" s="62">
        <v>100</v>
      </c>
      <c r="F905" s="110"/>
      <c r="G905" s="111"/>
      <c r="H905" s="110"/>
      <c r="I905" s="65">
        <v>31.47</v>
      </c>
      <c r="J905" s="112">
        <v>83</v>
      </c>
      <c r="K905" s="67">
        <v>689.41</v>
      </c>
    </row>
    <row r="906" spans="1:11" s="6" customFormat="1" ht="15" outlineLevel="1">
      <c r="A906" s="59" t="s">
        <v>43</v>
      </c>
      <c r="B906" s="108"/>
      <c r="C906" s="108" t="s">
        <v>55</v>
      </c>
      <c r="D906" s="109" t="s">
        <v>54</v>
      </c>
      <c r="E906" s="62">
        <v>64</v>
      </c>
      <c r="F906" s="110"/>
      <c r="G906" s="111"/>
      <c r="H906" s="110"/>
      <c r="I906" s="65">
        <v>20.14</v>
      </c>
      <c r="J906" s="112">
        <v>41</v>
      </c>
      <c r="K906" s="67">
        <v>340.55</v>
      </c>
    </row>
    <row r="907" spans="1:11" s="6" customFormat="1" ht="15" outlineLevel="1">
      <c r="A907" s="59" t="s">
        <v>43</v>
      </c>
      <c r="B907" s="108"/>
      <c r="C907" s="108" t="s">
        <v>56</v>
      </c>
      <c r="D907" s="109" t="s">
        <v>54</v>
      </c>
      <c r="E907" s="62">
        <v>98</v>
      </c>
      <c r="F907" s="110"/>
      <c r="G907" s="111"/>
      <c r="H907" s="110"/>
      <c r="I907" s="65">
        <v>0.17</v>
      </c>
      <c r="J907" s="112">
        <v>95</v>
      </c>
      <c r="K907" s="67">
        <v>4.3099999999999996</v>
      </c>
    </row>
    <row r="908" spans="1:11" s="6" customFormat="1" ht="15" outlineLevel="1">
      <c r="A908" s="59" t="s">
        <v>43</v>
      </c>
      <c r="B908" s="108"/>
      <c r="C908" s="108" t="s">
        <v>57</v>
      </c>
      <c r="D908" s="109" t="s">
        <v>54</v>
      </c>
      <c r="E908" s="62">
        <v>77</v>
      </c>
      <c r="F908" s="110"/>
      <c r="G908" s="111"/>
      <c r="H908" s="110"/>
      <c r="I908" s="65">
        <v>0.13</v>
      </c>
      <c r="J908" s="112">
        <v>65</v>
      </c>
      <c r="K908" s="67">
        <v>2.95</v>
      </c>
    </row>
    <row r="909" spans="1:11" s="6" customFormat="1" ht="30" outlineLevel="1">
      <c r="A909" s="59" t="s">
        <v>43</v>
      </c>
      <c r="B909" s="108"/>
      <c r="C909" s="108" t="s">
        <v>58</v>
      </c>
      <c r="D909" s="109" t="s">
        <v>59</v>
      </c>
      <c r="E909" s="62">
        <v>5.31</v>
      </c>
      <c r="F909" s="110"/>
      <c r="G909" s="111" t="s">
        <v>94</v>
      </c>
      <c r="H909" s="110"/>
      <c r="I909" s="65">
        <v>2.25</v>
      </c>
      <c r="J909" s="112"/>
      <c r="K909" s="67"/>
    </row>
    <row r="910" spans="1:11" s="6" customFormat="1" ht="15.75">
      <c r="A910" s="70" t="s">
        <v>43</v>
      </c>
      <c r="B910" s="113"/>
      <c r="C910" s="113" t="s">
        <v>60</v>
      </c>
      <c r="D910" s="114"/>
      <c r="E910" s="73" t="s">
        <v>43</v>
      </c>
      <c r="F910" s="115"/>
      <c r="G910" s="116"/>
      <c r="H910" s="115"/>
      <c r="I910" s="76">
        <v>91.54</v>
      </c>
      <c r="J910" s="117"/>
      <c r="K910" s="78">
        <v>1930.01</v>
      </c>
    </row>
    <row r="911" spans="1:11" s="6" customFormat="1" ht="15" outlineLevel="1">
      <c r="A911" s="59" t="s">
        <v>43</v>
      </c>
      <c r="B911" s="108"/>
      <c r="C911" s="108" t="s">
        <v>61</v>
      </c>
      <c r="D911" s="109"/>
      <c r="E911" s="62" t="s">
        <v>43</v>
      </c>
      <c r="F911" s="110"/>
      <c r="G911" s="111"/>
      <c r="H911" s="110"/>
      <c r="I911" s="65"/>
      <c r="J911" s="112"/>
      <c r="K911" s="67"/>
    </row>
    <row r="912" spans="1:11" s="6" customFormat="1" ht="25.5" outlineLevel="1">
      <c r="A912" s="59" t="s">
        <v>43</v>
      </c>
      <c r="B912" s="108"/>
      <c r="C912" s="108" t="s">
        <v>46</v>
      </c>
      <c r="D912" s="109"/>
      <c r="E912" s="62" t="s">
        <v>43</v>
      </c>
      <c r="F912" s="110">
        <v>0.41</v>
      </c>
      <c r="G912" s="111" t="s">
        <v>100</v>
      </c>
      <c r="H912" s="110"/>
      <c r="I912" s="65">
        <v>0.02</v>
      </c>
      <c r="J912" s="112">
        <v>26.39</v>
      </c>
      <c r="K912" s="67">
        <v>0.45</v>
      </c>
    </row>
    <row r="913" spans="1:11" s="6" customFormat="1" ht="25.5" outlineLevel="1">
      <c r="A913" s="59" t="s">
        <v>43</v>
      </c>
      <c r="B913" s="108"/>
      <c r="C913" s="108" t="s">
        <v>48</v>
      </c>
      <c r="D913" s="109"/>
      <c r="E913" s="62" t="s">
        <v>43</v>
      </c>
      <c r="F913" s="110">
        <v>0.41</v>
      </c>
      <c r="G913" s="111" t="s">
        <v>100</v>
      </c>
      <c r="H913" s="110"/>
      <c r="I913" s="65">
        <v>0.02</v>
      </c>
      <c r="J913" s="112">
        <v>26.39</v>
      </c>
      <c r="K913" s="67">
        <v>0.45</v>
      </c>
    </row>
    <row r="914" spans="1:11" s="6" customFormat="1" ht="15" outlineLevel="1">
      <c r="A914" s="59" t="s">
        <v>43</v>
      </c>
      <c r="B914" s="108"/>
      <c r="C914" s="108" t="s">
        <v>63</v>
      </c>
      <c r="D914" s="109" t="s">
        <v>54</v>
      </c>
      <c r="E914" s="62">
        <v>175</v>
      </c>
      <c r="F914" s="110"/>
      <c r="G914" s="111"/>
      <c r="H914" s="110"/>
      <c r="I914" s="65">
        <v>0.04</v>
      </c>
      <c r="J914" s="112">
        <v>160</v>
      </c>
      <c r="K914" s="67">
        <v>0.72</v>
      </c>
    </row>
    <row r="915" spans="1:11" s="6" customFormat="1" ht="15" outlineLevel="1">
      <c r="A915" s="59" t="s">
        <v>43</v>
      </c>
      <c r="B915" s="108"/>
      <c r="C915" s="108" t="s">
        <v>64</v>
      </c>
      <c r="D915" s="109"/>
      <c r="E915" s="62" t="s">
        <v>43</v>
      </c>
      <c r="F915" s="110"/>
      <c r="G915" s="111"/>
      <c r="H915" s="110"/>
      <c r="I915" s="65">
        <v>0.06</v>
      </c>
      <c r="J915" s="112"/>
      <c r="K915" s="67">
        <v>1.17</v>
      </c>
    </row>
    <row r="916" spans="1:11" s="6" customFormat="1" ht="15.75">
      <c r="A916" s="70" t="s">
        <v>43</v>
      </c>
      <c r="B916" s="113"/>
      <c r="C916" s="113" t="s">
        <v>65</v>
      </c>
      <c r="D916" s="114"/>
      <c r="E916" s="73" t="s">
        <v>43</v>
      </c>
      <c r="F916" s="115"/>
      <c r="G916" s="116"/>
      <c r="H916" s="115"/>
      <c r="I916" s="76">
        <v>91.6</v>
      </c>
      <c r="J916" s="117"/>
      <c r="K916" s="78">
        <v>1931.18</v>
      </c>
    </row>
    <row r="917" spans="1:11" s="6" customFormat="1" ht="45">
      <c r="A917" s="59">
        <v>91</v>
      </c>
      <c r="B917" s="108" t="s">
        <v>180</v>
      </c>
      <c r="C917" s="108" t="s">
        <v>181</v>
      </c>
      <c r="D917" s="109" t="s">
        <v>106</v>
      </c>
      <c r="E917" s="62" t="s">
        <v>1487</v>
      </c>
      <c r="F917" s="110">
        <v>18660.61</v>
      </c>
      <c r="G917" s="111"/>
      <c r="H917" s="110"/>
      <c r="I917" s="65">
        <v>46.97</v>
      </c>
      <c r="J917" s="112">
        <v>3.05</v>
      </c>
      <c r="K917" s="78">
        <v>143.25</v>
      </c>
    </row>
    <row r="918" spans="1:11" s="6" customFormat="1" ht="180">
      <c r="A918" s="59">
        <v>92</v>
      </c>
      <c r="B918" s="108" t="s">
        <v>183</v>
      </c>
      <c r="C918" s="108" t="s">
        <v>184</v>
      </c>
      <c r="D918" s="109" t="s">
        <v>142</v>
      </c>
      <c r="E918" s="62" t="s">
        <v>1485</v>
      </c>
      <c r="F918" s="110">
        <v>314.81</v>
      </c>
      <c r="G918" s="111">
        <v>2</v>
      </c>
      <c r="H918" s="110"/>
      <c r="I918" s="65"/>
      <c r="J918" s="112"/>
      <c r="K918" s="67"/>
    </row>
    <row r="919" spans="1:11" s="6" customFormat="1" ht="25.5" outlineLevel="1">
      <c r="A919" s="59" t="s">
        <v>43</v>
      </c>
      <c r="B919" s="108"/>
      <c r="C919" s="108" t="s">
        <v>44</v>
      </c>
      <c r="D919" s="109"/>
      <c r="E919" s="62" t="s">
        <v>43</v>
      </c>
      <c r="F919" s="110">
        <v>25.35</v>
      </c>
      <c r="G919" s="111" t="s">
        <v>185</v>
      </c>
      <c r="H919" s="110"/>
      <c r="I919" s="65">
        <v>21.53</v>
      </c>
      <c r="J919" s="112">
        <v>26.39</v>
      </c>
      <c r="K919" s="67">
        <v>568.08000000000004</v>
      </c>
    </row>
    <row r="920" spans="1:11" s="6" customFormat="1" ht="15" outlineLevel="1">
      <c r="A920" s="59" t="s">
        <v>43</v>
      </c>
      <c r="B920" s="108"/>
      <c r="C920" s="108" t="s">
        <v>46</v>
      </c>
      <c r="D920" s="109"/>
      <c r="E920" s="62" t="s">
        <v>43</v>
      </c>
      <c r="F920" s="110">
        <v>1.81</v>
      </c>
      <c r="G920" s="111" t="s">
        <v>186</v>
      </c>
      <c r="H920" s="110"/>
      <c r="I920" s="65">
        <v>1.52</v>
      </c>
      <c r="J920" s="112">
        <v>10.23</v>
      </c>
      <c r="K920" s="67">
        <v>15.54</v>
      </c>
    </row>
    <row r="921" spans="1:11" s="6" customFormat="1" ht="15" outlineLevel="1">
      <c r="A921" s="59" t="s">
        <v>43</v>
      </c>
      <c r="B921" s="108"/>
      <c r="C921" s="108" t="s">
        <v>48</v>
      </c>
      <c r="D921" s="109"/>
      <c r="E921" s="62" t="s">
        <v>43</v>
      </c>
      <c r="F921" s="110" t="s">
        <v>187</v>
      </c>
      <c r="G921" s="111"/>
      <c r="H921" s="110"/>
      <c r="I921" s="68" t="s">
        <v>275</v>
      </c>
      <c r="J921" s="112">
        <v>26.39</v>
      </c>
      <c r="K921" s="69" t="s">
        <v>1488</v>
      </c>
    </row>
    <row r="922" spans="1:11" s="6" customFormat="1" ht="15" outlineLevel="1">
      <c r="A922" s="59" t="s">
        <v>43</v>
      </c>
      <c r="B922" s="108"/>
      <c r="C922" s="108" t="s">
        <v>52</v>
      </c>
      <c r="D922" s="109"/>
      <c r="E922" s="62" t="s">
        <v>43</v>
      </c>
      <c r="F922" s="110">
        <v>287.64999999999998</v>
      </c>
      <c r="G922" s="111">
        <v>2</v>
      </c>
      <c r="H922" s="110"/>
      <c r="I922" s="65">
        <v>160.91</v>
      </c>
      <c r="J922" s="112">
        <v>2.76</v>
      </c>
      <c r="K922" s="67">
        <v>444.12</v>
      </c>
    </row>
    <row r="923" spans="1:11" s="6" customFormat="1" ht="15" outlineLevel="1">
      <c r="A923" s="59" t="s">
        <v>43</v>
      </c>
      <c r="B923" s="108"/>
      <c r="C923" s="108" t="s">
        <v>53</v>
      </c>
      <c r="D923" s="109" t="s">
        <v>54</v>
      </c>
      <c r="E923" s="62">
        <v>100</v>
      </c>
      <c r="F923" s="110"/>
      <c r="G923" s="111"/>
      <c r="H923" s="110"/>
      <c r="I923" s="65">
        <v>21.53</v>
      </c>
      <c r="J923" s="112">
        <v>83</v>
      </c>
      <c r="K923" s="67">
        <v>471.51</v>
      </c>
    </row>
    <row r="924" spans="1:11" s="6" customFormat="1" ht="15" outlineLevel="1">
      <c r="A924" s="59" t="s">
        <v>43</v>
      </c>
      <c r="B924" s="108"/>
      <c r="C924" s="108" t="s">
        <v>55</v>
      </c>
      <c r="D924" s="109" t="s">
        <v>54</v>
      </c>
      <c r="E924" s="62">
        <v>64</v>
      </c>
      <c r="F924" s="110"/>
      <c r="G924" s="111"/>
      <c r="H924" s="110"/>
      <c r="I924" s="65">
        <v>13.78</v>
      </c>
      <c r="J924" s="112">
        <v>41</v>
      </c>
      <c r="K924" s="67">
        <v>232.91</v>
      </c>
    </row>
    <row r="925" spans="1:11" s="6" customFormat="1" ht="15" outlineLevel="1">
      <c r="A925" s="59" t="s">
        <v>43</v>
      </c>
      <c r="B925" s="108"/>
      <c r="C925" s="108" t="s">
        <v>56</v>
      </c>
      <c r="D925" s="109" t="s">
        <v>54</v>
      </c>
      <c r="E925" s="62">
        <v>98</v>
      </c>
      <c r="F925" s="110"/>
      <c r="G925" s="111"/>
      <c r="H925" s="110"/>
      <c r="I925" s="65">
        <v>0.23</v>
      </c>
      <c r="J925" s="112">
        <v>95</v>
      </c>
      <c r="K925" s="67">
        <v>5.68</v>
      </c>
    </row>
    <row r="926" spans="1:11" s="6" customFormat="1" ht="15" outlineLevel="1">
      <c r="A926" s="59" t="s">
        <v>43</v>
      </c>
      <c r="B926" s="108"/>
      <c r="C926" s="108" t="s">
        <v>57</v>
      </c>
      <c r="D926" s="109" t="s">
        <v>54</v>
      </c>
      <c r="E926" s="62">
        <v>77</v>
      </c>
      <c r="F926" s="110"/>
      <c r="G926" s="111"/>
      <c r="H926" s="110"/>
      <c r="I926" s="65">
        <v>0.18</v>
      </c>
      <c r="J926" s="112">
        <v>65</v>
      </c>
      <c r="K926" s="67">
        <v>3.89</v>
      </c>
    </row>
    <row r="927" spans="1:11" s="6" customFormat="1" ht="30" outlineLevel="1">
      <c r="A927" s="59" t="s">
        <v>43</v>
      </c>
      <c r="B927" s="108"/>
      <c r="C927" s="108" t="s">
        <v>58</v>
      </c>
      <c r="D927" s="109" t="s">
        <v>59</v>
      </c>
      <c r="E927" s="62">
        <v>2.13</v>
      </c>
      <c r="F927" s="110"/>
      <c r="G927" s="111" t="s">
        <v>185</v>
      </c>
      <c r="H927" s="110"/>
      <c r="I927" s="65">
        <v>1.81</v>
      </c>
      <c r="J927" s="112"/>
      <c r="K927" s="67"/>
    </row>
    <row r="928" spans="1:11" s="6" customFormat="1" ht="15.75">
      <c r="A928" s="70" t="s">
        <v>43</v>
      </c>
      <c r="B928" s="113"/>
      <c r="C928" s="113" t="s">
        <v>60</v>
      </c>
      <c r="D928" s="114"/>
      <c r="E928" s="73" t="s">
        <v>43</v>
      </c>
      <c r="F928" s="115"/>
      <c r="G928" s="116"/>
      <c r="H928" s="115"/>
      <c r="I928" s="76">
        <v>219.68</v>
      </c>
      <c r="J928" s="117"/>
      <c r="K928" s="78">
        <v>1741.73</v>
      </c>
    </row>
    <row r="929" spans="1:11" s="6" customFormat="1" ht="15" outlineLevel="1">
      <c r="A929" s="59" t="s">
        <v>43</v>
      </c>
      <c r="B929" s="108"/>
      <c r="C929" s="108" t="s">
        <v>61</v>
      </c>
      <c r="D929" s="109"/>
      <c r="E929" s="62" t="s">
        <v>43</v>
      </c>
      <c r="F929" s="110"/>
      <c r="G929" s="111"/>
      <c r="H929" s="110"/>
      <c r="I929" s="65"/>
      <c r="J929" s="112"/>
      <c r="K929" s="67"/>
    </row>
    <row r="930" spans="1:11" s="6" customFormat="1" ht="25.5" outlineLevel="1">
      <c r="A930" s="59" t="s">
        <v>43</v>
      </c>
      <c r="B930" s="108"/>
      <c r="C930" s="108" t="s">
        <v>46</v>
      </c>
      <c r="D930" s="109"/>
      <c r="E930" s="62" t="s">
        <v>43</v>
      </c>
      <c r="F930" s="110">
        <v>0.27</v>
      </c>
      <c r="G930" s="111" t="s">
        <v>190</v>
      </c>
      <c r="H930" s="110"/>
      <c r="I930" s="65">
        <v>0.02</v>
      </c>
      <c r="J930" s="112">
        <v>26.39</v>
      </c>
      <c r="K930" s="67">
        <v>0.6</v>
      </c>
    </row>
    <row r="931" spans="1:11" s="6" customFormat="1" ht="25.5" outlineLevel="1">
      <c r="A931" s="59" t="s">
        <v>43</v>
      </c>
      <c r="B931" s="108"/>
      <c r="C931" s="108" t="s">
        <v>48</v>
      </c>
      <c r="D931" s="109"/>
      <c r="E931" s="62" t="s">
        <v>43</v>
      </c>
      <c r="F931" s="110">
        <v>0.27</v>
      </c>
      <c r="G931" s="111" t="s">
        <v>190</v>
      </c>
      <c r="H931" s="110"/>
      <c r="I931" s="65">
        <v>0.02</v>
      </c>
      <c r="J931" s="112">
        <v>26.39</v>
      </c>
      <c r="K931" s="67">
        <v>0.6</v>
      </c>
    </row>
    <row r="932" spans="1:11" s="6" customFormat="1" ht="15" outlineLevel="1">
      <c r="A932" s="59" t="s">
        <v>43</v>
      </c>
      <c r="B932" s="108"/>
      <c r="C932" s="108" t="s">
        <v>63</v>
      </c>
      <c r="D932" s="109" t="s">
        <v>54</v>
      </c>
      <c r="E932" s="62">
        <v>175</v>
      </c>
      <c r="F932" s="110"/>
      <c r="G932" s="111"/>
      <c r="H932" s="110"/>
      <c r="I932" s="65">
        <v>0.04</v>
      </c>
      <c r="J932" s="112">
        <v>160</v>
      </c>
      <c r="K932" s="67">
        <v>0.96</v>
      </c>
    </row>
    <row r="933" spans="1:11" s="6" customFormat="1" ht="15" outlineLevel="1">
      <c r="A933" s="59" t="s">
        <v>43</v>
      </c>
      <c r="B933" s="108"/>
      <c r="C933" s="108" t="s">
        <v>64</v>
      </c>
      <c r="D933" s="109"/>
      <c r="E933" s="62" t="s">
        <v>43</v>
      </c>
      <c r="F933" s="110"/>
      <c r="G933" s="111"/>
      <c r="H933" s="110"/>
      <c r="I933" s="65">
        <v>0.06</v>
      </c>
      <c r="J933" s="112"/>
      <c r="K933" s="67">
        <v>1.56</v>
      </c>
    </row>
    <row r="934" spans="1:11" s="6" customFormat="1" ht="15.75">
      <c r="A934" s="70" t="s">
        <v>43</v>
      </c>
      <c r="B934" s="113"/>
      <c r="C934" s="113" t="s">
        <v>65</v>
      </c>
      <c r="D934" s="114"/>
      <c r="E934" s="73" t="s">
        <v>43</v>
      </c>
      <c r="F934" s="115"/>
      <c r="G934" s="116"/>
      <c r="H934" s="115"/>
      <c r="I934" s="76">
        <v>219.74</v>
      </c>
      <c r="J934" s="117"/>
      <c r="K934" s="78">
        <v>1743.29</v>
      </c>
    </row>
    <row r="935" spans="1:11" s="6" customFormat="1" ht="135">
      <c r="A935" s="59">
        <v>93</v>
      </c>
      <c r="B935" s="108" t="s">
        <v>1489</v>
      </c>
      <c r="C935" s="108" t="s">
        <v>1490</v>
      </c>
      <c r="D935" s="109" t="s">
        <v>74</v>
      </c>
      <c r="E935" s="62" t="s">
        <v>1491</v>
      </c>
      <c r="F935" s="110">
        <v>8070.42</v>
      </c>
      <c r="G935" s="111"/>
      <c r="H935" s="110"/>
      <c r="I935" s="65"/>
      <c r="J935" s="112"/>
      <c r="K935" s="67"/>
    </row>
    <row r="936" spans="1:11" s="6" customFormat="1" ht="15" outlineLevel="1">
      <c r="A936" s="59" t="s">
        <v>43</v>
      </c>
      <c r="B936" s="108"/>
      <c r="C936" s="108" t="s">
        <v>44</v>
      </c>
      <c r="D936" s="109"/>
      <c r="E936" s="62" t="s">
        <v>43</v>
      </c>
      <c r="F936" s="110">
        <v>528.78</v>
      </c>
      <c r="G936" s="111" t="s">
        <v>76</v>
      </c>
      <c r="H936" s="110"/>
      <c r="I936" s="65">
        <v>208.7</v>
      </c>
      <c r="J936" s="112">
        <v>26.39</v>
      </c>
      <c r="K936" s="67">
        <v>5507.56</v>
      </c>
    </row>
    <row r="937" spans="1:11" s="6" customFormat="1" ht="15" outlineLevel="1">
      <c r="A937" s="59" t="s">
        <v>43</v>
      </c>
      <c r="B937" s="108"/>
      <c r="C937" s="108" t="s">
        <v>46</v>
      </c>
      <c r="D937" s="109"/>
      <c r="E937" s="62" t="s">
        <v>43</v>
      </c>
      <c r="F937" s="110">
        <v>22.8</v>
      </c>
      <c r="G937" s="111">
        <v>1.2</v>
      </c>
      <c r="H937" s="110"/>
      <c r="I937" s="65">
        <v>8.18</v>
      </c>
      <c r="J937" s="112">
        <v>10.33</v>
      </c>
      <c r="K937" s="67">
        <v>84.51</v>
      </c>
    </row>
    <row r="938" spans="1:11" s="6" customFormat="1" ht="15" outlineLevel="1">
      <c r="A938" s="59" t="s">
        <v>43</v>
      </c>
      <c r="B938" s="108"/>
      <c r="C938" s="108" t="s">
        <v>48</v>
      </c>
      <c r="D938" s="109"/>
      <c r="E938" s="62" t="s">
        <v>43</v>
      </c>
      <c r="F938" s="110" t="s">
        <v>1492</v>
      </c>
      <c r="G938" s="111"/>
      <c r="H938" s="110"/>
      <c r="I938" s="68" t="s">
        <v>1493</v>
      </c>
      <c r="J938" s="112">
        <v>26.39</v>
      </c>
      <c r="K938" s="69" t="s">
        <v>1494</v>
      </c>
    </row>
    <row r="939" spans="1:11" s="6" customFormat="1" ht="15" outlineLevel="1">
      <c r="A939" s="59" t="s">
        <v>43</v>
      </c>
      <c r="B939" s="108"/>
      <c r="C939" s="108" t="s">
        <v>52</v>
      </c>
      <c r="D939" s="109"/>
      <c r="E939" s="62" t="s">
        <v>43</v>
      </c>
      <c r="F939" s="110">
        <v>7518.84</v>
      </c>
      <c r="G939" s="111"/>
      <c r="H939" s="110"/>
      <c r="I939" s="65">
        <v>2248.13</v>
      </c>
      <c r="J939" s="112">
        <v>3.5</v>
      </c>
      <c r="K939" s="67">
        <v>7868.47</v>
      </c>
    </row>
    <row r="940" spans="1:11" s="6" customFormat="1" ht="15" outlineLevel="1">
      <c r="A940" s="59" t="s">
        <v>43</v>
      </c>
      <c r="B940" s="108"/>
      <c r="C940" s="108" t="s">
        <v>53</v>
      </c>
      <c r="D940" s="109" t="s">
        <v>54</v>
      </c>
      <c r="E940" s="62">
        <v>91</v>
      </c>
      <c r="F940" s="110"/>
      <c r="G940" s="111"/>
      <c r="H940" s="110"/>
      <c r="I940" s="65">
        <v>189.92</v>
      </c>
      <c r="J940" s="112">
        <v>75</v>
      </c>
      <c r="K940" s="67">
        <v>4130.67</v>
      </c>
    </row>
    <row r="941" spans="1:11" s="6" customFormat="1" ht="15" outlineLevel="1">
      <c r="A941" s="59" t="s">
        <v>43</v>
      </c>
      <c r="B941" s="108"/>
      <c r="C941" s="108" t="s">
        <v>55</v>
      </c>
      <c r="D941" s="109" t="s">
        <v>54</v>
      </c>
      <c r="E941" s="62">
        <v>70</v>
      </c>
      <c r="F941" s="110"/>
      <c r="G941" s="111"/>
      <c r="H941" s="110"/>
      <c r="I941" s="65">
        <v>146.09</v>
      </c>
      <c r="J941" s="112">
        <v>41</v>
      </c>
      <c r="K941" s="67">
        <v>2258.1</v>
      </c>
    </row>
    <row r="942" spans="1:11" s="6" customFormat="1" ht="15" outlineLevel="1">
      <c r="A942" s="59" t="s">
        <v>43</v>
      </c>
      <c r="B942" s="108"/>
      <c r="C942" s="108" t="s">
        <v>56</v>
      </c>
      <c r="D942" s="109" t="s">
        <v>54</v>
      </c>
      <c r="E942" s="62">
        <v>98</v>
      </c>
      <c r="F942" s="110"/>
      <c r="G942" s="111"/>
      <c r="H942" s="110"/>
      <c r="I942" s="65">
        <v>1.1599999999999999</v>
      </c>
      <c r="J942" s="112">
        <v>95</v>
      </c>
      <c r="K942" s="67">
        <v>29.69</v>
      </c>
    </row>
    <row r="943" spans="1:11" s="6" customFormat="1" ht="15" outlineLevel="1">
      <c r="A943" s="59" t="s">
        <v>43</v>
      </c>
      <c r="B943" s="108"/>
      <c r="C943" s="108" t="s">
        <v>57</v>
      </c>
      <c r="D943" s="109" t="s">
        <v>54</v>
      </c>
      <c r="E943" s="62">
        <v>77</v>
      </c>
      <c r="F943" s="110"/>
      <c r="G943" s="111"/>
      <c r="H943" s="110"/>
      <c r="I943" s="65">
        <v>0.91</v>
      </c>
      <c r="J943" s="112">
        <v>65</v>
      </c>
      <c r="K943" s="67">
        <v>20.309999999999999</v>
      </c>
    </row>
    <row r="944" spans="1:11" s="6" customFormat="1" ht="30" outlineLevel="1">
      <c r="A944" s="59" t="s">
        <v>43</v>
      </c>
      <c r="B944" s="108"/>
      <c r="C944" s="108" t="s">
        <v>58</v>
      </c>
      <c r="D944" s="109" t="s">
        <v>59</v>
      </c>
      <c r="E944" s="62">
        <v>42.82</v>
      </c>
      <c r="F944" s="110"/>
      <c r="G944" s="111" t="s">
        <v>76</v>
      </c>
      <c r="H944" s="110"/>
      <c r="I944" s="65">
        <v>16.899999999999999</v>
      </c>
      <c r="J944" s="112"/>
      <c r="K944" s="67"/>
    </row>
    <row r="945" spans="1:11" s="6" customFormat="1" ht="15.75">
      <c r="A945" s="70" t="s">
        <v>43</v>
      </c>
      <c r="B945" s="113"/>
      <c r="C945" s="113" t="s">
        <v>60</v>
      </c>
      <c r="D945" s="114"/>
      <c r="E945" s="73" t="s">
        <v>43</v>
      </c>
      <c r="F945" s="115"/>
      <c r="G945" s="116"/>
      <c r="H945" s="115"/>
      <c r="I945" s="76">
        <v>2803.09</v>
      </c>
      <c r="J945" s="117"/>
      <c r="K945" s="78">
        <v>19899.310000000001</v>
      </c>
    </row>
    <row r="946" spans="1:11" s="6" customFormat="1" ht="15" outlineLevel="1">
      <c r="A946" s="59" t="s">
        <v>43</v>
      </c>
      <c r="B946" s="108"/>
      <c r="C946" s="108" t="s">
        <v>61</v>
      </c>
      <c r="D946" s="109"/>
      <c r="E946" s="62" t="s">
        <v>43</v>
      </c>
      <c r="F946" s="110"/>
      <c r="G946" s="111"/>
      <c r="H946" s="110"/>
      <c r="I946" s="65"/>
      <c r="J946" s="112"/>
      <c r="K946" s="67"/>
    </row>
    <row r="947" spans="1:11" s="6" customFormat="1" ht="15" outlineLevel="1">
      <c r="A947" s="59" t="s">
        <v>43</v>
      </c>
      <c r="B947" s="108"/>
      <c r="C947" s="108" t="s">
        <v>46</v>
      </c>
      <c r="D947" s="109"/>
      <c r="E947" s="62" t="s">
        <v>43</v>
      </c>
      <c r="F947" s="110">
        <v>3.3</v>
      </c>
      <c r="G947" s="111" t="s">
        <v>80</v>
      </c>
      <c r="H947" s="110"/>
      <c r="I947" s="65">
        <v>0.12</v>
      </c>
      <c r="J947" s="112">
        <v>26.39</v>
      </c>
      <c r="K947" s="67">
        <v>3.12</v>
      </c>
    </row>
    <row r="948" spans="1:11" s="6" customFormat="1" ht="15" outlineLevel="1">
      <c r="A948" s="59" t="s">
        <v>43</v>
      </c>
      <c r="B948" s="108"/>
      <c r="C948" s="108" t="s">
        <v>48</v>
      </c>
      <c r="D948" s="109"/>
      <c r="E948" s="62" t="s">
        <v>43</v>
      </c>
      <c r="F948" s="110">
        <v>3.3</v>
      </c>
      <c r="G948" s="111" t="s">
        <v>80</v>
      </c>
      <c r="H948" s="110"/>
      <c r="I948" s="65">
        <v>0.12</v>
      </c>
      <c r="J948" s="112">
        <v>26.39</v>
      </c>
      <c r="K948" s="67">
        <v>3.12</v>
      </c>
    </row>
    <row r="949" spans="1:11" s="6" customFormat="1" ht="15" outlineLevel="1">
      <c r="A949" s="59" t="s">
        <v>43</v>
      </c>
      <c r="B949" s="108"/>
      <c r="C949" s="108" t="s">
        <v>63</v>
      </c>
      <c r="D949" s="109" t="s">
        <v>54</v>
      </c>
      <c r="E949" s="62">
        <v>175</v>
      </c>
      <c r="F949" s="110"/>
      <c r="G949" s="111"/>
      <c r="H949" s="110"/>
      <c r="I949" s="65">
        <v>0.21</v>
      </c>
      <c r="J949" s="112">
        <v>160</v>
      </c>
      <c r="K949" s="67">
        <v>4.99</v>
      </c>
    </row>
    <row r="950" spans="1:11" s="6" customFormat="1" ht="15" outlineLevel="1">
      <c r="A950" s="59" t="s">
        <v>43</v>
      </c>
      <c r="B950" s="108"/>
      <c r="C950" s="108" t="s">
        <v>64</v>
      </c>
      <c r="D950" s="109"/>
      <c r="E950" s="62" t="s">
        <v>43</v>
      </c>
      <c r="F950" s="110"/>
      <c r="G950" s="111"/>
      <c r="H950" s="110"/>
      <c r="I950" s="65">
        <v>0.33</v>
      </c>
      <c r="J950" s="112"/>
      <c r="K950" s="67">
        <v>8.11</v>
      </c>
    </row>
    <row r="951" spans="1:11" s="6" customFormat="1" ht="15.75">
      <c r="A951" s="70" t="s">
        <v>43</v>
      </c>
      <c r="B951" s="113"/>
      <c r="C951" s="113" t="s">
        <v>65</v>
      </c>
      <c r="D951" s="114"/>
      <c r="E951" s="73" t="s">
        <v>43</v>
      </c>
      <c r="F951" s="115"/>
      <c r="G951" s="116"/>
      <c r="H951" s="115"/>
      <c r="I951" s="76">
        <v>2803.42</v>
      </c>
      <c r="J951" s="117"/>
      <c r="K951" s="78">
        <v>19907.419999999998</v>
      </c>
    </row>
    <row r="952" spans="1:11" s="6" customFormat="1" ht="90">
      <c r="A952" s="59">
        <v>94</v>
      </c>
      <c r="B952" s="108" t="s">
        <v>1495</v>
      </c>
      <c r="C952" s="108" t="s">
        <v>1496</v>
      </c>
      <c r="D952" s="109" t="s">
        <v>109</v>
      </c>
      <c r="E952" s="62" t="s">
        <v>1497</v>
      </c>
      <c r="F952" s="110">
        <v>55.32</v>
      </c>
      <c r="G952" s="111"/>
      <c r="H952" s="110"/>
      <c r="I952" s="65">
        <v>-2177.27</v>
      </c>
      <c r="J952" s="112">
        <v>3.48</v>
      </c>
      <c r="K952" s="78">
        <v>-7576.89</v>
      </c>
    </row>
    <row r="953" spans="1:11" s="6" customFormat="1" ht="30">
      <c r="A953" s="59">
        <v>95</v>
      </c>
      <c r="B953" s="108" t="s">
        <v>1498</v>
      </c>
      <c r="C953" s="108" t="s">
        <v>1499</v>
      </c>
      <c r="D953" s="109" t="s">
        <v>109</v>
      </c>
      <c r="E953" s="62">
        <v>26</v>
      </c>
      <c r="F953" s="110">
        <v>27.24</v>
      </c>
      <c r="G953" s="111"/>
      <c r="H953" s="110"/>
      <c r="I953" s="65">
        <v>708.24</v>
      </c>
      <c r="J953" s="112">
        <v>6.7</v>
      </c>
      <c r="K953" s="78">
        <v>4745.21</v>
      </c>
    </row>
    <row r="954" spans="1:11" s="6" customFormat="1" ht="210">
      <c r="A954" s="59">
        <v>96</v>
      </c>
      <c r="B954" s="108" t="s">
        <v>1500</v>
      </c>
      <c r="C954" s="118" t="s">
        <v>1501</v>
      </c>
      <c r="D954" s="119" t="s">
        <v>106</v>
      </c>
      <c r="E954" s="81">
        <v>0.23899999999999999</v>
      </c>
      <c r="F954" s="120">
        <v>11626.84</v>
      </c>
      <c r="G954" s="121"/>
      <c r="H954" s="120"/>
      <c r="I954" s="84">
        <v>2778.81</v>
      </c>
      <c r="J954" s="122">
        <v>3.06</v>
      </c>
      <c r="K954" s="86">
        <v>8503.17</v>
      </c>
    </row>
    <row r="955" spans="1:11" s="6" customFormat="1" ht="15">
      <c r="A955" s="123"/>
      <c r="B955" s="124"/>
      <c r="C955" s="168" t="s">
        <v>127</v>
      </c>
      <c r="D955" s="169"/>
      <c r="E955" s="169"/>
      <c r="F955" s="169"/>
      <c r="G955" s="169"/>
      <c r="H955" s="169"/>
      <c r="I955" s="65">
        <v>27417.35</v>
      </c>
      <c r="J955" s="112"/>
      <c r="K955" s="67">
        <v>258050.5</v>
      </c>
    </row>
    <row r="956" spans="1:11" s="6" customFormat="1" ht="15">
      <c r="A956" s="123"/>
      <c r="B956" s="124"/>
      <c r="C956" s="168" t="s">
        <v>128</v>
      </c>
      <c r="D956" s="169"/>
      <c r="E956" s="169"/>
      <c r="F956" s="169"/>
      <c r="G956" s="169"/>
      <c r="H956" s="169"/>
      <c r="I956" s="65"/>
      <c r="J956" s="112"/>
      <c r="K956" s="67"/>
    </row>
    <row r="957" spans="1:11" s="6" customFormat="1" ht="15">
      <c r="A957" s="123"/>
      <c r="B957" s="124"/>
      <c r="C957" s="168" t="s">
        <v>129</v>
      </c>
      <c r="D957" s="169"/>
      <c r="E957" s="169"/>
      <c r="F957" s="169"/>
      <c r="G957" s="169"/>
      <c r="H957" s="169"/>
      <c r="I957" s="65">
        <v>5440.77</v>
      </c>
      <c r="J957" s="112"/>
      <c r="K957" s="67">
        <v>143582.04999999999</v>
      </c>
    </row>
    <row r="958" spans="1:11" s="6" customFormat="1" ht="15">
      <c r="A958" s="123"/>
      <c r="B958" s="124"/>
      <c r="C958" s="168" t="s">
        <v>130</v>
      </c>
      <c r="D958" s="169"/>
      <c r="E958" s="169"/>
      <c r="F958" s="169"/>
      <c r="G958" s="169"/>
      <c r="H958" s="169"/>
      <c r="I958" s="65">
        <v>21386.61</v>
      </c>
      <c r="J958" s="112"/>
      <c r="K958" s="67">
        <v>109571.81</v>
      </c>
    </row>
    <row r="959" spans="1:11" s="6" customFormat="1" ht="15">
      <c r="A959" s="123"/>
      <c r="B959" s="124"/>
      <c r="C959" s="168" t="s">
        <v>131</v>
      </c>
      <c r="D959" s="169"/>
      <c r="E959" s="169"/>
      <c r="F959" s="169"/>
      <c r="G959" s="169"/>
      <c r="H959" s="169"/>
      <c r="I959" s="65">
        <v>626.79</v>
      </c>
      <c r="J959" s="112"/>
      <c r="K959" s="67">
        <v>5868.51</v>
      </c>
    </row>
    <row r="960" spans="1:11" s="6" customFormat="1" ht="15.75">
      <c r="A960" s="123"/>
      <c r="B960" s="124"/>
      <c r="C960" s="173" t="s">
        <v>132</v>
      </c>
      <c r="D960" s="174"/>
      <c r="E960" s="174"/>
      <c r="F960" s="174"/>
      <c r="G960" s="174"/>
      <c r="H960" s="174"/>
      <c r="I960" s="76">
        <v>4676.6499999999996</v>
      </c>
      <c r="J960" s="117"/>
      <c r="K960" s="78">
        <v>101794.52</v>
      </c>
    </row>
    <row r="961" spans="1:11" s="6" customFormat="1" ht="15.75">
      <c r="A961" s="123"/>
      <c r="B961" s="124"/>
      <c r="C961" s="173" t="s">
        <v>133</v>
      </c>
      <c r="D961" s="174"/>
      <c r="E961" s="174"/>
      <c r="F961" s="174"/>
      <c r="G961" s="174"/>
      <c r="H961" s="174"/>
      <c r="I961" s="76">
        <v>3807.96</v>
      </c>
      <c r="J961" s="117"/>
      <c r="K961" s="78">
        <v>59101.88</v>
      </c>
    </row>
    <row r="962" spans="1:11" s="6" customFormat="1" ht="32.1" customHeight="1">
      <c r="A962" s="123"/>
      <c r="B962" s="124"/>
      <c r="C962" s="173" t="s">
        <v>1502</v>
      </c>
      <c r="D962" s="174"/>
      <c r="E962" s="174"/>
      <c r="F962" s="174"/>
      <c r="G962" s="174"/>
      <c r="H962" s="174"/>
      <c r="I962" s="76"/>
      <c r="J962" s="117"/>
      <c r="K962" s="78"/>
    </row>
    <row r="963" spans="1:11" s="6" customFormat="1" ht="15">
      <c r="A963" s="123"/>
      <c r="B963" s="124"/>
      <c r="C963" s="168" t="s">
        <v>1503</v>
      </c>
      <c r="D963" s="169"/>
      <c r="E963" s="169"/>
      <c r="F963" s="169"/>
      <c r="G963" s="169"/>
      <c r="H963" s="169"/>
      <c r="I963" s="65">
        <v>35901.96</v>
      </c>
      <c r="J963" s="112"/>
      <c r="K963" s="67">
        <v>418946.9</v>
      </c>
    </row>
    <row r="964" spans="1:11" s="6" customFormat="1" ht="32.1" customHeight="1">
      <c r="A964" s="123"/>
      <c r="B964" s="124"/>
      <c r="C964" s="175" t="s">
        <v>1504</v>
      </c>
      <c r="D964" s="176"/>
      <c r="E964" s="176"/>
      <c r="F964" s="176"/>
      <c r="G964" s="176"/>
      <c r="H964" s="176"/>
      <c r="I964" s="87">
        <v>35901.96</v>
      </c>
      <c r="J964" s="125"/>
      <c r="K964" s="86">
        <v>418946.9</v>
      </c>
    </row>
    <row r="965" spans="1:11" s="6" customFormat="1" ht="22.15" customHeight="1">
      <c r="A965" s="166" t="s">
        <v>1505</v>
      </c>
      <c r="B965" s="167"/>
      <c r="C965" s="167"/>
      <c r="D965" s="167"/>
      <c r="E965" s="167"/>
      <c r="F965" s="167"/>
      <c r="G965" s="167"/>
      <c r="H965" s="167"/>
      <c r="I965" s="167"/>
      <c r="J965" s="167"/>
      <c r="K965" s="167"/>
    </row>
    <row r="966" spans="1:11" s="6" customFormat="1" ht="135">
      <c r="A966" s="59">
        <v>97</v>
      </c>
      <c r="B966" s="108" t="s">
        <v>1034</v>
      </c>
      <c r="C966" s="108" t="s">
        <v>1035</v>
      </c>
      <c r="D966" s="109" t="s">
        <v>1036</v>
      </c>
      <c r="E966" s="62" t="s">
        <v>1506</v>
      </c>
      <c r="F966" s="110">
        <v>105.04</v>
      </c>
      <c r="G966" s="111"/>
      <c r="H966" s="110"/>
      <c r="I966" s="65"/>
      <c r="J966" s="112"/>
      <c r="K966" s="67"/>
    </row>
    <row r="967" spans="1:11" s="6" customFormat="1" ht="15" outlineLevel="1">
      <c r="A967" s="59" t="s">
        <v>43</v>
      </c>
      <c r="B967" s="108"/>
      <c r="C967" s="108" t="s">
        <v>44</v>
      </c>
      <c r="D967" s="109"/>
      <c r="E967" s="62" t="s">
        <v>43</v>
      </c>
      <c r="F967" s="110">
        <v>95.48</v>
      </c>
      <c r="G967" s="111" t="s">
        <v>76</v>
      </c>
      <c r="H967" s="110"/>
      <c r="I967" s="65">
        <v>1378.81</v>
      </c>
      <c r="J967" s="112">
        <v>26.39</v>
      </c>
      <c r="K967" s="67">
        <v>36386.730000000003</v>
      </c>
    </row>
    <row r="968" spans="1:11" s="6" customFormat="1" ht="15" outlineLevel="1">
      <c r="A968" s="59" t="s">
        <v>43</v>
      </c>
      <c r="B968" s="108"/>
      <c r="C968" s="108" t="s">
        <v>46</v>
      </c>
      <c r="D968" s="109"/>
      <c r="E968" s="62" t="s">
        <v>43</v>
      </c>
      <c r="F968" s="110">
        <v>9.56</v>
      </c>
      <c r="G968" s="111">
        <v>1.2</v>
      </c>
      <c r="H968" s="110"/>
      <c r="I968" s="65">
        <v>125.5</v>
      </c>
      <c r="J968" s="112">
        <v>6.01</v>
      </c>
      <c r="K968" s="67">
        <v>754.28</v>
      </c>
    </row>
    <row r="969" spans="1:11" s="6" customFormat="1" ht="15" outlineLevel="1">
      <c r="A969" s="59" t="s">
        <v>43</v>
      </c>
      <c r="B969" s="108"/>
      <c r="C969" s="108" t="s">
        <v>48</v>
      </c>
      <c r="D969" s="109"/>
      <c r="E969" s="62" t="s">
        <v>43</v>
      </c>
      <c r="F969" s="110"/>
      <c r="G969" s="111"/>
      <c r="H969" s="110"/>
      <c r="I969" s="65"/>
      <c r="J969" s="112">
        <v>26.39</v>
      </c>
      <c r="K969" s="67"/>
    </row>
    <row r="970" spans="1:11" s="6" customFormat="1" ht="15" outlineLevel="1">
      <c r="A970" s="59" t="s">
        <v>43</v>
      </c>
      <c r="B970" s="108"/>
      <c r="C970" s="108" t="s">
        <v>52</v>
      </c>
      <c r="D970" s="109"/>
      <c r="E970" s="62" t="s">
        <v>43</v>
      </c>
      <c r="F970" s="110"/>
      <c r="G970" s="111"/>
      <c r="H970" s="110"/>
      <c r="I970" s="65"/>
      <c r="J970" s="112"/>
      <c r="K970" s="67"/>
    </row>
    <row r="971" spans="1:11" s="6" customFormat="1" ht="15" outlineLevel="1">
      <c r="A971" s="59" t="s">
        <v>43</v>
      </c>
      <c r="B971" s="108"/>
      <c r="C971" s="108" t="s">
        <v>53</v>
      </c>
      <c r="D971" s="109" t="s">
        <v>54</v>
      </c>
      <c r="E971" s="62">
        <v>91</v>
      </c>
      <c r="F971" s="110"/>
      <c r="G971" s="111"/>
      <c r="H971" s="110"/>
      <c r="I971" s="65">
        <v>1254.72</v>
      </c>
      <c r="J971" s="112">
        <v>75</v>
      </c>
      <c r="K971" s="67">
        <v>27290.05</v>
      </c>
    </row>
    <row r="972" spans="1:11" s="6" customFormat="1" ht="15" outlineLevel="1">
      <c r="A972" s="59" t="s">
        <v>43</v>
      </c>
      <c r="B972" s="108"/>
      <c r="C972" s="108" t="s">
        <v>55</v>
      </c>
      <c r="D972" s="109" t="s">
        <v>54</v>
      </c>
      <c r="E972" s="62">
        <v>70</v>
      </c>
      <c r="F972" s="110"/>
      <c r="G972" s="111"/>
      <c r="H972" s="110"/>
      <c r="I972" s="65">
        <v>965.17</v>
      </c>
      <c r="J972" s="112">
        <v>41</v>
      </c>
      <c r="K972" s="67">
        <v>14918.56</v>
      </c>
    </row>
    <row r="973" spans="1:11" s="6" customFormat="1" ht="15" outlineLevel="1">
      <c r="A973" s="59" t="s">
        <v>43</v>
      </c>
      <c r="B973" s="108"/>
      <c r="C973" s="108" t="s">
        <v>56</v>
      </c>
      <c r="D973" s="109" t="s">
        <v>54</v>
      </c>
      <c r="E973" s="62">
        <v>98</v>
      </c>
      <c r="F973" s="110"/>
      <c r="G973" s="111"/>
      <c r="H973" s="110"/>
      <c r="I973" s="65">
        <v>0</v>
      </c>
      <c r="J973" s="112">
        <v>95</v>
      </c>
      <c r="K973" s="67">
        <v>0</v>
      </c>
    </row>
    <row r="974" spans="1:11" s="6" customFormat="1" ht="15" outlineLevel="1">
      <c r="A974" s="59" t="s">
        <v>43</v>
      </c>
      <c r="B974" s="108"/>
      <c r="C974" s="108" t="s">
        <v>57</v>
      </c>
      <c r="D974" s="109" t="s">
        <v>54</v>
      </c>
      <c r="E974" s="62">
        <v>77</v>
      </c>
      <c r="F974" s="110"/>
      <c r="G974" s="111"/>
      <c r="H974" s="110"/>
      <c r="I974" s="65">
        <v>0</v>
      </c>
      <c r="J974" s="112">
        <v>65</v>
      </c>
      <c r="K974" s="67">
        <v>0</v>
      </c>
    </row>
    <row r="975" spans="1:11" s="6" customFormat="1" ht="30" outlineLevel="1">
      <c r="A975" s="59" t="s">
        <v>43</v>
      </c>
      <c r="B975" s="108"/>
      <c r="C975" s="108" t="s">
        <v>58</v>
      </c>
      <c r="D975" s="109" t="s">
        <v>59</v>
      </c>
      <c r="E975" s="62">
        <v>8.5399999999999991</v>
      </c>
      <c r="F975" s="110"/>
      <c r="G975" s="111" t="s">
        <v>76</v>
      </c>
      <c r="H975" s="110"/>
      <c r="I975" s="65">
        <v>123.32</v>
      </c>
      <c r="J975" s="112"/>
      <c r="K975" s="67"/>
    </row>
    <row r="976" spans="1:11" s="6" customFormat="1" ht="15.75">
      <c r="A976" s="70" t="s">
        <v>43</v>
      </c>
      <c r="B976" s="113"/>
      <c r="C976" s="113" t="s">
        <v>60</v>
      </c>
      <c r="D976" s="114"/>
      <c r="E976" s="73" t="s">
        <v>43</v>
      </c>
      <c r="F976" s="115"/>
      <c r="G976" s="116"/>
      <c r="H976" s="115"/>
      <c r="I976" s="76">
        <v>3724.2</v>
      </c>
      <c r="J976" s="117"/>
      <c r="K976" s="78">
        <v>79349.62</v>
      </c>
    </row>
    <row r="977" spans="1:11" s="6" customFormat="1" ht="135">
      <c r="A977" s="59">
        <v>98</v>
      </c>
      <c r="B977" s="108" t="s">
        <v>1041</v>
      </c>
      <c r="C977" s="108" t="s">
        <v>1087</v>
      </c>
      <c r="D977" s="109" t="s">
        <v>1036</v>
      </c>
      <c r="E977" s="62">
        <v>10.94</v>
      </c>
      <c r="F977" s="110">
        <v>31.98</v>
      </c>
      <c r="G977" s="111"/>
      <c r="H977" s="110"/>
      <c r="I977" s="65"/>
      <c r="J977" s="112"/>
      <c r="K977" s="67"/>
    </row>
    <row r="978" spans="1:11" s="6" customFormat="1" ht="15" outlineLevel="1">
      <c r="A978" s="59" t="s">
        <v>43</v>
      </c>
      <c r="B978" s="108"/>
      <c r="C978" s="108" t="s">
        <v>44</v>
      </c>
      <c r="D978" s="109"/>
      <c r="E978" s="62" t="s">
        <v>43</v>
      </c>
      <c r="F978" s="110">
        <v>29.07</v>
      </c>
      <c r="G978" s="111" t="s">
        <v>76</v>
      </c>
      <c r="H978" s="110"/>
      <c r="I978" s="65">
        <v>419.79</v>
      </c>
      <c r="J978" s="112">
        <v>26.39</v>
      </c>
      <c r="K978" s="67">
        <v>11078.37</v>
      </c>
    </row>
    <row r="979" spans="1:11" s="6" customFormat="1" ht="15" outlineLevel="1">
      <c r="A979" s="59" t="s">
        <v>43</v>
      </c>
      <c r="B979" s="108"/>
      <c r="C979" s="108" t="s">
        <v>46</v>
      </c>
      <c r="D979" s="109"/>
      <c r="E979" s="62" t="s">
        <v>43</v>
      </c>
      <c r="F979" s="110">
        <v>2.91</v>
      </c>
      <c r="G979" s="111">
        <v>1.2</v>
      </c>
      <c r="H979" s="110"/>
      <c r="I979" s="65">
        <v>38.200000000000003</v>
      </c>
      <c r="J979" s="112">
        <v>6.01</v>
      </c>
      <c r="K979" s="67">
        <v>229.6</v>
      </c>
    </row>
    <row r="980" spans="1:11" s="6" customFormat="1" ht="15" outlineLevel="1">
      <c r="A980" s="59" t="s">
        <v>43</v>
      </c>
      <c r="B980" s="108"/>
      <c r="C980" s="108" t="s">
        <v>48</v>
      </c>
      <c r="D980" s="109"/>
      <c r="E980" s="62" t="s">
        <v>43</v>
      </c>
      <c r="F980" s="110"/>
      <c r="G980" s="111"/>
      <c r="H980" s="110"/>
      <c r="I980" s="65"/>
      <c r="J980" s="112">
        <v>26.39</v>
      </c>
      <c r="K980" s="67"/>
    </row>
    <row r="981" spans="1:11" s="6" customFormat="1" ht="15" outlineLevel="1">
      <c r="A981" s="59" t="s">
        <v>43</v>
      </c>
      <c r="B981" s="108"/>
      <c r="C981" s="108" t="s">
        <v>52</v>
      </c>
      <c r="D981" s="109"/>
      <c r="E981" s="62" t="s">
        <v>43</v>
      </c>
      <c r="F981" s="110"/>
      <c r="G981" s="111"/>
      <c r="H981" s="110"/>
      <c r="I981" s="65"/>
      <c r="J981" s="112"/>
      <c r="K981" s="67"/>
    </row>
    <row r="982" spans="1:11" s="6" customFormat="1" ht="15" outlineLevel="1">
      <c r="A982" s="59" t="s">
        <v>43</v>
      </c>
      <c r="B982" s="108"/>
      <c r="C982" s="108" t="s">
        <v>53</v>
      </c>
      <c r="D982" s="109" t="s">
        <v>54</v>
      </c>
      <c r="E982" s="62">
        <v>91</v>
      </c>
      <c r="F982" s="110"/>
      <c r="G982" s="111"/>
      <c r="H982" s="110"/>
      <c r="I982" s="65">
        <v>382.01</v>
      </c>
      <c r="J982" s="112">
        <v>75</v>
      </c>
      <c r="K982" s="67">
        <v>8308.7800000000007</v>
      </c>
    </row>
    <row r="983" spans="1:11" s="6" customFormat="1" ht="15" outlineLevel="1">
      <c r="A983" s="59" t="s">
        <v>43</v>
      </c>
      <c r="B983" s="108"/>
      <c r="C983" s="108" t="s">
        <v>55</v>
      </c>
      <c r="D983" s="109" t="s">
        <v>54</v>
      </c>
      <c r="E983" s="62">
        <v>70</v>
      </c>
      <c r="F983" s="110"/>
      <c r="G983" s="111"/>
      <c r="H983" s="110"/>
      <c r="I983" s="65">
        <v>293.85000000000002</v>
      </c>
      <c r="J983" s="112">
        <v>41</v>
      </c>
      <c r="K983" s="67">
        <v>4542.13</v>
      </c>
    </row>
    <row r="984" spans="1:11" s="6" customFormat="1" ht="15" outlineLevel="1">
      <c r="A984" s="59" t="s">
        <v>43</v>
      </c>
      <c r="B984" s="108"/>
      <c r="C984" s="108" t="s">
        <v>56</v>
      </c>
      <c r="D984" s="109" t="s">
        <v>54</v>
      </c>
      <c r="E984" s="62">
        <v>98</v>
      </c>
      <c r="F984" s="110"/>
      <c r="G984" s="111"/>
      <c r="H984" s="110"/>
      <c r="I984" s="65">
        <v>0</v>
      </c>
      <c r="J984" s="112">
        <v>95</v>
      </c>
      <c r="K984" s="67">
        <v>0</v>
      </c>
    </row>
    <row r="985" spans="1:11" s="6" customFormat="1" ht="15" outlineLevel="1">
      <c r="A985" s="59" t="s">
        <v>43</v>
      </c>
      <c r="B985" s="108"/>
      <c r="C985" s="108" t="s">
        <v>57</v>
      </c>
      <c r="D985" s="109" t="s">
        <v>54</v>
      </c>
      <c r="E985" s="62">
        <v>77</v>
      </c>
      <c r="F985" s="110"/>
      <c r="G985" s="111"/>
      <c r="H985" s="110"/>
      <c r="I985" s="65">
        <v>0</v>
      </c>
      <c r="J985" s="112">
        <v>65</v>
      </c>
      <c r="K985" s="67">
        <v>0</v>
      </c>
    </row>
    <row r="986" spans="1:11" s="6" customFormat="1" ht="30" outlineLevel="1">
      <c r="A986" s="59" t="s">
        <v>43</v>
      </c>
      <c r="B986" s="108"/>
      <c r="C986" s="108" t="s">
        <v>58</v>
      </c>
      <c r="D986" s="109" t="s">
        <v>59</v>
      </c>
      <c r="E986" s="62">
        <v>2.6</v>
      </c>
      <c r="F986" s="110"/>
      <c r="G986" s="111" t="s">
        <v>76</v>
      </c>
      <c r="H986" s="110"/>
      <c r="I986" s="65">
        <v>37.549999999999997</v>
      </c>
      <c r="J986" s="112"/>
      <c r="K986" s="67"/>
    </row>
    <row r="987" spans="1:11" s="6" customFormat="1" ht="15.75">
      <c r="A987" s="70" t="s">
        <v>43</v>
      </c>
      <c r="B987" s="113"/>
      <c r="C987" s="113" t="s">
        <v>60</v>
      </c>
      <c r="D987" s="114"/>
      <c r="E987" s="73" t="s">
        <v>43</v>
      </c>
      <c r="F987" s="115"/>
      <c r="G987" s="116"/>
      <c r="H987" s="115"/>
      <c r="I987" s="76">
        <v>1133.8499999999999</v>
      </c>
      <c r="J987" s="117"/>
      <c r="K987" s="78">
        <v>24158.880000000001</v>
      </c>
    </row>
    <row r="988" spans="1:11" s="6" customFormat="1" ht="30">
      <c r="A988" s="59">
        <v>99</v>
      </c>
      <c r="B988" s="108" t="s">
        <v>1451</v>
      </c>
      <c r="C988" s="108" t="s">
        <v>1452</v>
      </c>
      <c r="D988" s="109" t="s">
        <v>418</v>
      </c>
      <c r="E988" s="62">
        <v>109.4</v>
      </c>
      <c r="F988" s="110">
        <v>206.58</v>
      </c>
      <c r="G988" s="111"/>
      <c r="H988" s="110"/>
      <c r="I988" s="65">
        <v>22599.85</v>
      </c>
      <c r="J988" s="112">
        <v>0.89</v>
      </c>
      <c r="K988" s="78">
        <v>20113.87</v>
      </c>
    </row>
    <row r="989" spans="1:11" s="6" customFormat="1" ht="180">
      <c r="A989" s="59">
        <v>100</v>
      </c>
      <c r="B989" s="108" t="s">
        <v>1467</v>
      </c>
      <c r="C989" s="108" t="s">
        <v>1468</v>
      </c>
      <c r="D989" s="109" t="s">
        <v>997</v>
      </c>
      <c r="E989" s="62">
        <v>1.6850000000000001</v>
      </c>
      <c r="F989" s="110">
        <v>1913.03</v>
      </c>
      <c r="G989" s="111"/>
      <c r="H989" s="110"/>
      <c r="I989" s="65"/>
      <c r="J989" s="112"/>
      <c r="K989" s="67"/>
    </row>
    <row r="990" spans="1:11" s="6" customFormat="1" ht="25.5" outlineLevel="1">
      <c r="A990" s="59" t="s">
        <v>43</v>
      </c>
      <c r="B990" s="108"/>
      <c r="C990" s="108" t="s">
        <v>44</v>
      </c>
      <c r="D990" s="109"/>
      <c r="E990" s="62" t="s">
        <v>43</v>
      </c>
      <c r="F990" s="110">
        <v>1452</v>
      </c>
      <c r="G990" s="111" t="s">
        <v>94</v>
      </c>
      <c r="H990" s="110"/>
      <c r="I990" s="65">
        <v>3713.97</v>
      </c>
      <c r="J990" s="112">
        <v>26.39</v>
      </c>
      <c r="K990" s="67">
        <v>98011.65</v>
      </c>
    </row>
    <row r="991" spans="1:11" s="6" customFormat="1" ht="15" outlineLevel="1">
      <c r="A991" s="59" t="s">
        <v>43</v>
      </c>
      <c r="B991" s="108"/>
      <c r="C991" s="108" t="s">
        <v>46</v>
      </c>
      <c r="D991" s="109"/>
      <c r="E991" s="62" t="s">
        <v>43</v>
      </c>
      <c r="F991" s="110">
        <v>324.39</v>
      </c>
      <c r="G991" s="111" t="s">
        <v>95</v>
      </c>
      <c r="H991" s="110"/>
      <c r="I991" s="65">
        <v>819.9</v>
      </c>
      <c r="J991" s="112">
        <v>9.8800000000000008</v>
      </c>
      <c r="K991" s="67">
        <v>8100.57</v>
      </c>
    </row>
    <row r="992" spans="1:11" s="6" customFormat="1" ht="15" outlineLevel="1">
      <c r="A992" s="59" t="s">
        <v>43</v>
      </c>
      <c r="B992" s="108"/>
      <c r="C992" s="108" t="s">
        <v>48</v>
      </c>
      <c r="D992" s="109"/>
      <c r="E992" s="62" t="s">
        <v>43</v>
      </c>
      <c r="F992" s="110" t="s">
        <v>1469</v>
      </c>
      <c r="G992" s="111"/>
      <c r="H992" s="110"/>
      <c r="I992" s="68" t="s">
        <v>1507</v>
      </c>
      <c r="J992" s="112">
        <v>26.39</v>
      </c>
      <c r="K992" s="69" t="s">
        <v>1508</v>
      </c>
    </row>
    <row r="993" spans="1:11" s="6" customFormat="1" ht="15" outlineLevel="1">
      <c r="A993" s="59" t="s">
        <v>43</v>
      </c>
      <c r="B993" s="108"/>
      <c r="C993" s="108" t="s">
        <v>52</v>
      </c>
      <c r="D993" s="109"/>
      <c r="E993" s="62" t="s">
        <v>43</v>
      </c>
      <c r="F993" s="110">
        <v>136.63999999999999</v>
      </c>
      <c r="G993" s="111"/>
      <c r="H993" s="110"/>
      <c r="I993" s="65">
        <v>230.24</v>
      </c>
      <c r="J993" s="112">
        <v>15.45</v>
      </c>
      <c r="K993" s="67">
        <v>3557.18</v>
      </c>
    </row>
    <row r="994" spans="1:11" s="6" customFormat="1" ht="15" outlineLevel="1">
      <c r="A994" s="59" t="s">
        <v>43</v>
      </c>
      <c r="B994" s="108"/>
      <c r="C994" s="108" t="s">
        <v>53</v>
      </c>
      <c r="D994" s="109" t="s">
        <v>54</v>
      </c>
      <c r="E994" s="62">
        <v>85</v>
      </c>
      <c r="F994" s="110"/>
      <c r="G994" s="111"/>
      <c r="H994" s="110"/>
      <c r="I994" s="65">
        <v>3156.87</v>
      </c>
      <c r="J994" s="112">
        <v>70</v>
      </c>
      <c r="K994" s="67">
        <v>68608.160000000003</v>
      </c>
    </row>
    <row r="995" spans="1:11" s="6" customFormat="1" ht="15" outlineLevel="1">
      <c r="A995" s="59" t="s">
        <v>43</v>
      </c>
      <c r="B995" s="108"/>
      <c r="C995" s="108" t="s">
        <v>55</v>
      </c>
      <c r="D995" s="109" t="s">
        <v>54</v>
      </c>
      <c r="E995" s="62">
        <v>70</v>
      </c>
      <c r="F995" s="110"/>
      <c r="G995" s="111"/>
      <c r="H995" s="110"/>
      <c r="I995" s="65">
        <v>2599.7800000000002</v>
      </c>
      <c r="J995" s="112">
        <v>41</v>
      </c>
      <c r="K995" s="67">
        <v>40184.78</v>
      </c>
    </row>
    <row r="996" spans="1:11" s="6" customFormat="1" ht="15" outlineLevel="1">
      <c r="A996" s="59" t="s">
        <v>43</v>
      </c>
      <c r="B996" s="108"/>
      <c r="C996" s="108" t="s">
        <v>56</v>
      </c>
      <c r="D996" s="109" t="s">
        <v>54</v>
      </c>
      <c r="E996" s="62">
        <v>98</v>
      </c>
      <c r="F996" s="110"/>
      <c r="G996" s="111"/>
      <c r="H996" s="110"/>
      <c r="I996" s="65">
        <v>46.59</v>
      </c>
      <c r="J996" s="112">
        <v>95</v>
      </c>
      <c r="K996" s="67">
        <v>1191.9100000000001</v>
      </c>
    </row>
    <row r="997" spans="1:11" s="6" customFormat="1" ht="15" outlineLevel="1">
      <c r="A997" s="59" t="s">
        <v>43</v>
      </c>
      <c r="B997" s="108"/>
      <c r="C997" s="108" t="s">
        <v>57</v>
      </c>
      <c r="D997" s="109" t="s">
        <v>54</v>
      </c>
      <c r="E997" s="62">
        <v>77</v>
      </c>
      <c r="F997" s="110"/>
      <c r="G997" s="111"/>
      <c r="H997" s="110"/>
      <c r="I997" s="65">
        <v>36.61</v>
      </c>
      <c r="J997" s="112">
        <v>65</v>
      </c>
      <c r="K997" s="67">
        <v>815.52</v>
      </c>
    </row>
    <row r="998" spans="1:11" s="6" customFormat="1" ht="30" outlineLevel="1">
      <c r="A998" s="59" t="s">
        <v>43</v>
      </c>
      <c r="B998" s="108"/>
      <c r="C998" s="108" t="s">
        <v>58</v>
      </c>
      <c r="D998" s="109" t="s">
        <v>59</v>
      </c>
      <c r="E998" s="62">
        <v>110</v>
      </c>
      <c r="F998" s="110"/>
      <c r="G998" s="111" t="s">
        <v>94</v>
      </c>
      <c r="H998" s="110"/>
      <c r="I998" s="65">
        <v>281.36</v>
      </c>
      <c r="J998" s="112"/>
      <c r="K998" s="67"/>
    </row>
    <row r="999" spans="1:11" s="6" customFormat="1" ht="15.75">
      <c r="A999" s="70" t="s">
        <v>43</v>
      </c>
      <c r="B999" s="113"/>
      <c r="C999" s="113" t="s">
        <v>60</v>
      </c>
      <c r="D999" s="114"/>
      <c r="E999" s="73" t="s">
        <v>43</v>
      </c>
      <c r="F999" s="115"/>
      <c r="G999" s="116"/>
      <c r="H999" s="115"/>
      <c r="I999" s="76">
        <v>10603.96</v>
      </c>
      <c r="J999" s="117"/>
      <c r="K999" s="78">
        <v>220469.77</v>
      </c>
    </row>
    <row r="1000" spans="1:11" s="6" customFormat="1" ht="15" outlineLevel="1">
      <c r="A1000" s="59" t="s">
        <v>43</v>
      </c>
      <c r="B1000" s="108"/>
      <c r="C1000" s="108" t="s">
        <v>61</v>
      </c>
      <c r="D1000" s="109"/>
      <c r="E1000" s="62" t="s">
        <v>43</v>
      </c>
      <c r="F1000" s="110"/>
      <c r="G1000" s="111"/>
      <c r="H1000" s="110"/>
      <c r="I1000" s="65"/>
      <c r="J1000" s="112"/>
      <c r="K1000" s="67"/>
    </row>
    <row r="1001" spans="1:11" s="6" customFormat="1" ht="25.5" outlineLevel="1">
      <c r="A1001" s="59" t="s">
        <v>43</v>
      </c>
      <c r="B1001" s="108"/>
      <c r="C1001" s="108" t="s">
        <v>46</v>
      </c>
      <c r="D1001" s="109"/>
      <c r="E1001" s="62" t="s">
        <v>43</v>
      </c>
      <c r="F1001" s="110">
        <v>18.809999999999999</v>
      </c>
      <c r="G1001" s="111" t="s">
        <v>100</v>
      </c>
      <c r="H1001" s="110"/>
      <c r="I1001" s="65">
        <v>4.75</v>
      </c>
      <c r="J1001" s="112">
        <v>26.39</v>
      </c>
      <c r="K1001" s="67">
        <v>125.46</v>
      </c>
    </row>
    <row r="1002" spans="1:11" s="6" customFormat="1" ht="25.5" outlineLevel="1">
      <c r="A1002" s="59" t="s">
        <v>43</v>
      </c>
      <c r="B1002" s="108"/>
      <c r="C1002" s="108" t="s">
        <v>48</v>
      </c>
      <c r="D1002" s="109"/>
      <c r="E1002" s="62" t="s">
        <v>43</v>
      </c>
      <c r="F1002" s="110">
        <v>18.809999999999999</v>
      </c>
      <c r="G1002" s="111" t="s">
        <v>100</v>
      </c>
      <c r="H1002" s="110"/>
      <c r="I1002" s="65">
        <v>4.75</v>
      </c>
      <c r="J1002" s="112">
        <v>26.39</v>
      </c>
      <c r="K1002" s="67">
        <v>125.46</v>
      </c>
    </row>
    <row r="1003" spans="1:11" s="6" customFormat="1" ht="15" outlineLevel="1">
      <c r="A1003" s="59" t="s">
        <v>43</v>
      </c>
      <c r="B1003" s="108"/>
      <c r="C1003" s="108" t="s">
        <v>63</v>
      </c>
      <c r="D1003" s="109" t="s">
        <v>54</v>
      </c>
      <c r="E1003" s="62">
        <v>175</v>
      </c>
      <c r="F1003" s="110"/>
      <c r="G1003" s="111"/>
      <c r="H1003" s="110"/>
      <c r="I1003" s="65">
        <v>8.32</v>
      </c>
      <c r="J1003" s="112">
        <v>160</v>
      </c>
      <c r="K1003" s="67">
        <v>200.74</v>
      </c>
    </row>
    <row r="1004" spans="1:11" s="6" customFormat="1" ht="15" outlineLevel="1">
      <c r="A1004" s="59" t="s">
        <v>43</v>
      </c>
      <c r="B1004" s="108"/>
      <c r="C1004" s="108" t="s">
        <v>64</v>
      </c>
      <c r="D1004" s="109"/>
      <c r="E1004" s="62" t="s">
        <v>43</v>
      </c>
      <c r="F1004" s="110"/>
      <c r="G1004" s="111"/>
      <c r="H1004" s="110"/>
      <c r="I1004" s="65">
        <v>13.07</v>
      </c>
      <c r="J1004" s="112"/>
      <c r="K1004" s="67">
        <v>326.2</v>
      </c>
    </row>
    <row r="1005" spans="1:11" s="6" customFormat="1" ht="15.75">
      <c r="A1005" s="70" t="s">
        <v>43</v>
      </c>
      <c r="B1005" s="113"/>
      <c r="C1005" s="113" t="s">
        <v>65</v>
      </c>
      <c r="D1005" s="114"/>
      <c r="E1005" s="73" t="s">
        <v>43</v>
      </c>
      <c r="F1005" s="115"/>
      <c r="G1005" s="116"/>
      <c r="H1005" s="115"/>
      <c r="I1005" s="76">
        <v>10617.03</v>
      </c>
      <c r="J1005" s="117"/>
      <c r="K1005" s="78">
        <v>220795.97</v>
      </c>
    </row>
    <row r="1006" spans="1:11" s="6" customFormat="1" ht="60">
      <c r="A1006" s="59">
        <v>101</v>
      </c>
      <c r="B1006" s="108" t="s">
        <v>1472</v>
      </c>
      <c r="C1006" s="108" t="s">
        <v>1473</v>
      </c>
      <c r="D1006" s="109" t="s">
        <v>106</v>
      </c>
      <c r="E1006" s="62">
        <v>1.7861</v>
      </c>
      <c r="F1006" s="110">
        <v>7704.74</v>
      </c>
      <c r="G1006" s="111"/>
      <c r="H1006" s="110"/>
      <c r="I1006" s="65">
        <v>13761.44</v>
      </c>
      <c r="J1006" s="112">
        <v>5.43</v>
      </c>
      <c r="K1006" s="78">
        <v>74724.600000000006</v>
      </c>
    </row>
    <row r="1007" spans="1:11" s="6" customFormat="1" ht="225">
      <c r="A1007" s="59">
        <v>102</v>
      </c>
      <c r="B1007" s="108" t="s">
        <v>1460</v>
      </c>
      <c r="C1007" s="108" t="s">
        <v>1474</v>
      </c>
      <c r="D1007" s="109" t="s">
        <v>122</v>
      </c>
      <c r="E1007" s="62">
        <v>1.6850000000000001</v>
      </c>
      <c r="F1007" s="110">
        <v>1637.73</v>
      </c>
      <c r="G1007" s="111"/>
      <c r="H1007" s="110"/>
      <c r="I1007" s="65"/>
      <c r="J1007" s="112"/>
      <c r="K1007" s="67"/>
    </row>
    <row r="1008" spans="1:11" s="6" customFormat="1" ht="25.5" outlineLevel="1">
      <c r="A1008" s="59" t="s">
        <v>43</v>
      </c>
      <c r="B1008" s="108"/>
      <c r="C1008" s="108" t="s">
        <v>44</v>
      </c>
      <c r="D1008" s="109"/>
      <c r="E1008" s="62" t="s">
        <v>43</v>
      </c>
      <c r="F1008" s="110">
        <v>1531.2</v>
      </c>
      <c r="G1008" s="111" t="s">
        <v>1290</v>
      </c>
      <c r="H1008" s="110"/>
      <c r="I1008" s="65">
        <v>4308.2</v>
      </c>
      <c r="J1008" s="112">
        <v>26.39</v>
      </c>
      <c r="K1008" s="67">
        <v>113693.51</v>
      </c>
    </row>
    <row r="1009" spans="1:11" s="6" customFormat="1" ht="15" outlineLevel="1">
      <c r="A1009" s="59" t="s">
        <v>43</v>
      </c>
      <c r="B1009" s="108"/>
      <c r="C1009" s="108" t="s">
        <v>46</v>
      </c>
      <c r="D1009" s="109"/>
      <c r="E1009" s="62" t="s">
        <v>43</v>
      </c>
      <c r="F1009" s="110">
        <v>45.47</v>
      </c>
      <c r="G1009" s="111" t="s">
        <v>95</v>
      </c>
      <c r="H1009" s="110"/>
      <c r="I1009" s="65">
        <v>114.93</v>
      </c>
      <c r="J1009" s="112">
        <v>6.33</v>
      </c>
      <c r="K1009" s="67">
        <v>727.48</v>
      </c>
    </row>
    <row r="1010" spans="1:11" s="6" customFormat="1" ht="15" outlineLevel="1">
      <c r="A1010" s="59" t="s">
        <v>43</v>
      </c>
      <c r="B1010" s="108"/>
      <c r="C1010" s="108" t="s">
        <v>48</v>
      </c>
      <c r="D1010" s="109"/>
      <c r="E1010" s="62" t="s">
        <v>43</v>
      </c>
      <c r="F1010" s="110" t="s">
        <v>447</v>
      </c>
      <c r="G1010" s="111"/>
      <c r="H1010" s="110"/>
      <c r="I1010" s="68" t="s">
        <v>1129</v>
      </c>
      <c r="J1010" s="112">
        <v>26.39</v>
      </c>
      <c r="K1010" s="69" t="s">
        <v>1509</v>
      </c>
    </row>
    <row r="1011" spans="1:11" s="6" customFormat="1" ht="15" outlineLevel="1">
      <c r="A1011" s="59" t="s">
        <v>43</v>
      </c>
      <c r="B1011" s="108"/>
      <c r="C1011" s="108" t="s">
        <v>52</v>
      </c>
      <c r="D1011" s="109"/>
      <c r="E1011" s="62" t="s">
        <v>43</v>
      </c>
      <c r="F1011" s="110">
        <v>61.06</v>
      </c>
      <c r="G1011" s="111"/>
      <c r="H1011" s="110"/>
      <c r="I1011" s="65">
        <v>102.89</v>
      </c>
      <c r="J1011" s="112">
        <v>10.78</v>
      </c>
      <c r="K1011" s="67">
        <v>1109.1099999999999</v>
      </c>
    </row>
    <row r="1012" spans="1:11" s="6" customFormat="1" ht="15" outlineLevel="1">
      <c r="A1012" s="59" t="s">
        <v>43</v>
      </c>
      <c r="B1012" s="108"/>
      <c r="C1012" s="108" t="s">
        <v>53</v>
      </c>
      <c r="D1012" s="109" t="s">
        <v>54</v>
      </c>
      <c r="E1012" s="62">
        <v>85</v>
      </c>
      <c r="F1012" s="110"/>
      <c r="G1012" s="111"/>
      <c r="H1012" s="110"/>
      <c r="I1012" s="65">
        <v>3661.97</v>
      </c>
      <c r="J1012" s="112">
        <v>70</v>
      </c>
      <c r="K1012" s="67">
        <v>79585.460000000006</v>
      </c>
    </row>
    <row r="1013" spans="1:11" s="6" customFormat="1" ht="15" outlineLevel="1">
      <c r="A1013" s="59" t="s">
        <v>43</v>
      </c>
      <c r="B1013" s="108"/>
      <c r="C1013" s="108" t="s">
        <v>55</v>
      </c>
      <c r="D1013" s="109" t="s">
        <v>54</v>
      </c>
      <c r="E1013" s="62">
        <v>70</v>
      </c>
      <c r="F1013" s="110"/>
      <c r="G1013" s="111"/>
      <c r="H1013" s="110"/>
      <c r="I1013" s="65">
        <v>3015.74</v>
      </c>
      <c r="J1013" s="112">
        <v>41</v>
      </c>
      <c r="K1013" s="67">
        <v>46614.34</v>
      </c>
    </row>
    <row r="1014" spans="1:11" s="6" customFormat="1" ht="15" outlineLevel="1">
      <c r="A1014" s="59" t="s">
        <v>43</v>
      </c>
      <c r="B1014" s="108"/>
      <c r="C1014" s="108" t="s">
        <v>56</v>
      </c>
      <c r="D1014" s="109" t="s">
        <v>54</v>
      </c>
      <c r="E1014" s="62">
        <v>98</v>
      </c>
      <c r="F1014" s="110"/>
      <c r="G1014" s="111"/>
      <c r="H1014" s="110"/>
      <c r="I1014" s="65">
        <v>0.56999999999999995</v>
      </c>
      <c r="J1014" s="112">
        <v>95</v>
      </c>
      <c r="K1014" s="67">
        <v>14.57</v>
      </c>
    </row>
    <row r="1015" spans="1:11" s="6" customFormat="1" ht="15" outlineLevel="1">
      <c r="A1015" s="59" t="s">
        <v>43</v>
      </c>
      <c r="B1015" s="108"/>
      <c r="C1015" s="108" t="s">
        <v>57</v>
      </c>
      <c r="D1015" s="109" t="s">
        <v>54</v>
      </c>
      <c r="E1015" s="62">
        <v>77</v>
      </c>
      <c r="F1015" s="110"/>
      <c r="G1015" s="111"/>
      <c r="H1015" s="110"/>
      <c r="I1015" s="65">
        <v>0.45</v>
      </c>
      <c r="J1015" s="112">
        <v>65</v>
      </c>
      <c r="K1015" s="67">
        <v>9.9700000000000006</v>
      </c>
    </row>
    <row r="1016" spans="1:11" s="6" customFormat="1" ht="30" outlineLevel="1">
      <c r="A1016" s="59" t="s">
        <v>43</v>
      </c>
      <c r="B1016" s="108"/>
      <c r="C1016" s="108" t="s">
        <v>58</v>
      </c>
      <c r="D1016" s="109" t="s">
        <v>59</v>
      </c>
      <c r="E1016" s="62">
        <v>116</v>
      </c>
      <c r="F1016" s="110"/>
      <c r="G1016" s="111" t="s">
        <v>1290</v>
      </c>
      <c r="H1016" s="110"/>
      <c r="I1016" s="65">
        <v>326.38</v>
      </c>
      <c r="J1016" s="112"/>
      <c r="K1016" s="67"/>
    </row>
    <row r="1017" spans="1:11" s="6" customFormat="1" ht="15.75">
      <c r="A1017" s="70" t="s">
        <v>43</v>
      </c>
      <c r="B1017" s="113"/>
      <c r="C1017" s="113" t="s">
        <v>60</v>
      </c>
      <c r="D1017" s="114"/>
      <c r="E1017" s="73" t="s">
        <v>43</v>
      </c>
      <c r="F1017" s="115"/>
      <c r="G1017" s="116"/>
      <c r="H1017" s="115"/>
      <c r="I1017" s="76">
        <v>11204.75</v>
      </c>
      <c r="J1017" s="117"/>
      <c r="K1017" s="78">
        <v>241754.44</v>
      </c>
    </row>
    <row r="1018" spans="1:11" s="6" customFormat="1" ht="15" outlineLevel="1">
      <c r="A1018" s="59" t="s">
        <v>43</v>
      </c>
      <c r="B1018" s="108"/>
      <c r="C1018" s="108" t="s">
        <v>61</v>
      </c>
      <c r="D1018" s="109"/>
      <c r="E1018" s="62" t="s">
        <v>43</v>
      </c>
      <c r="F1018" s="110"/>
      <c r="G1018" s="111"/>
      <c r="H1018" s="110"/>
      <c r="I1018" s="65"/>
      <c r="J1018" s="112"/>
      <c r="K1018" s="67"/>
    </row>
    <row r="1019" spans="1:11" s="6" customFormat="1" ht="25.5" outlineLevel="1">
      <c r="A1019" s="59" t="s">
        <v>43</v>
      </c>
      <c r="B1019" s="108"/>
      <c r="C1019" s="108" t="s">
        <v>46</v>
      </c>
      <c r="D1019" s="109"/>
      <c r="E1019" s="62" t="s">
        <v>43</v>
      </c>
      <c r="F1019" s="110">
        <v>0.23</v>
      </c>
      <c r="G1019" s="111" t="s">
        <v>100</v>
      </c>
      <c r="H1019" s="110"/>
      <c r="I1019" s="65">
        <v>0.06</v>
      </c>
      <c r="J1019" s="112">
        <v>26.39</v>
      </c>
      <c r="K1019" s="67">
        <v>1.53</v>
      </c>
    </row>
    <row r="1020" spans="1:11" s="6" customFormat="1" ht="25.5" outlineLevel="1">
      <c r="A1020" s="59" t="s">
        <v>43</v>
      </c>
      <c r="B1020" s="108"/>
      <c r="C1020" s="108" t="s">
        <v>48</v>
      </c>
      <c r="D1020" s="109"/>
      <c r="E1020" s="62" t="s">
        <v>43</v>
      </c>
      <c r="F1020" s="110">
        <v>0.23</v>
      </c>
      <c r="G1020" s="111" t="s">
        <v>100</v>
      </c>
      <c r="H1020" s="110"/>
      <c r="I1020" s="65">
        <v>0.06</v>
      </c>
      <c r="J1020" s="112">
        <v>26.39</v>
      </c>
      <c r="K1020" s="67">
        <v>1.53</v>
      </c>
    </row>
    <row r="1021" spans="1:11" s="6" customFormat="1" ht="15" outlineLevel="1">
      <c r="A1021" s="59" t="s">
        <v>43</v>
      </c>
      <c r="B1021" s="108"/>
      <c r="C1021" s="108" t="s">
        <v>63</v>
      </c>
      <c r="D1021" s="109" t="s">
        <v>54</v>
      </c>
      <c r="E1021" s="62">
        <v>175</v>
      </c>
      <c r="F1021" s="110"/>
      <c r="G1021" s="111"/>
      <c r="H1021" s="110"/>
      <c r="I1021" s="65">
        <v>0.11</v>
      </c>
      <c r="J1021" s="112">
        <v>160</v>
      </c>
      <c r="K1021" s="67">
        <v>2.44</v>
      </c>
    </row>
    <row r="1022" spans="1:11" s="6" customFormat="1" ht="15" outlineLevel="1">
      <c r="A1022" s="59" t="s">
        <v>43</v>
      </c>
      <c r="B1022" s="108"/>
      <c r="C1022" s="108" t="s">
        <v>64</v>
      </c>
      <c r="D1022" s="109"/>
      <c r="E1022" s="62" t="s">
        <v>43</v>
      </c>
      <c r="F1022" s="110"/>
      <c r="G1022" s="111"/>
      <c r="H1022" s="110"/>
      <c r="I1022" s="65">
        <v>0.17</v>
      </c>
      <c r="J1022" s="112"/>
      <c r="K1022" s="67">
        <v>3.97</v>
      </c>
    </row>
    <row r="1023" spans="1:11" s="6" customFormat="1" ht="15.75">
      <c r="A1023" s="70" t="s">
        <v>43</v>
      </c>
      <c r="B1023" s="113"/>
      <c r="C1023" s="113" t="s">
        <v>65</v>
      </c>
      <c r="D1023" s="114"/>
      <c r="E1023" s="73" t="s">
        <v>43</v>
      </c>
      <c r="F1023" s="115"/>
      <c r="G1023" s="116"/>
      <c r="H1023" s="115"/>
      <c r="I1023" s="76">
        <v>11204.92</v>
      </c>
      <c r="J1023" s="117"/>
      <c r="K1023" s="78">
        <v>241758.41</v>
      </c>
    </row>
    <row r="1024" spans="1:11" s="6" customFormat="1" ht="45">
      <c r="A1024" s="59">
        <v>103</v>
      </c>
      <c r="B1024" s="108" t="s">
        <v>1476</v>
      </c>
      <c r="C1024" s="108" t="s">
        <v>1477</v>
      </c>
      <c r="D1024" s="109" t="s">
        <v>156</v>
      </c>
      <c r="E1024" s="62" t="s">
        <v>1510</v>
      </c>
      <c r="F1024" s="110">
        <v>485.78</v>
      </c>
      <c r="G1024" s="111"/>
      <c r="H1024" s="110"/>
      <c r="I1024" s="65">
        <v>5314.43</v>
      </c>
      <c r="J1024" s="112">
        <v>14.23</v>
      </c>
      <c r="K1024" s="78">
        <v>75624.38</v>
      </c>
    </row>
    <row r="1025" spans="1:11" s="6" customFormat="1" ht="180">
      <c r="A1025" s="59">
        <v>104</v>
      </c>
      <c r="B1025" s="108" t="s">
        <v>1467</v>
      </c>
      <c r="C1025" s="108" t="s">
        <v>1511</v>
      </c>
      <c r="D1025" s="109" t="s">
        <v>997</v>
      </c>
      <c r="E1025" s="62">
        <v>6.7080000000000002</v>
      </c>
      <c r="F1025" s="110">
        <v>1913.03</v>
      </c>
      <c r="G1025" s="111"/>
      <c r="H1025" s="110"/>
      <c r="I1025" s="65"/>
      <c r="J1025" s="112"/>
      <c r="K1025" s="67"/>
    </row>
    <row r="1026" spans="1:11" s="6" customFormat="1" ht="25.5" outlineLevel="1">
      <c r="A1026" s="59" t="s">
        <v>43</v>
      </c>
      <c r="B1026" s="108"/>
      <c r="C1026" s="108" t="s">
        <v>44</v>
      </c>
      <c r="D1026" s="109"/>
      <c r="E1026" s="62" t="s">
        <v>43</v>
      </c>
      <c r="F1026" s="110">
        <v>1452</v>
      </c>
      <c r="G1026" s="111" t="s">
        <v>94</v>
      </c>
      <c r="H1026" s="110"/>
      <c r="I1026" s="65">
        <v>14785.34</v>
      </c>
      <c r="J1026" s="112">
        <v>26.39</v>
      </c>
      <c r="K1026" s="67">
        <v>390185.24</v>
      </c>
    </row>
    <row r="1027" spans="1:11" s="6" customFormat="1" ht="15" outlineLevel="1">
      <c r="A1027" s="59" t="s">
        <v>43</v>
      </c>
      <c r="B1027" s="108"/>
      <c r="C1027" s="108" t="s">
        <v>46</v>
      </c>
      <c r="D1027" s="109"/>
      <c r="E1027" s="62" t="s">
        <v>43</v>
      </c>
      <c r="F1027" s="110">
        <v>324.39</v>
      </c>
      <c r="G1027" s="111" t="s">
        <v>95</v>
      </c>
      <c r="H1027" s="110"/>
      <c r="I1027" s="65">
        <v>3264.01</v>
      </c>
      <c r="J1027" s="112">
        <v>9.8800000000000008</v>
      </c>
      <c r="K1027" s="67">
        <v>32248.44</v>
      </c>
    </row>
    <row r="1028" spans="1:11" s="6" customFormat="1" ht="15" outlineLevel="1">
      <c r="A1028" s="59" t="s">
        <v>43</v>
      </c>
      <c r="B1028" s="108"/>
      <c r="C1028" s="108" t="s">
        <v>48</v>
      </c>
      <c r="D1028" s="109"/>
      <c r="E1028" s="62" t="s">
        <v>43</v>
      </c>
      <c r="F1028" s="110" t="s">
        <v>1469</v>
      </c>
      <c r="G1028" s="111"/>
      <c r="H1028" s="110"/>
      <c r="I1028" s="68" t="s">
        <v>1512</v>
      </c>
      <c r="J1028" s="112">
        <v>26.39</v>
      </c>
      <c r="K1028" s="69" t="s">
        <v>1513</v>
      </c>
    </row>
    <row r="1029" spans="1:11" s="6" customFormat="1" ht="15" outlineLevel="1">
      <c r="A1029" s="59" t="s">
        <v>43</v>
      </c>
      <c r="B1029" s="108"/>
      <c r="C1029" s="108" t="s">
        <v>52</v>
      </c>
      <c r="D1029" s="109"/>
      <c r="E1029" s="62" t="s">
        <v>43</v>
      </c>
      <c r="F1029" s="110">
        <v>136.63999999999999</v>
      </c>
      <c r="G1029" s="111"/>
      <c r="H1029" s="110"/>
      <c r="I1029" s="65">
        <v>916.58</v>
      </c>
      <c r="J1029" s="112">
        <v>15.45</v>
      </c>
      <c r="K1029" s="67">
        <v>14161.18</v>
      </c>
    </row>
    <row r="1030" spans="1:11" s="6" customFormat="1" ht="15" outlineLevel="1">
      <c r="A1030" s="59" t="s">
        <v>43</v>
      </c>
      <c r="B1030" s="108"/>
      <c r="C1030" s="108" t="s">
        <v>53</v>
      </c>
      <c r="D1030" s="109" t="s">
        <v>54</v>
      </c>
      <c r="E1030" s="62">
        <v>85</v>
      </c>
      <c r="F1030" s="110"/>
      <c r="G1030" s="111"/>
      <c r="H1030" s="110"/>
      <c r="I1030" s="65">
        <v>12567.54</v>
      </c>
      <c r="J1030" s="112">
        <v>70</v>
      </c>
      <c r="K1030" s="67">
        <v>273129.67</v>
      </c>
    </row>
    <row r="1031" spans="1:11" s="6" customFormat="1" ht="15" outlineLevel="1">
      <c r="A1031" s="59" t="s">
        <v>43</v>
      </c>
      <c r="B1031" s="108"/>
      <c r="C1031" s="108" t="s">
        <v>55</v>
      </c>
      <c r="D1031" s="109" t="s">
        <v>54</v>
      </c>
      <c r="E1031" s="62">
        <v>70</v>
      </c>
      <c r="F1031" s="110"/>
      <c r="G1031" s="111"/>
      <c r="H1031" s="110"/>
      <c r="I1031" s="65">
        <v>10349.74</v>
      </c>
      <c r="J1031" s="112">
        <v>41</v>
      </c>
      <c r="K1031" s="67">
        <v>159975.95000000001</v>
      </c>
    </row>
    <row r="1032" spans="1:11" s="6" customFormat="1" ht="15" outlineLevel="1">
      <c r="A1032" s="59" t="s">
        <v>43</v>
      </c>
      <c r="B1032" s="108"/>
      <c r="C1032" s="108" t="s">
        <v>56</v>
      </c>
      <c r="D1032" s="109" t="s">
        <v>54</v>
      </c>
      <c r="E1032" s="62">
        <v>98</v>
      </c>
      <c r="F1032" s="110"/>
      <c r="G1032" s="111"/>
      <c r="H1032" s="110"/>
      <c r="I1032" s="65">
        <v>185.48</v>
      </c>
      <c r="J1032" s="112">
        <v>95</v>
      </c>
      <c r="K1032" s="67">
        <v>4745</v>
      </c>
    </row>
    <row r="1033" spans="1:11" s="6" customFormat="1" ht="15" outlineLevel="1">
      <c r="A1033" s="59" t="s">
        <v>43</v>
      </c>
      <c r="B1033" s="108"/>
      <c r="C1033" s="108" t="s">
        <v>57</v>
      </c>
      <c r="D1033" s="109" t="s">
        <v>54</v>
      </c>
      <c r="E1033" s="62">
        <v>77</v>
      </c>
      <c r="F1033" s="110"/>
      <c r="G1033" s="111"/>
      <c r="H1033" s="110"/>
      <c r="I1033" s="65">
        <v>145.74</v>
      </c>
      <c r="J1033" s="112">
        <v>65</v>
      </c>
      <c r="K1033" s="67">
        <v>3246.58</v>
      </c>
    </row>
    <row r="1034" spans="1:11" s="6" customFormat="1" ht="30" outlineLevel="1">
      <c r="A1034" s="59" t="s">
        <v>43</v>
      </c>
      <c r="B1034" s="108"/>
      <c r="C1034" s="108" t="s">
        <v>58</v>
      </c>
      <c r="D1034" s="109" t="s">
        <v>59</v>
      </c>
      <c r="E1034" s="62">
        <v>110</v>
      </c>
      <c r="F1034" s="110"/>
      <c r="G1034" s="111" t="s">
        <v>94</v>
      </c>
      <c r="H1034" s="110"/>
      <c r="I1034" s="65">
        <v>1120.0999999999999</v>
      </c>
      <c r="J1034" s="112"/>
      <c r="K1034" s="67"/>
    </row>
    <row r="1035" spans="1:11" s="6" customFormat="1" ht="15.75">
      <c r="A1035" s="70" t="s">
        <v>43</v>
      </c>
      <c r="B1035" s="113"/>
      <c r="C1035" s="113" t="s">
        <v>60</v>
      </c>
      <c r="D1035" s="114"/>
      <c r="E1035" s="73" t="s">
        <v>43</v>
      </c>
      <c r="F1035" s="115"/>
      <c r="G1035" s="116"/>
      <c r="H1035" s="115"/>
      <c r="I1035" s="76">
        <v>42214.43</v>
      </c>
      <c r="J1035" s="117"/>
      <c r="K1035" s="78">
        <v>877692.06</v>
      </c>
    </row>
    <row r="1036" spans="1:11" s="6" customFormat="1" ht="15" outlineLevel="1">
      <c r="A1036" s="59" t="s">
        <v>43</v>
      </c>
      <c r="B1036" s="108"/>
      <c r="C1036" s="108" t="s">
        <v>61</v>
      </c>
      <c r="D1036" s="109"/>
      <c r="E1036" s="62" t="s">
        <v>43</v>
      </c>
      <c r="F1036" s="110"/>
      <c r="G1036" s="111"/>
      <c r="H1036" s="110"/>
      <c r="I1036" s="65"/>
      <c r="J1036" s="112"/>
      <c r="K1036" s="67"/>
    </row>
    <row r="1037" spans="1:11" s="6" customFormat="1" ht="25.5" outlineLevel="1">
      <c r="A1037" s="59" t="s">
        <v>43</v>
      </c>
      <c r="B1037" s="108"/>
      <c r="C1037" s="108" t="s">
        <v>46</v>
      </c>
      <c r="D1037" s="109"/>
      <c r="E1037" s="62" t="s">
        <v>43</v>
      </c>
      <c r="F1037" s="110">
        <v>18.809999999999999</v>
      </c>
      <c r="G1037" s="111" t="s">
        <v>100</v>
      </c>
      <c r="H1037" s="110"/>
      <c r="I1037" s="65">
        <v>18.93</v>
      </c>
      <c r="J1037" s="112">
        <v>26.39</v>
      </c>
      <c r="K1037" s="67">
        <v>499.47</v>
      </c>
    </row>
    <row r="1038" spans="1:11" s="6" customFormat="1" ht="25.5" outlineLevel="1">
      <c r="A1038" s="59" t="s">
        <v>43</v>
      </c>
      <c r="B1038" s="108"/>
      <c r="C1038" s="108" t="s">
        <v>48</v>
      </c>
      <c r="D1038" s="109"/>
      <c r="E1038" s="62" t="s">
        <v>43</v>
      </c>
      <c r="F1038" s="110">
        <v>18.809999999999999</v>
      </c>
      <c r="G1038" s="111" t="s">
        <v>100</v>
      </c>
      <c r="H1038" s="110"/>
      <c r="I1038" s="65">
        <v>18.93</v>
      </c>
      <c r="J1038" s="112">
        <v>26.39</v>
      </c>
      <c r="K1038" s="67">
        <v>499.47</v>
      </c>
    </row>
    <row r="1039" spans="1:11" s="6" customFormat="1" ht="15" outlineLevel="1">
      <c r="A1039" s="59" t="s">
        <v>43</v>
      </c>
      <c r="B1039" s="108"/>
      <c r="C1039" s="108" t="s">
        <v>63</v>
      </c>
      <c r="D1039" s="109" t="s">
        <v>54</v>
      </c>
      <c r="E1039" s="62">
        <v>175</v>
      </c>
      <c r="F1039" s="110"/>
      <c r="G1039" s="111"/>
      <c r="H1039" s="110"/>
      <c r="I1039" s="65">
        <v>33.130000000000003</v>
      </c>
      <c r="J1039" s="112">
        <v>160</v>
      </c>
      <c r="K1039" s="67">
        <v>799.16</v>
      </c>
    </row>
    <row r="1040" spans="1:11" s="6" customFormat="1" ht="15" outlineLevel="1">
      <c r="A1040" s="59" t="s">
        <v>43</v>
      </c>
      <c r="B1040" s="108"/>
      <c r="C1040" s="108" t="s">
        <v>64</v>
      </c>
      <c r="D1040" s="109"/>
      <c r="E1040" s="62" t="s">
        <v>43</v>
      </c>
      <c r="F1040" s="110"/>
      <c r="G1040" s="111"/>
      <c r="H1040" s="110"/>
      <c r="I1040" s="65">
        <v>52.06</v>
      </c>
      <c r="J1040" s="112"/>
      <c r="K1040" s="67">
        <v>1298.6300000000001</v>
      </c>
    </row>
    <row r="1041" spans="1:11" s="6" customFormat="1" ht="15.75">
      <c r="A1041" s="70" t="s">
        <v>43</v>
      </c>
      <c r="B1041" s="113"/>
      <c r="C1041" s="113" t="s">
        <v>65</v>
      </c>
      <c r="D1041" s="114"/>
      <c r="E1041" s="73" t="s">
        <v>43</v>
      </c>
      <c r="F1041" s="115"/>
      <c r="G1041" s="116"/>
      <c r="H1041" s="115"/>
      <c r="I1041" s="76">
        <v>42266.49</v>
      </c>
      <c r="J1041" s="117"/>
      <c r="K1041" s="78">
        <v>878990.69</v>
      </c>
    </row>
    <row r="1042" spans="1:11" s="6" customFormat="1" ht="60">
      <c r="A1042" s="59">
        <v>105</v>
      </c>
      <c r="B1042" s="108" t="s">
        <v>1481</v>
      </c>
      <c r="C1042" s="108" t="s">
        <v>1482</v>
      </c>
      <c r="D1042" s="109" t="s">
        <v>106</v>
      </c>
      <c r="E1042" s="62">
        <v>7.1104799999999999</v>
      </c>
      <c r="F1042" s="110">
        <v>9853.14</v>
      </c>
      <c r="G1042" s="111"/>
      <c r="H1042" s="110"/>
      <c r="I1042" s="65">
        <v>70060.55</v>
      </c>
      <c r="J1042" s="112">
        <v>8.4</v>
      </c>
      <c r="K1042" s="78">
        <v>588508.66</v>
      </c>
    </row>
    <row r="1043" spans="1:11" s="6" customFormat="1" ht="180">
      <c r="A1043" s="59">
        <v>106</v>
      </c>
      <c r="B1043" s="108" t="s">
        <v>1174</v>
      </c>
      <c r="C1043" s="108" t="s">
        <v>1483</v>
      </c>
      <c r="D1043" s="109" t="s">
        <v>122</v>
      </c>
      <c r="E1043" s="62">
        <v>6.7080000000000002</v>
      </c>
      <c r="F1043" s="110">
        <v>1637.73</v>
      </c>
      <c r="G1043" s="111"/>
      <c r="H1043" s="110"/>
      <c r="I1043" s="65"/>
      <c r="J1043" s="112"/>
      <c r="K1043" s="67"/>
    </row>
    <row r="1044" spans="1:11" s="6" customFormat="1" ht="25.5" outlineLevel="1">
      <c r="A1044" s="59" t="s">
        <v>43</v>
      </c>
      <c r="B1044" s="108"/>
      <c r="C1044" s="108" t="s">
        <v>44</v>
      </c>
      <c r="D1044" s="109"/>
      <c r="E1044" s="62" t="s">
        <v>43</v>
      </c>
      <c r="F1044" s="110">
        <v>1531.2</v>
      </c>
      <c r="G1044" s="111" t="s">
        <v>94</v>
      </c>
      <c r="H1044" s="110"/>
      <c r="I1044" s="65">
        <v>15591.82</v>
      </c>
      <c r="J1044" s="112">
        <v>26.39</v>
      </c>
      <c r="K1044" s="67">
        <v>411468.07</v>
      </c>
    </row>
    <row r="1045" spans="1:11" s="6" customFormat="1" ht="15" outlineLevel="1">
      <c r="A1045" s="59" t="s">
        <v>43</v>
      </c>
      <c r="B1045" s="108"/>
      <c r="C1045" s="108" t="s">
        <v>46</v>
      </c>
      <c r="D1045" s="109"/>
      <c r="E1045" s="62" t="s">
        <v>43</v>
      </c>
      <c r="F1045" s="110">
        <v>45.47</v>
      </c>
      <c r="G1045" s="111" t="s">
        <v>95</v>
      </c>
      <c r="H1045" s="110"/>
      <c r="I1045" s="65">
        <v>457.52</v>
      </c>
      <c r="J1045" s="112">
        <v>6.33</v>
      </c>
      <c r="K1045" s="67">
        <v>2896.1</v>
      </c>
    </row>
    <row r="1046" spans="1:11" s="6" customFormat="1" ht="15" outlineLevel="1">
      <c r="A1046" s="59" t="s">
        <v>43</v>
      </c>
      <c r="B1046" s="108"/>
      <c r="C1046" s="108" t="s">
        <v>48</v>
      </c>
      <c r="D1046" s="109"/>
      <c r="E1046" s="62" t="s">
        <v>43</v>
      </c>
      <c r="F1046" s="110" t="s">
        <v>447</v>
      </c>
      <c r="G1046" s="111"/>
      <c r="H1046" s="110"/>
      <c r="I1046" s="68" t="s">
        <v>1514</v>
      </c>
      <c r="J1046" s="112">
        <v>26.39</v>
      </c>
      <c r="K1046" s="69" t="s">
        <v>1515</v>
      </c>
    </row>
    <row r="1047" spans="1:11" s="6" customFormat="1" ht="15" outlineLevel="1">
      <c r="A1047" s="59" t="s">
        <v>43</v>
      </c>
      <c r="B1047" s="108"/>
      <c r="C1047" s="108" t="s">
        <v>52</v>
      </c>
      <c r="D1047" s="109"/>
      <c r="E1047" s="62" t="s">
        <v>43</v>
      </c>
      <c r="F1047" s="110">
        <v>61.06</v>
      </c>
      <c r="G1047" s="111"/>
      <c r="H1047" s="110"/>
      <c r="I1047" s="65">
        <v>409.59</v>
      </c>
      <c r="J1047" s="112">
        <v>10.78</v>
      </c>
      <c r="K1047" s="67">
        <v>4415.3900000000003</v>
      </c>
    </row>
    <row r="1048" spans="1:11" s="6" customFormat="1" ht="15" outlineLevel="1">
      <c r="A1048" s="59" t="s">
        <v>43</v>
      </c>
      <c r="B1048" s="108"/>
      <c r="C1048" s="108" t="s">
        <v>53</v>
      </c>
      <c r="D1048" s="109" t="s">
        <v>54</v>
      </c>
      <c r="E1048" s="62">
        <v>85</v>
      </c>
      <c r="F1048" s="110"/>
      <c r="G1048" s="111"/>
      <c r="H1048" s="110"/>
      <c r="I1048" s="65">
        <v>13253.05</v>
      </c>
      <c r="J1048" s="112">
        <v>70</v>
      </c>
      <c r="K1048" s="67">
        <v>288027.65000000002</v>
      </c>
    </row>
    <row r="1049" spans="1:11" s="6" customFormat="1" ht="15" outlineLevel="1">
      <c r="A1049" s="59" t="s">
        <v>43</v>
      </c>
      <c r="B1049" s="108"/>
      <c r="C1049" s="108" t="s">
        <v>55</v>
      </c>
      <c r="D1049" s="109" t="s">
        <v>54</v>
      </c>
      <c r="E1049" s="62">
        <v>70</v>
      </c>
      <c r="F1049" s="110"/>
      <c r="G1049" s="111"/>
      <c r="H1049" s="110"/>
      <c r="I1049" s="65">
        <v>10914.27</v>
      </c>
      <c r="J1049" s="112">
        <v>41</v>
      </c>
      <c r="K1049" s="67">
        <v>168701.91</v>
      </c>
    </row>
    <row r="1050" spans="1:11" s="6" customFormat="1" ht="15" outlineLevel="1">
      <c r="A1050" s="59" t="s">
        <v>43</v>
      </c>
      <c r="B1050" s="108"/>
      <c r="C1050" s="108" t="s">
        <v>56</v>
      </c>
      <c r="D1050" s="109" t="s">
        <v>54</v>
      </c>
      <c r="E1050" s="62">
        <v>98</v>
      </c>
      <c r="F1050" s="110"/>
      <c r="G1050" s="111"/>
      <c r="H1050" s="110"/>
      <c r="I1050" s="65">
        <v>2.2599999999999998</v>
      </c>
      <c r="J1050" s="112">
        <v>95</v>
      </c>
      <c r="K1050" s="67">
        <v>58.02</v>
      </c>
    </row>
    <row r="1051" spans="1:11" s="6" customFormat="1" ht="15" outlineLevel="1">
      <c r="A1051" s="59" t="s">
        <v>43</v>
      </c>
      <c r="B1051" s="108"/>
      <c r="C1051" s="108" t="s">
        <v>57</v>
      </c>
      <c r="D1051" s="109" t="s">
        <v>54</v>
      </c>
      <c r="E1051" s="62">
        <v>77</v>
      </c>
      <c r="F1051" s="110"/>
      <c r="G1051" s="111"/>
      <c r="H1051" s="110"/>
      <c r="I1051" s="65">
        <v>1.78</v>
      </c>
      <c r="J1051" s="112">
        <v>65</v>
      </c>
      <c r="K1051" s="67">
        <v>39.700000000000003</v>
      </c>
    </row>
    <row r="1052" spans="1:11" s="6" customFormat="1" ht="30" outlineLevel="1">
      <c r="A1052" s="59" t="s">
        <v>43</v>
      </c>
      <c r="B1052" s="108"/>
      <c r="C1052" s="108" t="s">
        <v>58</v>
      </c>
      <c r="D1052" s="109" t="s">
        <v>59</v>
      </c>
      <c r="E1052" s="62">
        <v>116</v>
      </c>
      <c r="F1052" s="110"/>
      <c r="G1052" s="111" t="s">
        <v>94</v>
      </c>
      <c r="H1052" s="110"/>
      <c r="I1052" s="65">
        <v>1181.2</v>
      </c>
      <c r="J1052" s="112"/>
      <c r="K1052" s="67"/>
    </row>
    <row r="1053" spans="1:11" s="6" customFormat="1" ht="15.75">
      <c r="A1053" s="70" t="s">
        <v>43</v>
      </c>
      <c r="B1053" s="113"/>
      <c r="C1053" s="113" t="s">
        <v>60</v>
      </c>
      <c r="D1053" s="114"/>
      <c r="E1053" s="73" t="s">
        <v>43</v>
      </c>
      <c r="F1053" s="115"/>
      <c r="G1053" s="116"/>
      <c r="H1053" s="115"/>
      <c r="I1053" s="76">
        <v>40630.29</v>
      </c>
      <c r="J1053" s="117"/>
      <c r="K1053" s="78">
        <v>875606.84</v>
      </c>
    </row>
    <row r="1054" spans="1:11" s="6" customFormat="1" ht="15" outlineLevel="1">
      <c r="A1054" s="59" t="s">
        <v>43</v>
      </c>
      <c r="B1054" s="108"/>
      <c r="C1054" s="108" t="s">
        <v>61</v>
      </c>
      <c r="D1054" s="109"/>
      <c r="E1054" s="62" t="s">
        <v>43</v>
      </c>
      <c r="F1054" s="110"/>
      <c r="G1054" s="111"/>
      <c r="H1054" s="110"/>
      <c r="I1054" s="65"/>
      <c r="J1054" s="112"/>
      <c r="K1054" s="67"/>
    </row>
    <row r="1055" spans="1:11" s="6" customFormat="1" ht="25.5" outlineLevel="1">
      <c r="A1055" s="59" t="s">
        <v>43</v>
      </c>
      <c r="B1055" s="108"/>
      <c r="C1055" s="108" t="s">
        <v>46</v>
      </c>
      <c r="D1055" s="109"/>
      <c r="E1055" s="62" t="s">
        <v>43</v>
      </c>
      <c r="F1055" s="110">
        <v>0.23</v>
      </c>
      <c r="G1055" s="111" t="s">
        <v>100</v>
      </c>
      <c r="H1055" s="110"/>
      <c r="I1055" s="65">
        <v>0.23</v>
      </c>
      <c r="J1055" s="112">
        <v>26.39</v>
      </c>
      <c r="K1055" s="67">
        <v>6.11</v>
      </c>
    </row>
    <row r="1056" spans="1:11" s="6" customFormat="1" ht="25.5" outlineLevel="1">
      <c r="A1056" s="59" t="s">
        <v>43</v>
      </c>
      <c r="B1056" s="108"/>
      <c r="C1056" s="108" t="s">
        <v>48</v>
      </c>
      <c r="D1056" s="109"/>
      <c r="E1056" s="62" t="s">
        <v>43</v>
      </c>
      <c r="F1056" s="110">
        <v>0.23</v>
      </c>
      <c r="G1056" s="111" t="s">
        <v>100</v>
      </c>
      <c r="H1056" s="110"/>
      <c r="I1056" s="65">
        <v>0.23</v>
      </c>
      <c r="J1056" s="112">
        <v>26.39</v>
      </c>
      <c r="K1056" s="67">
        <v>6.11</v>
      </c>
    </row>
    <row r="1057" spans="1:11" s="6" customFormat="1" ht="15" outlineLevel="1">
      <c r="A1057" s="59" t="s">
        <v>43</v>
      </c>
      <c r="B1057" s="108"/>
      <c r="C1057" s="108" t="s">
        <v>63</v>
      </c>
      <c r="D1057" s="109" t="s">
        <v>54</v>
      </c>
      <c r="E1057" s="62">
        <v>175</v>
      </c>
      <c r="F1057" s="110"/>
      <c r="G1057" s="111"/>
      <c r="H1057" s="110"/>
      <c r="I1057" s="65">
        <v>0.41</v>
      </c>
      <c r="J1057" s="112">
        <v>160</v>
      </c>
      <c r="K1057" s="67">
        <v>9.77</v>
      </c>
    </row>
    <row r="1058" spans="1:11" s="6" customFormat="1" ht="15" outlineLevel="1">
      <c r="A1058" s="59" t="s">
        <v>43</v>
      </c>
      <c r="B1058" s="108"/>
      <c r="C1058" s="108" t="s">
        <v>64</v>
      </c>
      <c r="D1058" s="109"/>
      <c r="E1058" s="62" t="s">
        <v>43</v>
      </c>
      <c r="F1058" s="110"/>
      <c r="G1058" s="111"/>
      <c r="H1058" s="110"/>
      <c r="I1058" s="65">
        <v>0.64</v>
      </c>
      <c r="J1058" s="112"/>
      <c r="K1058" s="67">
        <v>15.88</v>
      </c>
    </row>
    <row r="1059" spans="1:11" s="6" customFormat="1" ht="15.75">
      <c r="A1059" s="70" t="s">
        <v>43</v>
      </c>
      <c r="B1059" s="113"/>
      <c r="C1059" s="113" t="s">
        <v>65</v>
      </c>
      <c r="D1059" s="114"/>
      <c r="E1059" s="73" t="s">
        <v>43</v>
      </c>
      <c r="F1059" s="115"/>
      <c r="G1059" s="116"/>
      <c r="H1059" s="115"/>
      <c r="I1059" s="76">
        <v>40630.93</v>
      </c>
      <c r="J1059" s="117"/>
      <c r="K1059" s="78">
        <v>875622.72</v>
      </c>
    </row>
    <row r="1060" spans="1:11" s="6" customFormat="1" ht="180">
      <c r="A1060" s="59">
        <v>107</v>
      </c>
      <c r="B1060" s="108" t="s">
        <v>174</v>
      </c>
      <c r="C1060" s="108" t="s">
        <v>175</v>
      </c>
      <c r="D1060" s="109" t="s">
        <v>142</v>
      </c>
      <c r="E1060" s="62" t="s">
        <v>1516</v>
      </c>
      <c r="F1060" s="110">
        <v>96.73</v>
      </c>
      <c r="G1060" s="111"/>
      <c r="H1060" s="110"/>
      <c r="I1060" s="65"/>
      <c r="J1060" s="112"/>
      <c r="K1060" s="67"/>
    </row>
    <row r="1061" spans="1:11" s="6" customFormat="1" ht="25.5" outlineLevel="1">
      <c r="A1061" s="59" t="s">
        <v>43</v>
      </c>
      <c r="B1061" s="108"/>
      <c r="C1061" s="108" t="s">
        <v>44</v>
      </c>
      <c r="D1061" s="109"/>
      <c r="E1061" s="62" t="s">
        <v>43</v>
      </c>
      <c r="F1061" s="110">
        <v>74.13</v>
      </c>
      <c r="G1061" s="111" t="s">
        <v>94</v>
      </c>
      <c r="H1061" s="110"/>
      <c r="I1061" s="65">
        <v>303.39</v>
      </c>
      <c r="J1061" s="112">
        <v>26.39</v>
      </c>
      <c r="K1061" s="67">
        <v>8006.47</v>
      </c>
    </row>
    <row r="1062" spans="1:11" s="6" customFormat="1" ht="15" outlineLevel="1">
      <c r="A1062" s="59" t="s">
        <v>43</v>
      </c>
      <c r="B1062" s="108"/>
      <c r="C1062" s="108" t="s">
        <v>46</v>
      </c>
      <c r="D1062" s="109"/>
      <c r="E1062" s="62" t="s">
        <v>43</v>
      </c>
      <c r="F1062" s="110">
        <v>13.14</v>
      </c>
      <c r="G1062" s="111" t="s">
        <v>95</v>
      </c>
      <c r="H1062" s="110"/>
      <c r="I1062" s="65">
        <v>53.14</v>
      </c>
      <c r="J1062" s="112">
        <v>8.01</v>
      </c>
      <c r="K1062" s="67">
        <v>425.65</v>
      </c>
    </row>
    <row r="1063" spans="1:11" s="6" customFormat="1" ht="15" outlineLevel="1">
      <c r="A1063" s="59" t="s">
        <v>43</v>
      </c>
      <c r="B1063" s="108"/>
      <c r="C1063" s="108" t="s">
        <v>48</v>
      </c>
      <c r="D1063" s="109"/>
      <c r="E1063" s="62" t="s">
        <v>43</v>
      </c>
      <c r="F1063" s="110" t="s">
        <v>177</v>
      </c>
      <c r="G1063" s="111"/>
      <c r="H1063" s="110"/>
      <c r="I1063" s="68" t="s">
        <v>1475</v>
      </c>
      <c r="J1063" s="112">
        <v>26.39</v>
      </c>
      <c r="K1063" s="69" t="s">
        <v>1517</v>
      </c>
    </row>
    <row r="1064" spans="1:11" s="6" customFormat="1" ht="15" outlineLevel="1">
      <c r="A1064" s="59" t="s">
        <v>43</v>
      </c>
      <c r="B1064" s="108"/>
      <c r="C1064" s="108" t="s">
        <v>52</v>
      </c>
      <c r="D1064" s="109"/>
      <c r="E1064" s="62" t="s">
        <v>43</v>
      </c>
      <c r="F1064" s="110">
        <v>9.4600000000000009</v>
      </c>
      <c r="G1064" s="111"/>
      <c r="H1064" s="110"/>
      <c r="I1064" s="65">
        <v>25.51</v>
      </c>
      <c r="J1064" s="112">
        <v>6.81</v>
      </c>
      <c r="K1064" s="67">
        <v>173.69</v>
      </c>
    </row>
    <row r="1065" spans="1:11" s="6" customFormat="1" ht="15" outlineLevel="1">
      <c r="A1065" s="59" t="s">
        <v>43</v>
      </c>
      <c r="B1065" s="108"/>
      <c r="C1065" s="108" t="s">
        <v>53</v>
      </c>
      <c r="D1065" s="109" t="s">
        <v>54</v>
      </c>
      <c r="E1065" s="62">
        <v>100</v>
      </c>
      <c r="F1065" s="110"/>
      <c r="G1065" s="111"/>
      <c r="H1065" s="110"/>
      <c r="I1065" s="65">
        <v>303.39</v>
      </c>
      <c r="J1065" s="112">
        <v>83</v>
      </c>
      <c r="K1065" s="67">
        <v>6645.37</v>
      </c>
    </row>
    <row r="1066" spans="1:11" s="6" customFormat="1" ht="15" outlineLevel="1">
      <c r="A1066" s="59" t="s">
        <v>43</v>
      </c>
      <c r="B1066" s="108"/>
      <c r="C1066" s="108" t="s">
        <v>55</v>
      </c>
      <c r="D1066" s="109" t="s">
        <v>54</v>
      </c>
      <c r="E1066" s="62">
        <v>64</v>
      </c>
      <c r="F1066" s="110"/>
      <c r="G1066" s="111"/>
      <c r="H1066" s="110"/>
      <c r="I1066" s="65">
        <v>194.17</v>
      </c>
      <c r="J1066" s="112">
        <v>41</v>
      </c>
      <c r="K1066" s="67">
        <v>3282.65</v>
      </c>
    </row>
    <row r="1067" spans="1:11" s="6" customFormat="1" ht="15" outlineLevel="1">
      <c r="A1067" s="59" t="s">
        <v>43</v>
      </c>
      <c r="B1067" s="108"/>
      <c r="C1067" s="108" t="s">
        <v>56</v>
      </c>
      <c r="D1067" s="109" t="s">
        <v>54</v>
      </c>
      <c r="E1067" s="62">
        <v>98</v>
      </c>
      <c r="F1067" s="110"/>
      <c r="G1067" s="111"/>
      <c r="H1067" s="110"/>
      <c r="I1067" s="65">
        <v>1.63</v>
      </c>
      <c r="J1067" s="112">
        <v>95</v>
      </c>
      <c r="K1067" s="67">
        <v>41.57</v>
      </c>
    </row>
    <row r="1068" spans="1:11" s="6" customFormat="1" ht="15" outlineLevel="1">
      <c r="A1068" s="59" t="s">
        <v>43</v>
      </c>
      <c r="B1068" s="108"/>
      <c r="C1068" s="108" t="s">
        <v>57</v>
      </c>
      <c r="D1068" s="109" t="s">
        <v>54</v>
      </c>
      <c r="E1068" s="62">
        <v>77</v>
      </c>
      <c r="F1068" s="110"/>
      <c r="G1068" s="111"/>
      <c r="H1068" s="110"/>
      <c r="I1068" s="65">
        <v>1.28</v>
      </c>
      <c r="J1068" s="112">
        <v>65</v>
      </c>
      <c r="K1068" s="67">
        <v>28.44</v>
      </c>
    </row>
    <row r="1069" spans="1:11" s="6" customFormat="1" ht="30" outlineLevel="1">
      <c r="A1069" s="59" t="s">
        <v>43</v>
      </c>
      <c r="B1069" s="108"/>
      <c r="C1069" s="108" t="s">
        <v>58</v>
      </c>
      <c r="D1069" s="109" t="s">
        <v>59</v>
      </c>
      <c r="E1069" s="62">
        <v>5.31</v>
      </c>
      <c r="F1069" s="110"/>
      <c r="G1069" s="111" t="s">
        <v>94</v>
      </c>
      <c r="H1069" s="110"/>
      <c r="I1069" s="65">
        <v>21.73</v>
      </c>
      <c r="J1069" s="112"/>
      <c r="K1069" s="67"/>
    </row>
    <row r="1070" spans="1:11" s="6" customFormat="1" ht="15.75">
      <c r="A1070" s="70" t="s">
        <v>43</v>
      </c>
      <c r="B1070" s="113"/>
      <c r="C1070" s="113" t="s">
        <v>60</v>
      </c>
      <c r="D1070" s="114"/>
      <c r="E1070" s="73" t="s">
        <v>43</v>
      </c>
      <c r="F1070" s="115"/>
      <c r="G1070" s="116"/>
      <c r="H1070" s="115"/>
      <c r="I1070" s="76">
        <v>882.51</v>
      </c>
      <c r="J1070" s="117"/>
      <c r="K1070" s="78">
        <v>18603.84</v>
      </c>
    </row>
    <row r="1071" spans="1:11" s="6" customFormat="1" ht="15" outlineLevel="1">
      <c r="A1071" s="59" t="s">
        <v>43</v>
      </c>
      <c r="B1071" s="108"/>
      <c r="C1071" s="108" t="s">
        <v>61</v>
      </c>
      <c r="D1071" s="109"/>
      <c r="E1071" s="62" t="s">
        <v>43</v>
      </c>
      <c r="F1071" s="110"/>
      <c r="G1071" s="111"/>
      <c r="H1071" s="110"/>
      <c r="I1071" s="65"/>
      <c r="J1071" s="112"/>
      <c r="K1071" s="67"/>
    </row>
    <row r="1072" spans="1:11" s="6" customFormat="1" ht="25.5" outlineLevel="1">
      <c r="A1072" s="59" t="s">
        <v>43</v>
      </c>
      <c r="B1072" s="108"/>
      <c r="C1072" s="108" t="s">
        <v>46</v>
      </c>
      <c r="D1072" s="109"/>
      <c r="E1072" s="62" t="s">
        <v>43</v>
      </c>
      <c r="F1072" s="110">
        <v>0.41</v>
      </c>
      <c r="G1072" s="111" t="s">
        <v>100</v>
      </c>
      <c r="H1072" s="110"/>
      <c r="I1072" s="65">
        <v>0.17</v>
      </c>
      <c r="J1072" s="112">
        <v>26.39</v>
      </c>
      <c r="K1072" s="67">
        <v>4.38</v>
      </c>
    </row>
    <row r="1073" spans="1:11" s="6" customFormat="1" ht="25.5" outlineLevel="1">
      <c r="A1073" s="59" t="s">
        <v>43</v>
      </c>
      <c r="B1073" s="108"/>
      <c r="C1073" s="108" t="s">
        <v>48</v>
      </c>
      <c r="D1073" s="109"/>
      <c r="E1073" s="62" t="s">
        <v>43</v>
      </c>
      <c r="F1073" s="110">
        <v>0.41</v>
      </c>
      <c r="G1073" s="111" t="s">
        <v>100</v>
      </c>
      <c r="H1073" s="110"/>
      <c r="I1073" s="65">
        <v>0.17</v>
      </c>
      <c r="J1073" s="112">
        <v>26.39</v>
      </c>
      <c r="K1073" s="67">
        <v>4.38</v>
      </c>
    </row>
    <row r="1074" spans="1:11" s="6" customFormat="1" ht="15" outlineLevel="1">
      <c r="A1074" s="59" t="s">
        <v>43</v>
      </c>
      <c r="B1074" s="108"/>
      <c r="C1074" s="108" t="s">
        <v>63</v>
      </c>
      <c r="D1074" s="109" t="s">
        <v>54</v>
      </c>
      <c r="E1074" s="62">
        <v>175</v>
      </c>
      <c r="F1074" s="110"/>
      <c r="G1074" s="111"/>
      <c r="H1074" s="110"/>
      <c r="I1074" s="65">
        <v>0.3</v>
      </c>
      <c r="J1074" s="112">
        <v>160</v>
      </c>
      <c r="K1074" s="67">
        <v>7.01</v>
      </c>
    </row>
    <row r="1075" spans="1:11" s="6" customFormat="1" ht="15" outlineLevel="1">
      <c r="A1075" s="59" t="s">
        <v>43</v>
      </c>
      <c r="B1075" s="108"/>
      <c r="C1075" s="108" t="s">
        <v>64</v>
      </c>
      <c r="D1075" s="109"/>
      <c r="E1075" s="62" t="s">
        <v>43</v>
      </c>
      <c r="F1075" s="110"/>
      <c r="G1075" s="111"/>
      <c r="H1075" s="110"/>
      <c r="I1075" s="65">
        <v>0.47</v>
      </c>
      <c r="J1075" s="112"/>
      <c r="K1075" s="67">
        <v>11.39</v>
      </c>
    </row>
    <row r="1076" spans="1:11" s="6" customFormat="1" ht="15.75">
      <c r="A1076" s="70" t="s">
        <v>43</v>
      </c>
      <c r="B1076" s="113"/>
      <c r="C1076" s="113" t="s">
        <v>65</v>
      </c>
      <c r="D1076" s="114"/>
      <c r="E1076" s="73" t="s">
        <v>43</v>
      </c>
      <c r="F1076" s="115"/>
      <c r="G1076" s="116"/>
      <c r="H1076" s="115"/>
      <c r="I1076" s="76">
        <v>882.98</v>
      </c>
      <c r="J1076" s="117"/>
      <c r="K1076" s="78">
        <v>18615.23</v>
      </c>
    </row>
    <row r="1077" spans="1:11" s="6" customFormat="1" ht="45">
      <c r="A1077" s="59">
        <v>108</v>
      </c>
      <c r="B1077" s="108" t="s">
        <v>180</v>
      </c>
      <c r="C1077" s="108" t="s">
        <v>181</v>
      </c>
      <c r="D1077" s="109" t="s">
        <v>106</v>
      </c>
      <c r="E1077" s="62" t="s">
        <v>1518</v>
      </c>
      <c r="F1077" s="110">
        <v>18660.61</v>
      </c>
      <c r="G1077" s="111"/>
      <c r="H1077" s="110"/>
      <c r="I1077" s="65">
        <v>452.8</v>
      </c>
      <c r="J1077" s="112">
        <v>3.05</v>
      </c>
      <c r="K1077" s="78">
        <v>1381.04</v>
      </c>
    </row>
    <row r="1078" spans="1:11" s="6" customFormat="1" ht="180">
      <c r="A1078" s="59">
        <v>109</v>
      </c>
      <c r="B1078" s="108" t="s">
        <v>183</v>
      </c>
      <c r="C1078" s="108" t="s">
        <v>184</v>
      </c>
      <c r="D1078" s="109" t="s">
        <v>142</v>
      </c>
      <c r="E1078" s="62" t="s">
        <v>1519</v>
      </c>
      <c r="F1078" s="110">
        <v>314.81</v>
      </c>
      <c r="G1078" s="111">
        <v>2</v>
      </c>
      <c r="H1078" s="110"/>
      <c r="I1078" s="65"/>
      <c r="J1078" s="112"/>
      <c r="K1078" s="67"/>
    </row>
    <row r="1079" spans="1:11" s="6" customFormat="1" ht="25.5" outlineLevel="1">
      <c r="A1079" s="59" t="s">
        <v>43</v>
      </c>
      <c r="B1079" s="108"/>
      <c r="C1079" s="108" t="s">
        <v>44</v>
      </c>
      <c r="D1079" s="109"/>
      <c r="E1079" s="62" t="s">
        <v>43</v>
      </c>
      <c r="F1079" s="110">
        <v>25.35</v>
      </c>
      <c r="G1079" s="111" t="s">
        <v>185</v>
      </c>
      <c r="H1079" s="110"/>
      <c r="I1079" s="65">
        <v>207.73</v>
      </c>
      <c r="J1079" s="112">
        <v>26.39</v>
      </c>
      <c r="K1079" s="67">
        <v>5481.99</v>
      </c>
    </row>
    <row r="1080" spans="1:11" s="6" customFormat="1" ht="15" outlineLevel="1">
      <c r="A1080" s="59" t="s">
        <v>43</v>
      </c>
      <c r="B1080" s="108"/>
      <c r="C1080" s="108" t="s">
        <v>46</v>
      </c>
      <c r="D1080" s="109"/>
      <c r="E1080" s="62" t="s">
        <v>43</v>
      </c>
      <c r="F1080" s="110">
        <v>1.81</v>
      </c>
      <c r="G1080" s="111" t="s">
        <v>186</v>
      </c>
      <c r="H1080" s="110"/>
      <c r="I1080" s="65">
        <v>14.66</v>
      </c>
      <c r="J1080" s="112">
        <v>10.23</v>
      </c>
      <c r="K1080" s="67">
        <v>149.93</v>
      </c>
    </row>
    <row r="1081" spans="1:11" s="6" customFormat="1" ht="15" outlineLevel="1">
      <c r="A1081" s="59" t="s">
        <v>43</v>
      </c>
      <c r="B1081" s="108"/>
      <c r="C1081" s="108" t="s">
        <v>48</v>
      </c>
      <c r="D1081" s="109"/>
      <c r="E1081" s="62" t="s">
        <v>43</v>
      </c>
      <c r="F1081" s="110" t="s">
        <v>187</v>
      </c>
      <c r="G1081" s="111"/>
      <c r="H1081" s="110"/>
      <c r="I1081" s="68" t="s">
        <v>1520</v>
      </c>
      <c r="J1081" s="112">
        <v>26.39</v>
      </c>
      <c r="K1081" s="69" t="s">
        <v>1521</v>
      </c>
    </row>
    <row r="1082" spans="1:11" s="6" customFormat="1" ht="15" outlineLevel="1">
      <c r="A1082" s="59" t="s">
        <v>43</v>
      </c>
      <c r="B1082" s="108"/>
      <c r="C1082" s="108" t="s">
        <v>52</v>
      </c>
      <c r="D1082" s="109"/>
      <c r="E1082" s="62" t="s">
        <v>43</v>
      </c>
      <c r="F1082" s="110">
        <v>287.64999999999998</v>
      </c>
      <c r="G1082" s="111">
        <v>2</v>
      </c>
      <c r="H1082" s="110"/>
      <c r="I1082" s="65">
        <v>1552.79</v>
      </c>
      <c r="J1082" s="112">
        <v>2.76</v>
      </c>
      <c r="K1082" s="67">
        <v>4285.71</v>
      </c>
    </row>
    <row r="1083" spans="1:11" s="6" customFormat="1" ht="15" outlineLevel="1">
      <c r="A1083" s="59" t="s">
        <v>43</v>
      </c>
      <c r="B1083" s="108"/>
      <c r="C1083" s="108" t="s">
        <v>53</v>
      </c>
      <c r="D1083" s="109" t="s">
        <v>54</v>
      </c>
      <c r="E1083" s="62">
        <v>100</v>
      </c>
      <c r="F1083" s="110"/>
      <c r="G1083" s="111"/>
      <c r="H1083" s="110"/>
      <c r="I1083" s="65">
        <v>207.73</v>
      </c>
      <c r="J1083" s="112">
        <v>83</v>
      </c>
      <c r="K1083" s="67">
        <v>4550.05</v>
      </c>
    </row>
    <row r="1084" spans="1:11" s="6" customFormat="1" ht="15" outlineLevel="1">
      <c r="A1084" s="59" t="s">
        <v>43</v>
      </c>
      <c r="B1084" s="108"/>
      <c r="C1084" s="108" t="s">
        <v>55</v>
      </c>
      <c r="D1084" s="109" t="s">
        <v>54</v>
      </c>
      <c r="E1084" s="62">
        <v>64</v>
      </c>
      <c r="F1084" s="110"/>
      <c r="G1084" s="111"/>
      <c r="H1084" s="110"/>
      <c r="I1084" s="65">
        <v>132.94999999999999</v>
      </c>
      <c r="J1084" s="112">
        <v>41</v>
      </c>
      <c r="K1084" s="67">
        <v>2247.62</v>
      </c>
    </row>
    <row r="1085" spans="1:11" s="6" customFormat="1" ht="15" outlineLevel="1">
      <c r="A1085" s="59" t="s">
        <v>43</v>
      </c>
      <c r="B1085" s="108"/>
      <c r="C1085" s="108" t="s">
        <v>56</v>
      </c>
      <c r="D1085" s="109" t="s">
        <v>54</v>
      </c>
      <c r="E1085" s="62">
        <v>98</v>
      </c>
      <c r="F1085" s="110"/>
      <c r="G1085" s="111"/>
      <c r="H1085" s="110"/>
      <c r="I1085" s="65">
        <v>2.15</v>
      </c>
      <c r="J1085" s="112">
        <v>95</v>
      </c>
      <c r="K1085" s="67">
        <v>54.82</v>
      </c>
    </row>
    <row r="1086" spans="1:11" s="6" customFormat="1" ht="15" outlineLevel="1">
      <c r="A1086" s="59" t="s">
        <v>43</v>
      </c>
      <c r="B1086" s="108"/>
      <c r="C1086" s="108" t="s">
        <v>57</v>
      </c>
      <c r="D1086" s="109" t="s">
        <v>54</v>
      </c>
      <c r="E1086" s="62">
        <v>77</v>
      </c>
      <c r="F1086" s="110"/>
      <c r="G1086" s="111"/>
      <c r="H1086" s="110"/>
      <c r="I1086" s="65">
        <v>1.69</v>
      </c>
      <c r="J1086" s="112">
        <v>65</v>
      </c>
      <c r="K1086" s="67">
        <v>37.51</v>
      </c>
    </row>
    <row r="1087" spans="1:11" s="6" customFormat="1" ht="30" outlineLevel="1">
      <c r="A1087" s="59" t="s">
        <v>43</v>
      </c>
      <c r="B1087" s="108"/>
      <c r="C1087" s="108" t="s">
        <v>58</v>
      </c>
      <c r="D1087" s="109" t="s">
        <v>59</v>
      </c>
      <c r="E1087" s="62">
        <v>2.13</v>
      </c>
      <c r="F1087" s="110"/>
      <c r="G1087" s="111" t="s">
        <v>185</v>
      </c>
      <c r="H1087" s="110"/>
      <c r="I1087" s="65">
        <v>17.45</v>
      </c>
      <c r="J1087" s="112"/>
      <c r="K1087" s="67"/>
    </row>
    <row r="1088" spans="1:11" s="6" customFormat="1" ht="15.75">
      <c r="A1088" s="70" t="s">
        <v>43</v>
      </c>
      <c r="B1088" s="113"/>
      <c r="C1088" s="113" t="s">
        <v>60</v>
      </c>
      <c r="D1088" s="114"/>
      <c r="E1088" s="73" t="s">
        <v>43</v>
      </c>
      <c r="F1088" s="115"/>
      <c r="G1088" s="116"/>
      <c r="H1088" s="115"/>
      <c r="I1088" s="76">
        <v>2119.6999999999998</v>
      </c>
      <c r="J1088" s="117"/>
      <c r="K1088" s="78">
        <v>16807.63</v>
      </c>
    </row>
    <row r="1089" spans="1:11" s="6" customFormat="1" ht="15" outlineLevel="1">
      <c r="A1089" s="59" t="s">
        <v>43</v>
      </c>
      <c r="B1089" s="108"/>
      <c r="C1089" s="108" t="s">
        <v>61</v>
      </c>
      <c r="D1089" s="109"/>
      <c r="E1089" s="62" t="s">
        <v>43</v>
      </c>
      <c r="F1089" s="110"/>
      <c r="G1089" s="111"/>
      <c r="H1089" s="110"/>
      <c r="I1089" s="65"/>
      <c r="J1089" s="112"/>
      <c r="K1089" s="67"/>
    </row>
    <row r="1090" spans="1:11" s="6" customFormat="1" ht="25.5" outlineLevel="1">
      <c r="A1090" s="59" t="s">
        <v>43</v>
      </c>
      <c r="B1090" s="108"/>
      <c r="C1090" s="108" t="s">
        <v>46</v>
      </c>
      <c r="D1090" s="109"/>
      <c r="E1090" s="62" t="s">
        <v>43</v>
      </c>
      <c r="F1090" s="110">
        <v>0.27</v>
      </c>
      <c r="G1090" s="111" t="s">
        <v>190</v>
      </c>
      <c r="H1090" s="110"/>
      <c r="I1090" s="65">
        <v>0.22</v>
      </c>
      <c r="J1090" s="112">
        <v>26.39</v>
      </c>
      <c r="K1090" s="67">
        <v>5.77</v>
      </c>
    </row>
    <row r="1091" spans="1:11" s="6" customFormat="1" ht="25.5" outlineLevel="1">
      <c r="A1091" s="59" t="s">
        <v>43</v>
      </c>
      <c r="B1091" s="108"/>
      <c r="C1091" s="108" t="s">
        <v>48</v>
      </c>
      <c r="D1091" s="109"/>
      <c r="E1091" s="62" t="s">
        <v>43</v>
      </c>
      <c r="F1091" s="110">
        <v>0.27</v>
      </c>
      <c r="G1091" s="111" t="s">
        <v>190</v>
      </c>
      <c r="H1091" s="110"/>
      <c r="I1091" s="65">
        <v>0.22</v>
      </c>
      <c r="J1091" s="112">
        <v>26.39</v>
      </c>
      <c r="K1091" s="67">
        <v>5.77</v>
      </c>
    </row>
    <row r="1092" spans="1:11" s="6" customFormat="1" ht="15" outlineLevel="1">
      <c r="A1092" s="59" t="s">
        <v>43</v>
      </c>
      <c r="B1092" s="108"/>
      <c r="C1092" s="108" t="s">
        <v>63</v>
      </c>
      <c r="D1092" s="109" t="s">
        <v>54</v>
      </c>
      <c r="E1092" s="62">
        <v>175</v>
      </c>
      <c r="F1092" s="110"/>
      <c r="G1092" s="111"/>
      <c r="H1092" s="110"/>
      <c r="I1092" s="65">
        <v>0.39</v>
      </c>
      <c r="J1092" s="112">
        <v>160</v>
      </c>
      <c r="K1092" s="67">
        <v>9.23</v>
      </c>
    </row>
    <row r="1093" spans="1:11" s="6" customFormat="1" ht="15" outlineLevel="1">
      <c r="A1093" s="59" t="s">
        <v>43</v>
      </c>
      <c r="B1093" s="108"/>
      <c r="C1093" s="108" t="s">
        <v>64</v>
      </c>
      <c r="D1093" s="109"/>
      <c r="E1093" s="62" t="s">
        <v>43</v>
      </c>
      <c r="F1093" s="110"/>
      <c r="G1093" s="111"/>
      <c r="H1093" s="110"/>
      <c r="I1093" s="65">
        <v>0.61</v>
      </c>
      <c r="J1093" s="112"/>
      <c r="K1093" s="67">
        <v>15</v>
      </c>
    </row>
    <row r="1094" spans="1:11" s="6" customFormat="1" ht="15.75">
      <c r="A1094" s="70" t="s">
        <v>43</v>
      </c>
      <c r="B1094" s="113"/>
      <c r="C1094" s="126" t="s">
        <v>65</v>
      </c>
      <c r="D1094" s="127"/>
      <c r="E1094" s="91" t="s">
        <v>43</v>
      </c>
      <c r="F1094" s="128"/>
      <c r="G1094" s="129"/>
      <c r="H1094" s="128"/>
      <c r="I1094" s="87">
        <v>2120.31</v>
      </c>
      <c r="J1094" s="125"/>
      <c r="K1094" s="86">
        <v>16822.63</v>
      </c>
    </row>
    <row r="1095" spans="1:11" s="6" customFormat="1" ht="15">
      <c r="A1095" s="123"/>
      <c r="B1095" s="124"/>
      <c r="C1095" s="168" t="s">
        <v>127</v>
      </c>
      <c r="D1095" s="169"/>
      <c r="E1095" s="169"/>
      <c r="F1095" s="169"/>
      <c r="G1095" s="169"/>
      <c r="H1095" s="169"/>
      <c r="I1095" s="65">
        <v>161047.94</v>
      </c>
      <c r="J1095" s="112"/>
      <c r="K1095" s="67">
        <v>1908541.61</v>
      </c>
    </row>
    <row r="1096" spans="1:11" s="6" customFormat="1" ht="15">
      <c r="A1096" s="123"/>
      <c r="B1096" s="124"/>
      <c r="C1096" s="168" t="s">
        <v>128</v>
      </c>
      <c r="D1096" s="169"/>
      <c r="E1096" s="169"/>
      <c r="F1096" s="169"/>
      <c r="G1096" s="169"/>
      <c r="H1096" s="169"/>
      <c r="I1096" s="65"/>
      <c r="J1096" s="112"/>
      <c r="K1096" s="67"/>
    </row>
    <row r="1097" spans="1:11" s="6" customFormat="1" ht="15">
      <c r="A1097" s="123"/>
      <c r="B1097" s="124"/>
      <c r="C1097" s="168" t="s">
        <v>129</v>
      </c>
      <c r="D1097" s="169"/>
      <c r="E1097" s="169"/>
      <c r="F1097" s="169"/>
      <c r="G1097" s="169"/>
      <c r="H1097" s="169"/>
      <c r="I1097" s="65">
        <v>40976.959999999999</v>
      </c>
      <c r="J1097" s="112"/>
      <c r="K1097" s="67">
        <v>1081382</v>
      </c>
    </row>
    <row r="1098" spans="1:11" s="6" customFormat="1" ht="15">
      <c r="A1098" s="123"/>
      <c r="B1098" s="124"/>
      <c r="C1098" s="168" t="s">
        <v>130</v>
      </c>
      <c r="D1098" s="169"/>
      <c r="E1098" s="169"/>
      <c r="F1098" s="169"/>
      <c r="G1098" s="169"/>
      <c r="H1098" s="169"/>
      <c r="I1098" s="65">
        <v>115426.67</v>
      </c>
      <c r="J1098" s="112"/>
      <c r="K1098" s="67">
        <v>788054.81</v>
      </c>
    </row>
    <row r="1099" spans="1:11" s="6" customFormat="1" ht="15">
      <c r="A1099" s="123"/>
      <c r="B1099" s="124"/>
      <c r="C1099" s="168" t="s">
        <v>131</v>
      </c>
      <c r="D1099" s="169"/>
      <c r="E1099" s="169"/>
      <c r="F1099" s="169"/>
      <c r="G1099" s="169"/>
      <c r="H1099" s="169"/>
      <c r="I1099" s="65">
        <v>4912.22</v>
      </c>
      <c r="J1099" s="112"/>
      <c r="K1099" s="67">
        <v>46174.77</v>
      </c>
    </row>
    <row r="1100" spans="1:11" s="6" customFormat="1" ht="15.75">
      <c r="A1100" s="123"/>
      <c r="B1100" s="124"/>
      <c r="C1100" s="173" t="s">
        <v>132</v>
      </c>
      <c r="D1100" s="174"/>
      <c r="E1100" s="174"/>
      <c r="F1100" s="174"/>
      <c r="G1100" s="174"/>
      <c r="H1100" s="174"/>
      <c r="I1100" s="76">
        <v>35049.85</v>
      </c>
      <c r="J1100" s="117"/>
      <c r="K1100" s="78">
        <v>762861.66</v>
      </c>
    </row>
    <row r="1101" spans="1:11" s="6" customFormat="1" ht="15.75">
      <c r="A1101" s="123"/>
      <c r="B1101" s="124"/>
      <c r="C1101" s="173" t="s">
        <v>133</v>
      </c>
      <c r="D1101" s="174"/>
      <c r="E1101" s="174"/>
      <c r="F1101" s="174"/>
      <c r="G1101" s="174"/>
      <c r="H1101" s="174"/>
      <c r="I1101" s="76">
        <v>28671.99</v>
      </c>
      <c r="J1101" s="117"/>
      <c r="K1101" s="78">
        <v>445063.43</v>
      </c>
    </row>
    <row r="1102" spans="1:11" s="6" customFormat="1" ht="32.1" customHeight="1">
      <c r="A1102" s="123"/>
      <c r="B1102" s="124"/>
      <c r="C1102" s="173" t="s">
        <v>1522</v>
      </c>
      <c r="D1102" s="174"/>
      <c r="E1102" s="174"/>
      <c r="F1102" s="174"/>
      <c r="G1102" s="174"/>
      <c r="H1102" s="174"/>
      <c r="I1102" s="76"/>
      <c r="J1102" s="117"/>
      <c r="K1102" s="78"/>
    </row>
    <row r="1103" spans="1:11" s="6" customFormat="1" ht="15">
      <c r="A1103" s="123"/>
      <c r="B1103" s="124"/>
      <c r="C1103" s="168" t="s">
        <v>1523</v>
      </c>
      <c r="D1103" s="169"/>
      <c r="E1103" s="169"/>
      <c r="F1103" s="169"/>
      <c r="G1103" s="169"/>
      <c r="H1103" s="169"/>
      <c r="I1103" s="65">
        <v>224769.78</v>
      </c>
      <c r="J1103" s="112"/>
      <c r="K1103" s="67">
        <v>3116466.7</v>
      </c>
    </row>
    <row r="1104" spans="1:11" s="6" customFormat="1" ht="32.1" customHeight="1">
      <c r="A1104" s="123"/>
      <c r="B1104" s="124"/>
      <c r="C1104" s="175" t="s">
        <v>1524</v>
      </c>
      <c r="D1104" s="176"/>
      <c r="E1104" s="176"/>
      <c r="F1104" s="176"/>
      <c r="G1104" s="176"/>
      <c r="H1104" s="176"/>
      <c r="I1104" s="87">
        <v>224769.78</v>
      </c>
      <c r="J1104" s="125"/>
      <c r="K1104" s="86">
        <v>3116466.7</v>
      </c>
    </row>
    <row r="1105" spans="1:11" s="6" customFormat="1" ht="22.15" customHeight="1">
      <c r="A1105" s="166" t="s">
        <v>1525</v>
      </c>
      <c r="B1105" s="167"/>
      <c r="C1105" s="167"/>
      <c r="D1105" s="167"/>
      <c r="E1105" s="167"/>
      <c r="F1105" s="167"/>
      <c r="G1105" s="167"/>
      <c r="H1105" s="167"/>
      <c r="I1105" s="167"/>
      <c r="J1105" s="167"/>
      <c r="K1105" s="167"/>
    </row>
    <row r="1106" spans="1:11" s="6" customFormat="1" ht="180">
      <c r="A1106" s="59">
        <v>110</v>
      </c>
      <c r="B1106" s="108" t="s">
        <v>1526</v>
      </c>
      <c r="C1106" s="108" t="s">
        <v>1527</v>
      </c>
      <c r="D1106" s="109" t="s">
        <v>142</v>
      </c>
      <c r="E1106" s="62" t="s">
        <v>1528</v>
      </c>
      <c r="F1106" s="110">
        <v>1568.11</v>
      </c>
      <c r="G1106" s="111"/>
      <c r="H1106" s="110"/>
      <c r="I1106" s="65"/>
      <c r="J1106" s="112"/>
      <c r="K1106" s="67"/>
    </row>
    <row r="1107" spans="1:11" s="6" customFormat="1" ht="25.5" outlineLevel="1">
      <c r="A1107" s="59" t="s">
        <v>43</v>
      </c>
      <c r="B1107" s="108"/>
      <c r="C1107" s="108" t="s">
        <v>44</v>
      </c>
      <c r="D1107" s="109"/>
      <c r="E1107" s="62" t="s">
        <v>43</v>
      </c>
      <c r="F1107" s="110">
        <v>1293.25</v>
      </c>
      <c r="G1107" s="111" t="s">
        <v>94</v>
      </c>
      <c r="H1107" s="110"/>
      <c r="I1107" s="65">
        <v>504.92</v>
      </c>
      <c r="J1107" s="112">
        <v>26.39</v>
      </c>
      <c r="K1107" s="67">
        <v>13324.92</v>
      </c>
    </row>
    <row r="1108" spans="1:11" s="6" customFormat="1" ht="15" outlineLevel="1">
      <c r="A1108" s="59" t="s">
        <v>43</v>
      </c>
      <c r="B1108" s="108"/>
      <c r="C1108" s="108" t="s">
        <v>46</v>
      </c>
      <c r="D1108" s="109"/>
      <c r="E1108" s="62" t="s">
        <v>43</v>
      </c>
      <c r="F1108" s="110">
        <v>252.81</v>
      </c>
      <c r="G1108" s="111" t="s">
        <v>95</v>
      </c>
      <c r="H1108" s="110"/>
      <c r="I1108" s="65">
        <v>97.53</v>
      </c>
      <c r="J1108" s="112">
        <v>9.32</v>
      </c>
      <c r="K1108" s="67">
        <v>909.02</v>
      </c>
    </row>
    <row r="1109" spans="1:11" s="6" customFormat="1" ht="15" outlineLevel="1">
      <c r="A1109" s="59" t="s">
        <v>43</v>
      </c>
      <c r="B1109" s="108"/>
      <c r="C1109" s="108" t="s">
        <v>48</v>
      </c>
      <c r="D1109" s="109"/>
      <c r="E1109" s="62" t="s">
        <v>43</v>
      </c>
      <c r="F1109" s="110" t="s">
        <v>1529</v>
      </c>
      <c r="G1109" s="111"/>
      <c r="H1109" s="110"/>
      <c r="I1109" s="68" t="s">
        <v>1530</v>
      </c>
      <c r="J1109" s="112">
        <v>26.39</v>
      </c>
      <c r="K1109" s="69" t="s">
        <v>1531</v>
      </c>
    </row>
    <row r="1110" spans="1:11" s="6" customFormat="1" ht="15" outlineLevel="1">
      <c r="A1110" s="59" t="s">
        <v>43</v>
      </c>
      <c r="B1110" s="108"/>
      <c r="C1110" s="108" t="s">
        <v>52</v>
      </c>
      <c r="D1110" s="109"/>
      <c r="E1110" s="62" t="s">
        <v>43</v>
      </c>
      <c r="F1110" s="110">
        <v>22.05</v>
      </c>
      <c r="G1110" s="111"/>
      <c r="H1110" s="110"/>
      <c r="I1110" s="65">
        <v>5.67</v>
      </c>
      <c r="J1110" s="112">
        <v>6.48</v>
      </c>
      <c r="K1110" s="67">
        <v>36.75</v>
      </c>
    </row>
    <row r="1111" spans="1:11" s="6" customFormat="1" ht="15" outlineLevel="1">
      <c r="A1111" s="59" t="s">
        <v>43</v>
      </c>
      <c r="B1111" s="108"/>
      <c r="C1111" s="108" t="s">
        <v>53</v>
      </c>
      <c r="D1111" s="109" t="s">
        <v>54</v>
      </c>
      <c r="E1111" s="62">
        <v>156</v>
      </c>
      <c r="F1111" s="110"/>
      <c r="G1111" s="111"/>
      <c r="H1111" s="110"/>
      <c r="I1111" s="65">
        <v>787.68</v>
      </c>
      <c r="J1111" s="112">
        <v>92</v>
      </c>
      <c r="K1111" s="67">
        <v>12258.93</v>
      </c>
    </row>
    <row r="1112" spans="1:11" s="6" customFormat="1" ht="15" outlineLevel="1">
      <c r="A1112" s="59" t="s">
        <v>43</v>
      </c>
      <c r="B1112" s="108"/>
      <c r="C1112" s="108" t="s">
        <v>55</v>
      </c>
      <c r="D1112" s="109" t="s">
        <v>54</v>
      </c>
      <c r="E1112" s="62">
        <v>84</v>
      </c>
      <c r="F1112" s="110"/>
      <c r="G1112" s="111"/>
      <c r="H1112" s="110"/>
      <c r="I1112" s="65">
        <v>424.13</v>
      </c>
      <c r="J1112" s="112">
        <v>41</v>
      </c>
      <c r="K1112" s="67">
        <v>5463.22</v>
      </c>
    </row>
    <row r="1113" spans="1:11" s="6" customFormat="1" ht="15" outlineLevel="1">
      <c r="A1113" s="59" t="s">
        <v>43</v>
      </c>
      <c r="B1113" s="108"/>
      <c r="C1113" s="108" t="s">
        <v>56</v>
      </c>
      <c r="D1113" s="109" t="s">
        <v>54</v>
      </c>
      <c r="E1113" s="62">
        <v>98</v>
      </c>
      <c r="F1113" s="110"/>
      <c r="G1113" s="111"/>
      <c r="H1113" s="110"/>
      <c r="I1113" s="65">
        <v>9.9600000000000009</v>
      </c>
      <c r="J1113" s="112">
        <v>95</v>
      </c>
      <c r="K1113" s="67">
        <v>254.67</v>
      </c>
    </row>
    <row r="1114" spans="1:11" s="6" customFormat="1" ht="15" outlineLevel="1">
      <c r="A1114" s="59" t="s">
        <v>43</v>
      </c>
      <c r="B1114" s="108"/>
      <c r="C1114" s="108" t="s">
        <v>57</v>
      </c>
      <c r="D1114" s="109" t="s">
        <v>54</v>
      </c>
      <c r="E1114" s="62">
        <v>77</v>
      </c>
      <c r="F1114" s="110"/>
      <c r="G1114" s="111"/>
      <c r="H1114" s="110"/>
      <c r="I1114" s="65">
        <v>7.82</v>
      </c>
      <c r="J1114" s="112">
        <v>65</v>
      </c>
      <c r="K1114" s="67">
        <v>174.25</v>
      </c>
    </row>
    <row r="1115" spans="1:11" s="6" customFormat="1" ht="30" outlineLevel="1">
      <c r="A1115" s="59" t="s">
        <v>43</v>
      </c>
      <c r="B1115" s="108"/>
      <c r="C1115" s="108" t="s">
        <v>58</v>
      </c>
      <c r="D1115" s="109" t="s">
        <v>59</v>
      </c>
      <c r="E1115" s="62">
        <v>116.59</v>
      </c>
      <c r="F1115" s="110"/>
      <c r="G1115" s="111" t="s">
        <v>94</v>
      </c>
      <c r="H1115" s="110"/>
      <c r="I1115" s="65">
        <v>45.52</v>
      </c>
      <c r="J1115" s="112"/>
      <c r="K1115" s="67"/>
    </row>
    <row r="1116" spans="1:11" s="6" customFormat="1" ht="15.75">
      <c r="A1116" s="70" t="s">
        <v>43</v>
      </c>
      <c r="B1116" s="113"/>
      <c r="C1116" s="113" t="s">
        <v>60</v>
      </c>
      <c r="D1116" s="114"/>
      <c r="E1116" s="73" t="s">
        <v>43</v>
      </c>
      <c r="F1116" s="115"/>
      <c r="G1116" s="116"/>
      <c r="H1116" s="115"/>
      <c r="I1116" s="76">
        <v>1837.71</v>
      </c>
      <c r="J1116" s="117"/>
      <c r="K1116" s="78">
        <v>32421.759999999998</v>
      </c>
    </row>
    <row r="1117" spans="1:11" s="6" customFormat="1" ht="15" outlineLevel="1">
      <c r="A1117" s="59" t="s">
        <v>43</v>
      </c>
      <c r="B1117" s="108"/>
      <c r="C1117" s="108" t="s">
        <v>61</v>
      </c>
      <c r="D1117" s="109"/>
      <c r="E1117" s="62" t="s">
        <v>43</v>
      </c>
      <c r="F1117" s="110"/>
      <c r="G1117" s="111"/>
      <c r="H1117" s="110"/>
      <c r="I1117" s="65"/>
      <c r="J1117" s="112"/>
      <c r="K1117" s="67"/>
    </row>
    <row r="1118" spans="1:11" s="6" customFormat="1" ht="25.5" outlineLevel="1">
      <c r="A1118" s="59" t="s">
        <v>43</v>
      </c>
      <c r="B1118" s="108"/>
      <c r="C1118" s="108" t="s">
        <v>46</v>
      </c>
      <c r="D1118" s="109"/>
      <c r="E1118" s="62" t="s">
        <v>43</v>
      </c>
      <c r="F1118" s="110">
        <v>26.33</v>
      </c>
      <c r="G1118" s="111" t="s">
        <v>100</v>
      </c>
      <c r="H1118" s="110"/>
      <c r="I1118" s="65">
        <v>1.02</v>
      </c>
      <c r="J1118" s="112">
        <v>26.39</v>
      </c>
      <c r="K1118" s="67">
        <v>26.81</v>
      </c>
    </row>
    <row r="1119" spans="1:11" s="6" customFormat="1" ht="25.5" outlineLevel="1">
      <c r="A1119" s="59" t="s">
        <v>43</v>
      </c>
      <c r="B1119" s="108"/>
      <c r="C1119" s="108" t="s">
        <v>48</v>
      </c>
      <c r="D1119" s="109"/>
      <c r="E1119" s="62" t="s">
        <v>43</v>
      </c>
      <c r="F1119" s="110">
        <v>26.33</v>
      </c>
      <c r="G1119" s="111" t="s">
        <v>100</v>
      </c>
      <c r="H1119" s="110"/>
      <c r="I1119" s="65">
        <v>1.02</v>
      </c>
      <c r="J1119" s="112">
        <v>26.39</v>
      </c>
      <c r="K1119" s="67">
        <v>26.81</v>
      </c>
    </row>
    <row r="1120" spans="1:11" s="6" customFormat="1" ht="15" outlineLevel="1">
      <c r="A1120" s="59" t="s">
        <v>43</v>
      </c>
      <c r="B1120" s="108"/>
      <c r="C1120" s="108" t="s">
        <v>63</v>
      </c>
      <c r="D1120" s="109" t="s">
        <v>54</v>
      </c>
      <c r="E1120" s="62">
        <v>175</v>
      </c>
      <c r="F1120" s="110"/>
      <c r="G1120" s="111"/>
      <c r="H1120" s="110"/>
      <c r="I1120" s="65">
        <v>1.79</v>
      </c>
      <c r="J1120" s="112">
        <v>160</v>
      </c>
      <c r="K1120" s="67">
        <v>42.9</v>
      </c>
    </row>
    <row r="1121" spans="1:11" s="6" customFormat="1" ht="15" outlineLevel="1">
      <c r="A1121" s="59" t="s">
        <v>43</v>
      </c>
      <c r="B1121" s="108"/>
      <c r="C1121" s="108" t="s">
        <v>64</v>
      </c>
      <c r="D1121" s="109"/>
      <c r="E1121" s="62" t="s">
        <v>43</v>
      </c>
      <c r="F1121" s="110"/>
      <c r="G1121" s="111"/>
      <c r="H1121" s="110"/>
      <c r="I1121" s="65">
        <v>2.81</v>
      </c>
      <c r="J1121" s="112"/>
      <c r="K1121" s="67">
        <v>69.709999999999994</v>
      </c>
    </row>
    <row r="1122" spans="1:11" s="6" customFormat="1" ht="15.75">
      <c r="A1122" s="70" t="s">
        <v>43</v>
      </c>
      <c r="B1122" s="113"/>
      <c r="C1122" s="113" t="s">
        <v>65</v>
      </c>
      <c r="D1122" s="114"/>
      <c r="E1122" s="73" t="s">
        <v>43</v>
      </c>
      <c r="F1122" s="115"/>
      <c r="G1122" s="116"/>
      <c r="H1122" s="115"/>
      <c r="I1122" s="76">
        <v>1840.52</v>
      </c>
      <c r="J1122" s="117"/>
      <c r="K1122" s="78">
        <v>32491.47</v>
      </c>
    </row>
    <row r="1123" spans="1:11" s="6" customFormat="1" ht="30">
      <c r="A1123" s="59">
        <v>111</v>
      </c>
      <c r="B1123" s="108" t="s">
        <v>1532</v>
      </c>
      <c r="C1123" s="108" t="s">
        <v>1533</v>
      </c>
      <c r="D1123" s="109" t="s">
        <v>322</v>
      </c>
      <c r="E1123" s="62">
        <v>-5.4011999999999998E-2</v>
      </c>
      <c r="F1123" s="110">
        <v>104.99</v>
      </c>
      <c r="G1123" s="111"/>
      <c r="H1123" s="110"/>
      <c r="I1123" s="65">
        <v>-5.67</v>
      </c>
      <c r="J1123" s="112">
        <v>6.48</v>
      </c>
      <c r="K1123" s="78">
        <v>-36.75</v>
      </c>
    </row>
    <row r="1124" spans="1:11" s="6" customFormat="1" ht="75">
      <c r="A1124" s="59">
        <v>112</v>
      </c>
      <c r="B1124" s="108" t="s">
        <v>1534</v>
      </c>
      <c r="C1124" s="108" t="s">
        <v>1535</v>
      </c>
      <c r="D1124" s="109" t="s">
        <v>418</v>
      </c>
      <c r="E1124" s="62">
        <v>0.38579999999999998</v>
      </c>
      <c r="F1124" s="110">
        <v>2634.9</v>
      </c>
      <c r="G1124" s="111"/>
      <c r="H1124" s="110"/>
      <c r="I1124" s="65">
        <v>1016.54</v>
      </c>
      <c r="J1124" s="112">
        <v>5.15</v>
      </c>
      <c r="K1124" s="78">
        <v>5235.2</v>
      </c>
    </row>
    <row r="1125" spans="1:11" s="6" customFormat="1" ht="90">
      <c r="A1125" s="59">
        <v>113</v>
      </c>
      <c r="B1125" s="108" t="s">
        <v>1229</v>
      </c>
      <c r="C1125" s="108" t="s">
        <v>1230</v>
      </c>
      <c r="D1125" s="109" t="s">
        <v>106</v>
      </c>
      <c r="E1125" s="62" t="s">
        <v>1536</v>
      </c>
      <c r="F1125" s="110">
        <v>570</v>
      </c>
      <c r="G1125" s="111"/>
      <c r="H1125" s="110"/>
      <c r="I1125" s="65">
        <v>1308.44</v>
      </c>
      <c r="J1125" s="112">
        <v>12.9</v>
      </c>
      <c r="K1125" s="78">
        <v>16878.89</v>
      </c>
    </row>
    <row r="1126" spans="1:11" s="6" customFormat="1" ht="75">
      <c r="A1126" s="59">
        <v>114</v>
      </c>
      <c r="B1126" s="108" t="s">
        <v>1537</v>
      </c>
      <c r="C1126" s="108" t="s">
        <v>1538</v>
      </c>
      <c r="D1126" s="109" t="s">
        <v>103</v>
      </c>
      <c r="E1126" s="62" t="s">
        <v>1539</v>
      </c>
      <c r="F1126" s="110">
        <v>3054.51</v>
      </c>
      <c r="G1126" s="111"/>
      <c r="H1126" s="110"/>
      <c r="I1126" s="65">
        <v>80133.240000000005</v>
      </c>
      <c r="J1126" s="112">
        <v>7.02</v>
      </c>
      <c r="K1126" s="78">
        <v>562535.31999999995</v>
      </c>
    </row>
    <row r="1127" spans="1:11" s="6" customFormat="1" ht="135">
      <c r="A1127" s="59">
        <v>115</v>
      </c>
      <c r="B1127" s="108" t="s">
        <v>1540</v>
      </c>
      <c r="C1127" s="108" t="s">
        <v>1541</v>
      </c>
      <c r="D1127" s="109" t="s">
        <v>93</v>
      </c>
      <c r="E1127" s="62">
        <v>1459.34</v>
      </c>
      <c r="F1127" s="110">
        <v>251.33</v>
      </c>
      <c r="G1127" s="111"/>
      <c r="H1127" s="110"/>
      <c r="I1127" s="65"/>
      <c r="J1127" s="112"/>
      <c r="K1127" s="67"/>
    </row>
    <row r="1128" spans="1:11" s="6" customFormat="1" ht="15" outlineLevel="1">
      <c r="A1128" s="59" t="s">
        <v>43</v>
      </c>
      <c r="B1128" s="108"/>
      <c r="C1128" s="108" t="s">
        <v>44</v>
      </c>
      <c r="D1128" s="109"/>
      <c r="E1128" s="62" t="s">
        <v>43</v>
      </c>
      <c r="F1128" s="110">
        <v>183.77</v>
      </c>
      <c r="G1128" s="111" t="s">
        <v>76</v>
      </c>
      <c r="H1128" s="110"/>
      <c r="I1128" s="65">
        <v>354001.44</v>
      </c>
      <c r="J1128" s="112">
        <v>26.39</v>
      </c>
      <c r="K1128" s="67">
        <v>9342098.0999999996</v>
      </c>
    </row>
    <row r="1129" spans="1:11" s="6" customFormat="1" ht="15" outlineLevel="1">
      <c r="A1129" s="59" t="s">
        <v>43</v>
      </c>
      <c r="B1129" s="108"/>
      <c r="C1129" s="108" t="s">
        <v>46</v>
      </c>
      <c r="D1129" s="109"/>
      <c r="E1129" s="62" t="s">
        <v>43</v>
      </c>
      <c r="F1129" s="110">
        <v>32.909999999999997</v>
      </c>
      <c r="G1129" s="111">
        <v>1.2</v>
      </c>
      <c r="H1129" s="110"/>
      <c r="I1129" s="65">
        <v>57632.26</v>
      </c>
      <c r="J1129" s="112">
        <v>10.32</v>
      </c>
      <c r="K1129" s="67">
        <v>594764.87</v>
      </c>
    </row>
    <row r="1130" spans="1:11" s="6" customFormat="1" ht="15" outlineLevel="1">
      <c r="A1130" s="59" t="s">
        <v>43</v>
      </c>
      <c r="B1130" s="108"/>
      <c r="C1130" s="108" t="s">
        <v>48</v>
      </c>
      <c r="D1130" s="109"/>
      <c r="E1130" s="62" t="s">
        <v>43</v>
      </c>
      <c r="F1130" s="110" t="s">
        <v>1542</v>
      </c>
      <c r="G1130" s="111"/>
      <c r="H1130" s="110"/>
      <c r="I1130" s="68" t="s">
        <v>1543</v>
      </c>
      <c r="J1130" s="112">
        <v>26.39</v>
      </c>
      <c r="K1130" s="69" t="s">
        <v>1544</v>
      </c>
    </row>
    <row r="1131" spans="1:11" s="6" customFormat="1" ht="15" outlineLevel="1">
      <c r="A1131" s="59" t="s">
        <v>43</v>
      </c>
      <c r="B1131" s="108"/>
      <c r="C1131" s="108" t="s">
        <v>52</v>
      </c>
      <c r="D1131" s="109"/>
      <c r="E1131" s="62" t="s">
        <v>43</v>
      </c>
      <c r="F1131" s="110">
        <v>34.65</v>
      </c>
      <c r="G1131" s="111"/>
      <c r="H1131" s="110"/>
      <c r="I1131" s="65">
        <v>50566.13</v>
      </c>
      <c r="J1131" s="112">
        <v>6.48</v>
      </c>
      <c r="K1131" s="67">
        <v>327668.53000000003</v>
      </c>
    </row>
    <row r="1132" spans="1:11" s="6" customFormat="1" ht="15" outlineLevel="1">
      <c r="A1132" s="59" t="s">
        <v>43</v>
      </c>
      <c r="B1132" s="108"/>
      <c r="C1132" s="108" t="s">
        <v>53</v>
      </c>
      <c r="D1132" s="109" t="s">
        <v>54</v>
      </c>
      <c r="E1132" s="62">
        <v>140</v>
      </c>
      <c r="F1132" s="110"/>
      <c r="G1132" s="111"/>
      <c r="H1132" s="110"/>
      <c r="I1132" s="65">
        <v>495602.02</v>
      </c>
      <c r="J1132" s="112">
        <v>115</v>
      </c>
      <c r="K1132" s="67">
        <v>10743412.82</v>
      </c>
    </row>
    <row r="1133" spans="1:11" s="6" customFormat="1" ht="15" outlineLevel="1">
      <c r="A1133" s="59" t="s">
        <v>43</v>
      </c>
      <c r="B1133" s="108"/>
      <c r="C1133" s="108" t="s">
        <v>55</v>
      </c>
      <c r="D1133" s="109" t="s">
        <v>54</v>
      </c>
      <c r="E1133" s="62">
        <v>79</v>
      </c>
      <c r="F1133" s="110"/>
      <c r="G1133" s="111"/>
      <c r="H1133" s="110"/>
      <c r="I1133" s="65">
        <v>279661.14</v>
      </c>
      <c r="J1133" s="112">
        <v>41</v>
      </c>
      <c r="K1133" s="67">
        <v>3830260.22</v>
      </c>
    </row>
    <row r="1134" spans="1:11" s="6" customFormat="1" ht="15" outlineLevel="1">
      <c r="A1134" s="59" t="s">
        <v>43</v>
      </c>
      <c r="B1134" s="108"/>
      <c r="C1134" s="108" t="s">
        <v>56</v>
      </c>
      <c r="D1134" s="109" t="s">
        <v>54</v>
      </c>
      <c r="E1134" s="62">
        <v>98</v>
      </c>
      <c r="F1134" s="110"/>
      <c r="G1134" s="111"/>
      <c r="H1134" s="110"/>
      <c r="I1134" s="65">
        <v>8357.81</v>
      </c>
      <c r="J1134" s="112">
        <v>95</v>
      </c>
      <c r="K1134" s="67">
        <v>213810.83</v>
      </c>
    </row>
    <row r="1135" spans="1:11" s="6" customFormat="1" ht="15" outlineLevel="1">
      <c r="A1135" s="59" t="s">
        <v>43</v>
      </c>
      <c r="B1135" s="108"/>
      <c r="C1135" s="108" t="s">
        <v>57</v>
      </c>
      <c r="D1135" s="109" t="s">
        <v>54</v>
      </c>
      <c r="E1135" s="62">
        <v>77</v>
      </c>
      <c r="F1135" s="110"/>
      <c r="G1135" s="111"/>
      <c r="H1135" s="110"/>
      <c r="I1135" s="65">
        <v>6566.85</v>
      </c>
      <c r="J1135" s="112">
        <v>65</v>
      </c>
      <c r="K1135" s="67">
        <v>146291.62</v>
      </c>
    </row>
    <row r="1136" spans="1:11" s="6" customFormat="1" ht="30" outlineLevel="1">
      <c r="A1136" s="59" t="s">
        <v>43</v>
      </c>
      <c r="B1136" s="108"/>
      <c r="C1136" s="108" t="s">
        <v>58</v>
      </c>
      <c r="D1136" s="109" t="s">
        <v>59</v>
      </c>
      <c r="E1136" s="62">
        <v>16.489999999999998</v>
      </c>
      <c r="F1136" s="110"/>
      <c r="G1136" s="111" t="s">
        <v>76</v>
      </c>
      <c r="H1136" s="110"/>
      <c r="I1136" s="65">
        <v>31765.16</v>
      </c>
      <c r="J1136" s="112"/>
      <c r="K1136" s="67"/>
    </row>
    <row r="1137" spans="1:11" s="6" customFormat="1" ht="15.75">
      <c r="A1137" s="70" t="s">
        <v>43</v>
      </c>
      <c r="B1137" s="113"/>
      <c r="C1137" s="113" t="s">
        <v>60</v>
      </c>
      <c r="D1137" s="114"/>
      <c r="E1137" s="73" t="s">
        <v>43</v>
      </c>
      <c r="F1137" s="115"/>
      <c r="G1137" s="116"/>
      <c r="H1137" s="115"/>
      <c r="I1137" s="76">
        <v>1252387.6499999999</v>
      </c>
      <c r="J1137" s="117"/>
      <c r="K1137" s="78">
        <v>25198306.989999998</v>
      </c>
    </row>
    <row r="1138" spans="1:11" s="6" customFormat="1" ht="15" outlineLevel="1">
      <c r="A1138" s="59" t="s">
        <v>43</v>
      </c>
      <c r="B1138" s="108"/>
      <c r="C1138" s="108" t="s">
        <v>61</v>
      </c>
      <c r="D1138" s="109"/>
      <c r="E1138" s="62" t="s">
        <v>43</v>
      </c>
      <c r="F1138" s="110"/>
      <c r="G1138" s="111"/>
      <c r="H1138" s="110"/>
      <c r="I1138" s="65"/>
      <c r="J1138" s="112"/>
      <c r="K1138" s="67"/>
    </row>
    <row r="1139" spans="1:11" s="6" customFormat="1" ht="15" outlineLevel="1">
      <c r="A1139" s="59" t="s">
        <v>43</v>
      </c>
      <c r="B1139" s="108"/>
      <c r="C1139" s="108" t="s">
        <v>46</v>
      </c>
      <c r="D1139" s="109"/>
      <c r="E1139" s="62" t="s">
        <v>43</v>
      </c>
      <c r="F1139" s="110">
        <v>4.87</v>
      </c>
      <c r="G1139" s="111" t="s">
        <v>80</v>
      </c>
      <c r="H1139" s="110"/>
      <c r="I1139" s="65">
        <v>852.84</v>
      </c>
      <c r="J1139" s="112">
        <v>26.39</v>
      </c>
      <c r="K1139" s="67">
        <v>22506.400000000001</v>
      </c>
    </row>
    <row r="1140" spans="1:11" s="6" customFormat="1" ht="15" outlineLevel="1">
      <c r="A1140" s="59" t="s">
        <v>43</v>
      </c>
      <c r="B1140" s="108"/>
      <c r="C1140" s="108" t="s">
        <v>48</v>
      </c>
      <c r="D1140" s="109"/>
      <c r="E1140" s="62" t="s">
        <v>43</v>
      </c>
      <c r="F1140" s="110">
        <v>4.87</v>
      </c>
      <c r="G1140" s="111" t="s">
        <v>80</v>
      </c>
      <c r="H1140" s="110"/>
      <c r="I1140" s="65">
        <v>852.84</v>
      </c>
      <c r="J1140" s="112">
        <v>26.39</v>
      </c>
      <c r="K1140" s="67">
        <v>22506.400000000001</v>
      </c>
    </row>
    <row r="1141" spans="1:11" s="6" customFormat="1" ht="15" outlineLevel="1">
      <c r="A1141" s="59" t="s">
        <v>43</v>
      </c>
      <c r="B1141" s="108"/>
      <c r="C1141" s="108" t="s">
        <v>63</v>
      </c>
      <c r="D1141" s="109" t="s">
        <v>54</v>
      </c>
      <c r="E1141" s="62">
        <v>175</v>
      </c>
      <c r="F1141" s="110"/>
      <c r="G1141" s="111"/>
      <c r="H1141" s="110"/>
      <c r="I1141" s="65">
        <v>1492.47</v>
      </c>
      <c r="J1141" s="112">
        <v>160</v>
      </c>
      <c r="K1141" s="67">
        <v>36010.239999999998</v>
      </c>
    </row>
    <row r="1142" spans="1:11" s="6" customFormat="1" ht="15" outlineLevel="1">
      <c r="A1142" s="59" t="s">
        <v>43</v>
      </c>
      <c r="B1142" s="108"/>
      <c r="C1142" s="108" t="s">
        <v>64</v>
      </c>
      <c r="D1142" s="109"/>
      <c r="E1142" s="62" t="s">
        <v>43</v>
      </c>
      <c r="F1142" s="110"/>
      <c r="G1142" s="111"/>
      <c r="H1142" s="110"/>
      <c r="I1142" s="65">
        <v>2345.31</v>
      </c>
      <c r="J1142" s="112"/>
      <c r="K1142" s="67">
        <v>58516.639999999999</v>
      </c>
    </row>
    <row r="1143" spans="1:11" s="6" customFormat="1" ht="15.75">
      <c r="A1143" s="70" t="s">
        <v>43</v>
      </c>
      <c r="B1143" s="113"/>
      <c r="C1143" s="113" t="s">
        <v>65</v>
      </c>
      <c r="D1143" s="114"/>
      <c r="E1143" s="73" t="s">
        <v>43</v>
      </c>
      <c r="F1143" s="115"/>
      <c r="G1143" s="116"/>
      <c r="H1143" s="115"/>
      <c r="I1143" s="76">
        <v>1254732.96</v>
      </c>
      <c r="J1143" s="117"/>
      <c r="K1143" s="78">
        <v>25256823.629999999</v>
      </c>
    </row>
    <row r="1144" spans="1:11" s="6" customFormat="1" ht="30">
      <c r="A1144" s="59">
        <v>116</v>
      </c>
      <c r="B1144" s="108" t="s">
        <v>1532</v>
      </c>
      <c r="C1144" s="108" t="s">
        <v>1533</v>
      </c>
      <c r="D1144" s="109" t="s">
        <v>322</v>
      </c>
      <c r="E1144" s="62">
        <v>-481.5822</v>
      </c>
      <c r="F1144" s="110">
        <v>104.99</v>
      </c>
      <c r="G1144" s="111"/>
      <c r="H1144" s="110"/>
      <c r="I1144" s="65">
        <v>-50561.32</v>
      </c>
      <c r="J1144" s="112">
        <v>6.48</v>
      </c>
      <c r="K1144" s="78">
        <v>-327637.32</v>
      </c>
    </row>
    <row r="1145" spans="1:11" s="6" customFormat="1" ht="180">
      <c r="A1145" s="59">
        <v>117</v>
      </c>
      <c r="B1145" s="108" t="s">
        <v>1526</v>
      </c>
      <c r="C1145" s="108" t="s">
        <v>1527</v>
      </c>
      <c r="D1145" s="109" t="s">
        <v>142</v>
      </c>
      <c r="E1145" s="62" t="s">
        <v>1545</v>
      </c>
      <c r="F1145" s="110">
        <v>1568.11</v>
      </c>
      <c r="G1145" s="111"/>
      <c r="H1145" s="110"/>
      <c r="I1145" s="65"/>
      <c r="J1145" s="112"/>
      <c r="K1145" s="67"/>
    </row>
    <row r="1146" spans="1:11" s="6" customFormat="1" ht="25.5" outlineLevel="1">
      <c r="A1146" s="59" t="s">
        <v>43</v>
      </c>
      <c r="B1146" s="108"/>
      <c r="C1146" s="108" t="s">
        <v>44</v>
      </c>
      <c r="D1146" s="109"/>
      <c r="E1146" s="62" t="s">
        <v>43</v>
      </c>
      <c r="F1146" s="110">
        <v>1293.25</v>
      </c>
      <c r="G1146" s="111" t="s">
        <v>94</v>
      </c>
      <c r="H1146" s="110"/>
      <c r="I1146" s="65">
        <v>5597.74</v>
      </c>
      <c r="J1146" s="112">
        <v>26.39</v>
      </c>
      <c r="K1146" s="67">
        <v>147724.25</v>
      </c>
    </row>
    <row r="1147" spans="1:11" s="6" customFormat="1" ht="15" outlineLevel="1">
      <c r="A1147" s="59" t="s">
        <v>43</v>
      </c>
      <c r="B1147" s="108"/>
      <c r="C1147" s="108" t="s">
        <v>46</v>
      </c>
      <c r="D1147" s="109"/>
      <c r="E1147" s="62" t="s">
        <v>43</v>
      </c>
      <c r="F1147" s="110">
        <v>252.81</v>
      </c>
      <c r="G1147" s="111" t="s">
        <v>95</v>
      </c>
      <c r="H1147" s="110"/>
      <c r="I1147" s="65">
        <v>1081.29</v>
      </c>
      <c r="J1147" s="112">
        <v>9.32</v>
      </c>
      <c r="K1147" s="67">
        <v>10077.66</v>
      </c>
    </row>
    <row r="1148" spans="1:11" s="6" customFormat="1" ht="15" outlineLevel="1">
      <c r="A1148" s="59" t="s">
        <v>43</v>
      </c>
      <c r="B1148" s="108"/>
      <c r="C1148" s="108" t="s">
        <v>48</v>
      </c>
      <c r="D1148" s="109"/>
      <c r="E1148" s="62" t="s">
        <v>43</v>
      </c>
      <c r="F1148" s="110" t="s">
        <v>1529</v>
      </c>
      <c r="G1148" s="111"/>
      <c r="H1148" s="110"/>
      <c r="I1148" s="68" t="s">
        <v>1546</v>
      </c>
      <c r="J1148" s="112">
        <v>26.39</v>
      </c>
      <c r="K1148" s="69" t="s">
        <v>1547</v>
      </c>
    </row>
    <row r="1149" spans="1:11" s="6" customFormat="1" ht="15" outlineLevel="1">
      <c r="A1149" s="59" t="s">
        <v>43</v>
      </c>
      <c r="B1149" s="108"/>
      <c r="C1149" s="108" t="s">
        <v>52</v>
      </c>
      <c r="D1149" s="109"/>
      <c r="E1149" s="62" t="s">
        <v>43</v>
      </c>
      <c r="F1149" s="110">
        <v>22.05</v>
      </c>
      <c r="G1149" s="111"/>
      <c r="H1149" s="110"/>
      <c r="I1149" s="65">
        <v>62.87</v>
      </c>
      <c r="J1149" s="112">
        <v>6.48</v>
      </c>
      <c r="K1149" s="67">
        <v>407.42</v>
      </c>
    </row>
    <row r="1150" spans="1:11" s="6" customFormat="1" ht="15" outlineLevel="1">
      <c r="A1150" s="59" t="s">
        <v>43</v>
      </c>
      <c r="B1150" s="108"/>
      <c r="C1150" s="108" t="s">
        <v>53</v>
      </c>
      <c r="D1150" s="109" t="s">
        <v>54</v>
      </c>
      <c r="E1150" s="62">
        <v>156</v>
      </c>
      <c r="F1150" s="110"/>
      <c r="G1150" s="111"/>
      <c r="H1150" s="110"/>
      <c r="I1150" s="65">
        <v>8732.4699999999993</v>
      </c>
      <c r="J1150" s="112">
        <v>92</v>
      </c>
      <c r="K1150" s="67">
        <v>135906.31</v>
      </c>
    </row>
    <row r="1151" spans="1:11" s="6" customFormat="1" ht="15" outlineLevel="1">
      <c r="A1151" s="59" t="s">
        <v>43</v>
      </c>
      <c r="B1151" s="108"/>
      <c r="C1151" s="108" t="s">
        <v>55</v>
      </c>
      <c r="D1151" s="109" t="s">
        <v>54</v>
      </c>
      <c r="E1151" s="62">
        <v>84</v>
      </c>
      <c r="F1151" s="110"/>
      <c r="G1151" s="111"/>
      <c r="H1151" s="110"/>
      <c r="I1151" s="65">
        <v>4702.1000000000004</v>
      </c>
      <c r="J1151" s="112">
        <v>41</v>
      </c>
      <c r="K1151" s="67">
        <v>60566.94</v>
      </c>
    </row>
    <row r="1152" spans="1:11" s="6" customFormat="1" ht="15" outlineLevel="1">
      <c r="A1152" s="59" t="s">
        <v>43</v>
      </c>
      <c r="B1152" s="108"/>
      <c r="C1152" s="108" t="s">
        <v>56</v>
      </c>
      <c r="D1152" s="109" t="s">
        <v>54</v>
      </c>
      <c r="E1152" s="62">
        <v>98</v>
      </c>
      <c r="F1152" s="110"/>
      <c r="G1152" s="111"/>
      <c r="H1152" s="110"/>
      <c r="I1152" s="65">
        <v>110.37</v>
      </c>
      <c r="J1152" s="112">
        <v>95</v>
      </c>
      <c r="K1152" s="67">
        <v>2823.34</v>
      </c>
    </row>
    <row r="1153" spans="1:11" s="6" customFormat="1" ht="15" outlineLevel="1">
      <c r="A1153" s="59" t="s">
        <v>43</v>
      </c>
      <c r="B1153" s="108"/>
      <c r="C1153" s="108" t="s">
        <v>57</v>
      </c>
      <c r="D1153" s="109" t="s">
        <v>54</v>
      </c>
      <c r="E1153" s="62">
        <v>77</v>
      </c>
      <c r="F1153" s="110"/>
      <c r="G1153" s="111"/>
      <c r="H1153" s="110"/>
      <c r="I1153" s="65">
        <v>86.72</v>
      </c>
      <c r="J1153" s="112">
        <v>65</v>
      </c>
      <c r="K1153" s="67">
        <v>1931.76</v>
      </c>
    </row>
    <row r="1154" spans="1:11" s="6" customFormat="1" ht="30" outlineLevel="1">
      <c r="A1154" s="59" t="s">
        <v>43</v>
      </c>
      <c r="B1154" s="108"/>
      <c r="C1154" s="108" t="s">
        <v>58</v>
      </c>
      <c r="D1154" s="109" t="s">
        <v>59</v>
      </c>
      <c r="E1154" s="62">
        <v>116.59</v>
      </c>
      <c r="F1154" s="110"/>
      <c r="G1154" s="111" t="s">
        <v>94</v>
      </c>
      <c r="H1154" s="110"/>
      <c r="I1154" s="65">
        <v>504.65</v>
      </c>
      <c r="J1154" s="112"/>
      <c r="K1154" s="67"/>
    </row>
    <row r="1155" spans="1:11" s="6" customFormat="1" ht="15.75">
      <c r="A1155" s="70" t="s">
        <v>43</v>
      </c>
      <c r="B1155" s="113"/>
      <c r="C1155" s="113" t="s">
        <v>60</v>
      </c>
      <c r="D1155" s="114"/>
      <c r="E1155" s="73" t="s">
        <v>43</v>
      </c>
      <c r="F1155" s="115"/>
      <c r="G1155" s="116"/>
      <c r="H1155" s="115"/>
      <c r="I1155" s="76">
        <v>20373.560000000001</v>
      </c>
      <c r="J1155" s="117"/>
      <c r="K1155" s="78">
        <v>359437.68</v>
      </c>
    </row>
    <row r="1156" spans="1:11" s="6" customFormat="1" ht="15" outlineLevel="1">
      <c r="A1156" s="59" t="s">
        <v>43</v>
      </c>
      <c r="B1156" s="108"/>
      <c r="C1156" s="108" t="s">
        <v>61</v>
      </c>
      <c r="D1156" s="109"/>
      <c r="E1156" s="62" t="s">
        <v>43</v>
      </c>
      <c r="F1156" s="110"/>
      <c r="G1156" s="111"/>
      <c r="H1156" s="110"/>
      <c r="I1156" s="65"/>
      <c r="J1156" s="112"/>
      <c r="K1156" s="67"/>
    </row>
    <row r="1157" spans="1:11" s="6" customFormat="1" ht="25.5" outlineLevel="1">
      <c r="A1157" s="59" t="s">
        <v>43</v>
      </c>
      <c r="B1157" s="108"/>
      <c r="C1157" s="108" t="s">
        <v>46</v>
      </c>
      <c r="D1157" s="109"/>
      <c r="E1157" s="62" t="s">
        <v>43</v>
      </c>
      <c r="F1157" s="110">
        <v>26.33</v>
      </c>
      <c r="G1157" s="111" t="s">
        <v>100</v>
      </c>
      <c r="H1157" s="110"/>
      <c r="I1157" s="65">
        <v>11.26</v>
      </c>
      <c r="J1157" s="112">
        <v>26.39</v>
      </c>
      <c r="K1157" s="67">
        <v>297.19</v>
      </c>
    </row>
    <row r="1158" spans="1:11" s="6" customFormat="1" ht="25.5" outlineLevel="1">
      <c r="A1158" s="59" t="s">
        <v>43</v>
      </c>
      <c r="B1158" s="108"/>
      <c r="C1158" s="108" t="s">
        <v>48</v>
      </c>
      <c r="D1158" s="109"/>
      <c r="E1158" s="62" t="s">
        <v>43</v>
      </c>
      <c r="F1158" s="110">
        <v>26.33</v>
      </c>
      <c r="G1158" s="111" t="s">
        <v>100</v>
      </c>
      <c r="H1158" s="110"/>
      <c r="I1158" s="65">
        <v>11.26</v>
      </c>
      <c r="J1158" s="112">
        <v>26.39</v>
      </c>
      <c r="K1158" s="67">
        <v>297.19</v>
      </c>
    </row>
    <row r="1159" spans="1:11" s="6" customFormat="1" ht="15" outlineLevel="1">
      <c r="A1159" s="59" t="s">
        <v>43</v>
      </c>
      <c r="B1159" s="108"/>
      <c r="C1159" s="108" t="s">
        <v>63</v>
      </c>
      <c r="D1159" s="109" t="s">
        <v>54</v>
      </c>
      <c r="E1159" s="62">
        <v>175</v>
      </c>
      <c r="F1159" s="110"/>
      <c r="G1159" s="111"/>
      <c r="H1159" s="110"/>
      <c r="I1159" s="65">
        <v>19.7</v>
      </c>
      <c r="J1159" s="112">
        <v>160</v>
      </c>
      <c r="K1159" s="67">
        <v>475.5</v>
      </c>
    </row>
    <row r="1160" spans="1:11" s="6" customFormat="1" ht="15" outlineLevel="1">
      <c r="A1160" s="59" t="s">
        <v>43</v>
      </c>
      <c r="B1160" s="108"/>
      <c r="C1160" s="108" t="s">
        <v>64</v>
      </c>
      <c r="D1160" s="109"/>
      <c r="E1160" s="62" t="s">
        <v>43</v>
      </c>
      <c r="F1160" s="110"/>
      <c r="G1160" s="111"/>
      <c r="H1160" s="110"/>
      <c r="I1160" s="65">
        <v>30.96</v>
      </c>
      <c r="J1160" s="112"/>
      <c r="K1160" s="67">
        <v>772.69</v>
      </c>
    </row>
    <row r="1161" spans="1:11" s="6" customFormat="1" ht="15.75">
      <c r="A1161" s="70" t="s">
        <v>43</v>
      </c>
      <c r="B1161" s="113"/>
      <c r="C1161" s="113" t="s">
        <v>65</v>
      </c>
      <c r="D1161" s="114"/>
      <c r="E1161" s="73" t="s">
        <v>43</v>
      </c>
      <c r="F1161" s="115"/>
      <c r="G1161" s="116"/>
      <c r="H1161" s="115"/>
      <c r="I1161" s="76">
        <v>20404.52</v>
      </c>
      <c r="J1161" s="117"/>
      <c r="K1161" s="78">
        <v>360210.37</v>
      </c>
    </row>
    <row r="1162" spans="1:11" s="6" customFormat="1" ht="75">
      <c r="A1162" s="59">
        <v>118</v>
      </c>
      <c r="B1162" s="108" t="s">
        <v>1534</v>
      </c>
      <c r="C1162" s="108" t="s">
        <v>1535</v>
      </c>
      <c r="D1162" s="109" t="s">
        <v>418</v>
      </c>
      <c r="E1162" s="62">
        <v>4.2770999999999999</v>
      </c>
      <c r="F1162" s="110">
        <v>2634.9</v>
      </c>
      <c r="G1162" s="111"/>
      <c r="H1162" s="110"/>
      <c r="I1162" s="65">
        <v>11269.73</v>
      </c>
      <c r="J1162" s="112">
        <v>5.15</v>
      </c>
      <c r="K1162" s="78">
        <v>58039.11</v>
      </c>
    </row>
    <row r="1163" spans="1:11" s="6" customFormat="1" ht="90">
      <c r="A1163" s="59">
        <v>119</v>
      </c>
      <c r="B1163" s="108" t="s">
        <v>1229</v>
      </c>
      <c r="C1163" s="108" t="s">
        <v>1230</v>
      </c>
      <c r="D1163" s="109" t="s">
        <v>106</v>
      </c>
      <c r="E1163" s="62" t="s">
        <v>1548</v>
      </c>
      <c r="F1163" s="110">
        <v>570</v>
      </c>
      <c r="G1163" s="111"/>
      <c r="H1163" s="110"/>
      <c r="I1163" s="65">
        <v>70996.850000000006</v>
      </c>
      <c r="J1163" s="112">
        <v>12.9</v>
      </c>
      <c r="K1163" s="78">
        <v>915859.33</v>
      </c>
    </row>
    <row r="1164" spans="1:11" s="6" customFormat="1" ht="45">
      <c r="A1164" s="59">
        <v>120</v>
      </c>
      <c r="B1164" s="108" t="s">
        <v>1549</v>
      </c>
      <c r="C1164" s="118" t="s">
        <v>1550</v>
      </c>
      <c r="D1164" s="119" t="s">
        <v>103</v>
      </c>
      <c r="E1164" s="81" t="s">
        <v>1551</v>
      </c>
      <c r="F1164" s="120">
        <v>231.52</v>
      </c>
      <c r="G1164" s="121"/>
      <c r="H1164" s="120"/>
      <c r="I1164" s="84">
        <v>67335.929999999993</v>
      </c>
      <c r="J1164" s="122">
        <v>4.49</v>
      </c>
      <c r="K1164" s="86">
        <v>302338.3</v>
      </c>
    </row>
    <row r="1165" spans="1:11" s="6" customFormat="1" ht="15">
      <c r="A1165" s="123"/>
      <c r="B1165" s="124"/>
      <c r="C1165" s="168" t="s">
        <v>127</v>
      </c>
      <c r="D1165" s="169"/>
      <c r="E1165" s="169"/>
      <c r="F1165" s="169"/>
      <c r="G1165" s="169"/>
      <c r="H1165" s="169"/>
      <c r="I1165" s="65">
        <v>651908.71</v>
      </c>
      <c r="J1165" s="112"/>
      <c r="K1165" s="67">
        <v>11993054</v>
      </c>
    </row>
    <row r="1166" spans="1:11" s="6" customFormat="1" ht="15">
      <c r="A1166" s="123"/>
      <c r="B1166" s="124"/>
      <c r="C1166" s="168" t="s">
        <v>128</v>
      </c>
      <c r="D1166" s="169"/>
      <c r="E1166" s="169"/>
      <c r="F1166" s="169"/>
      <c r="G1166" s="169"/>
      <c r="H1166" s="169"/>
      <c r="I1166" s="65"/>
      <c r="J1166" s="112"/>
      <c r="K1166" s="67"/>
    </row>
    <row r="1167" spans="1:11" s="6" customFormat="1" ht="15">
      <c r="A1167" s="123"/>
      <c r="B1167" s="124"/>
      <c r="C1167" s="168" t="s">
        <v>129</v>
      </c>
      <c r="D1167" s="169"/>
      <c r="E1167" s="169"/>
      <c r="F1167" s="169"/>
      <c r="G1167" s="169"/>
      <c r="H1167" s="169"/>
      <c r="I1167" s="65">
        <v>369620.38</v>
      </c>
      <c r="J1167" s="112"/>
      <c r="K1167" s="67">
        <v>9754281.7100000009</v>
      </c>
    </row>
    <row r="1168" spans="1:11" s="6" customFormat="1" ht="15">
      <c r="A1168" s="123"/>
      <c r="B1168" s="124"/>
      <c r="C1168" s="168" t="s">
        <v>130</v>
      </c>
      <c r="D1168" s="169"/>
      <c r="E1168" s="169"/>
      <c r="F1168" s="169"/>
      <c r="G1168" s="169"/>
      <c r="H1168" s="169"/>
      <c r="I1168" s="65">
        <v>232128.41</v>
      </c>
      <c r="J1168" s="112"/>
      <c r="K1168" s="67">
        <v>1861324.78</v>
      </c>
    </row>
    <row r="1169" spans="1:11" s="6" customFormat="1" ht="15">
      <c r="A1169" s="123"/>
      <c r="B1169" s="124"/>
      <c r="C1169" s="168" t="s">
        <v>131</v>
      </c>
      <c r="D1169" s="169"/>
      <c r="E1169" s="169"/>
      <c r="F1169" s="169"/>
      <c r="G1169" s="169"/>
      <c r="H1169" s="169"/>
      <c r="I1169" s="65">
        <v>59676.2</v>
      </c>
      <c r="J1169" s="112"/>
      <c r="K1169" s="67">
        <v>628581.94999999995</v>
      </c>
    </row>
    <row r="1170" spans="1:11" s="6" customFormat="1" ht="15.75">
      <c r="A1170" s="123"/>
      <c r="B1170" s="124"/>
      <c r="C1170" s="173" t="s">
        <v>132</v>
      </c>
      <c r="D1170" s="174"/>
      <c r="E1170" s="174"/>
      <c r="F1170" s="174"/>
      <c r="G1170" s="174"/>
      <c r="H1170" s="174"/>
      <c r="I1170" s="76">
        <v>514448.12</v>
      </c>
      <c r="J1170" s="117"/>
      <c r="K1170" s="78">
        <v>11130155.779999999</v>
      </c>
    </row>
    <row r="1171" spans="1:11" s="6" customFormat="1" ht="15.75">
      <c r="A1171" s="123"/>
      <c r="B1171" s="124"/>
      <c r="C1171" s="173" t="s">
        <v>133</v>
      </c>
      <c r="D1171" s="174"/>
      <c r="E1171" s="174"/>
      <c r="F1171" s="174"/>
      <c r="G1171" s="174"/>
      <c r="H1171" s="174"/>
      <c r="I1171" s="76">
        <v>292114.90999999997</v>
      </c>
      <c r="J1171" s="117"/>
      <c r="K1171" s="78">
        <v>4059527.77</v>
      </c>
    </row>
    <row r="1172" spans="1:11" s="6" customFormat="1" ht="32.1" customHeight="1">
      <c r="A1172" s="123"/>
      <c r="B1172" s="124"/>
      <c r="C1172" s="173" t="s">
        <v>1552</v>
      </c>
      <c r="D1172" s="174"/>
      <c r="E1172" s="174"/>
      <c r="F1172" s="174"/>
      <c r="G1172" s="174"/>
      <c r="H1172" s="174"/>
      <c r="I1172" s="76"/>
      <c r="J1172" s="117"/>
      <c r="K1172" s="78"/>
    </row>
    <row r="1173" spans="1:11" s="6" customFormat="1" ht="15">
      <c r="A1173" s="123"/>
      <c r="B1173" s="124"/>
      <c r="C1173" s="168" t="s">
        <v>1553</v>
      </c>
      <c r="D1173" s="169"/>
      <c r="E1173" s="169"/>
      <c r="F1173" s="169"/>
      <c r="G1173" s="169"/>
      <c r="H1173" s="169"/>
      <c r="I1173" s="65">
        <v>1458471.74</v>
      </c>
      <c r="J1173" s="112"/>
      <c r="K1173" s="67">
        <v>27182737.550000001</v>
      </c>
    </row>
    <row r="1174" spans="1:11" s="6" customFormat="1" ht="32.1" customHeight="1">
      <c r="A1174" s="123"/>
      <c r="B1174" s="124"/>
      <c r="C1174" s="175" t="s">
        <v>1554</v>
      </c>
      <c r="D1174" s="176"/>
      <c r="E1174" s="176"/>
      <c r="F1174" s="176"/>
      <c r="G1174" s="176"/>
      <c r="H1174" s="176"/>
      <c r="I1174" s="87">
        <v>1458471.74</v>
      </c>
      <c r="J1174" s="125"/>
      <c r="K1174" s="86">
        <v>27182737.550000001</v>
      </c>
    </row>
    <row r="1175" spans="1:11" s="6" customFormat="1" ht="32.1" customHeight="1">
      <c r="A1175" s="166" t="s">
        <v>1555</v>
      </c>
      <c r="B1175" s="167"/>
      <c r="C1175" s="167"/>
      <c r="D1175" s="167"/>
      <c r="E1175" s="167"/>
      <c r="F1175" s="167"/>
      <c r="G1175" s="167"/>
      <c r="H1175" s="167"/>
      <c r="I1175" s="167"/>
      <c r="J1175" s="167"/>
      <c r="K1175" s="167"/>
    </row>
    <row r="1176" spans="1:11" s="6" customFormat="1" ht="135">
      <c r="A1176" s="59">
        <v>121</v>
      </c>
      <c r="B1176" s="108" t="s">
        <v>1034</v>
      </c>
      <c r="C1176" s="108" t="s">
        <v>1035</v>
      </c>
      <c r="D1176" s="109" t="s">
        <v>1036</v>
      </c>
      <c r="E1176" s="62" t="s">
        <v>1556</v>
      </c>
      <c r="F1176" s="110">
        <v>105.04</v>
      </c>
      <c r="G1176" s="111"/>
      <c r="H1176" s="110"/>
      <c r="I1176" s="65"/>
      <c r="J1176" s="112"/>
      <c r="K1176" s="67"/>
    </row>
    <row r="1177" spans="1:11" s="6" customFormat="1" ht="15" outlineLevel="1">
      <c r="A1177" s="59" t="s">
        <v>43</v>
      </c>
      <c r="B1177" s="108"/>
      <c r="C1177" s="108" t="s">
        <v>44</v>
      </c>
      <c r="D1177" s="109"/>
      <c r="E1177" s="62" t="s">
        <v>43</v>
      </c>
      <c r="F1177" s="110">
        <v>95.48</v>
      </c>
      <c r="G1177" s="111" t="s">
        <v>76</v>
      </c>
      <c r="H1177" s="110"/>
      <c r="I1177" s="65">
        <v>630.16999999999996</v>
      </c>
      <c r="J1177" s="112">
        <v>26.39</v>
      </c>
      <c r="K1177" s="67">
        <v>16630.13</v>
      </c>
    </row>
    <row r="1178" spans="1:11" s="6" customFormat="1" ht="15" outlineLevel="1">
      <c r="A1178" s="59" t="s">
        <v>43</v>
      </c>
      <c r="B1178" s="108"/>
      <c r="C1178" s="108" t="s">
        <v>46</v>
      </c>
      <c r="D1178" s="109"/>
      <c r="E1178" s="62" t="s">
        <v>43</v>
      </c>
      <c r="F1178" s="110">
        <v>9.56</v>
      </c>
      <c r="G1178" s="111">
        <v>1.2</v>
      </c>
      <c r="H1178" s="110"/>
      <c r="I1178" s="65">
        <v>57.36</v>
      </c>
      <c r="J1178" s="112">
        <v>6.01</v>
      </c>
      <c r="K1178" s="67">
        <v>344.73</v>
      </c>
    </row>
    <row r="1179" spans="1:11" s="6" customFormat="1" ht="15" outlineLevel="1">
      <c r="A1179" s="59" t="s">
        <v>43</v>
      </c>
      <c r="B1179" s="108"/>
      <c r="C1179" s="108" t="s">
        <v>48</v>
      </c>
      <c r="D1179" s="109"/>
      <c r="E1179" s="62" t="s">
        <v>43</v>
      </c>
      <c r="F1179" s="110"/>
      <c r="G1179" s="111"/>
      <c r="H1179" s="110"/>
      <c r="I1179" s="65"/>
      <c r="J1179" s="112">
        <v>26.39</v>
      </c>
      <c r="K1179" s="67"/>
    </row>
    <row r="1180" spans="1:11" s="6" customFormat="1" ht="15" outlineLevel="1">
      <c r="A1180" s="59" t="s">
        <v>43</v>
      </c>
      <c r="B1180" s="108"/>
      <c r="C1180" s="108" t="s">
        <v>52</v>
      </c>
      <c r="D1180" s="109"/>
      <c r="E1180" s="62" t="s">
        <v>43</v>
      </c>
      <c r="F1180" s="110"/>
      <c r="G1180" s="111"/>
      <c r="H1180" s="110"/>
      <c r="I1180" s="65"/>
      <c r="J1180" s="112"/>
      <c r="K1180" s="67"/>
    </row>
    <row r="1181" spans="1:11" s="6" customFormat="1" ht="15" outlineLevel="1">
      <c r="A1181" s="59" t="s">
        <v>43</v>
      </c>
      <c r="B1181" s="108"/>
      <c r="C1181" s="108" t="s">
        <v>53</v>
      </c>
      <c r="D1181" s="109" t="s">
        <v>54</v>
      </c>
      <c r="E1181" s="62">
        <v>91</v>
      </c>
      <c r="F1181" s="110"/>
      <c r="G1181" s="111"/>
      <c r="H1181" s="110"/>
      <c r="I1181" s="65">
        <v>573.45000000000005</v>
      </c>
      <c r="J1181" s="112">
        <v>75</v>
      </c>
      <c r="K1181" s="67">
        <v>12472.6</v>
      </c>
    </row>
    <row r="1182" spans="1:11" s="6" customFormat="1" ht="15" outlineLevel="1">
      <c r="A1182" s="59" t="s">
        <v>43</v>
      </c>
      <c r="B1182" s="108"/>
      <c r="C1182" s="108" t="s">
        <v>55</v>
      </c>
      <c r="D1182" s="109" t="s">
        <v>54</v>
      </c>
      <c r="E1182" s="62">
        <v>70</v>
      </c>
      <c r="F1182" s="110"/>
      <c r="G1182" s="111"/>
      <c r="H1182" s="110"/>
      <c r="I1182" s="65">
        <v>441.12</v>
      </c>
      <c r="J1182" s="112">
        <v>41</v>
      </c>
      <c r="K1182" s="67">
        <v>6818.35</v>
      </c>
    </row>
    <row r="1183" spans="1:11" s="6" customFormat="1" ht="15" outlineLevel="1">
      <c r="A1183" s="59" t="s">
        <v>43</v>
      </c>
      <c r="B1183" s="108"/>
      <c r="C1183" s="108" t="s">
        <v>56</v>
      </c>
      <c r="D1183" s="109" t="s">
        <v>54</v>
      </c>
      <c r="E1183" s="62">
        <v>98</v>
      </c>
      <c r="F1183" s="110"/>
      <c r="G1183" s="111"/>
      <c r="H1183" s="110"/>
      <c r="I1183" s="65">
        <v>0</v>
      </c>
      <c r="J1183" s="112">
        <v>95</v>
      </c>
      <c r="K1183" s="67">
        <v>0</v>
      </c>
    </row>
    <row r="1184" spans="1:11" s="6" customFormat="1" ht="15" outlineLevel="1">
      <c r="A1184" s="59" t="s">
        <v>43</v>
      </c>
      <c r="B1184" s="108"/>
      <c r="C1184" s="108" t="s">
        <v>57</v>
      </c>
      <c r="D1184" s="109" t="s">
        <v>54</v>
      </c>
      <c r="E1184" s="62">
        <v>77</v>
      </c>
      <c r="F1184" s="110"/>
      <c r="G1184" s="111"/>
      <c r="H1184" s="110"/>
      <c r="I1184" s="65">
        <v>0</v>
      </c>
      <c r="J1184" s="112">
        <v>65</v>
      </c>
      <c r="K1184" s="67">
        <v>0</v>
      </c>
    </row>
    <row r="1185" spans="1:11" s="6" customFormat="1" ht="30" outlineLevel="1">
      <c r="A1185" s="59" t="s">
        <v>43</v>
      </c>
      <c r="B1185" s="108"/>
      <c r="C1185" s="108" t="s">
        <v>58</v>
      </c>
      <c r="D1185" s="109" t="s">
        <v>59</v>
      </c>
      <c r="E1185" s="62">
        <v>8.5399999999999991</v>
      </c>
      <c r="F1185" s="110"/>
      <c r="G1185" s="111" t="s">
        <v>76</v>
      </c>
      <c r="H1185" s="110"/>
      <c r="I1185" s="65">
        <v>56.36</v>
      </c>
      <c r="J1185" s="112"/>
      <c r="K1185" s="67"/>
    </row>
    <row r="1186" spans="1:11" s="6" customFormat="1" ht="15.75">
      <c r="A1186" s="70" t="s">
        <v>43</v>
      </c>
      <c r="B1186" s="113"/>
      <c r="C1186" s="113" t="s">
        <v>60</v>
      </c>
      <c r="D1186" s="114"/>
      <c r="E1186" s="73" t="s">
        <v>43</v>
      </c>
      <c r="F1186" s="115"/>
      <c r="G1186" s="116"/>
      <c r="H1186" s="115"/>
      <c r="I1186" s="76">
        <v>1702.1</v>
      </c>
      <c r="J1186" s="117"/>
      <c r="K1186" s="78">
        <v>36265.81</v>
      </c>
    </row>
    <row r="1187" spans="1:11" s="6" customFormat="1" ht="30">
      <c r="A1187" s="59">
        <v>122</v>
      </c>
      <c r="B1187" s="108" t="s">
        <v>1039</v>
      </c>
      <c r="C1187" s="108" t="s">
        <v>1040</v>
      </c>
      <c r="D1187" s="109" t="s">
        <v>418</v>
      </c>
      <c r="E1187" s="62">
        <v>50</v>
      </c>
      <c r="F1187" s="110">
        <v>378.22</v>
      </c>
      <c r="G1187" s="111"/>
      <c r="H1187" s="110"/>
      <c r="I1187" s="65">
        <v>18911</v>
      </c>
      <c r="J1187" s="112">
        <v>1.85</v>
      </c>
      <c r="K1187" s="78">
        <v>34985.35</v>
      </c>
    </row>
    <row r="1188" spans="1:11" s="6" customFormat="1" ht="135">
      <c r="A1188" s="59">
        <v>123</v>
      </c>
      <c r="B1188" s="108" t="s">
        <v>1041</v>
      </c>
      <c r="C1188" s="108" t="s">
        <v>1557</v>
      </c>
      <c r="D1188" s="109" t="s">
        <v>1036</v>
      </c>
      <c r="E1188" s="62" t="s">
        <v>1558</v>
      </c>
      <c r="F1188" s="110">
        <v>31.98</v>
      </c>
      <c r="G1188" s="111">
        <v>2.4</v>
      </c>
      <c r="H1188" s="110"/>
      <c r="I1188" s="65"/>
      <c r="J1188" s="112"/>
      <c r="K1188" s="67"/>
    </row>
    <row r="1189" spans="1:11" s="6" customFormat="1" ht="15" outlineLevel="1">
      <c r="A1189" s="59" t="s">
        <v>43</v>
      </c>
      <c r="B1189" s="108"/>
      <c r="C1189" s="108" t="s">
        <v>44</v>
      </c>
      <c r="D1189" s="109"/>
      <c r="E1189" s="62" t="s">
        <v>43</v>
      </c>
      <c r="F1189" s="110">
        <v>29.07</v>
      </c>
      <c r="G1189" s="111" t="s">
        <v>1559</v>
      </c>
      <c r="H1189" s="110"/>
      <c r="I1189" s="65">
        <v>305.75</v>
      </c>
      <c r="J1189" s="112">
        <v>26.39</v>
      </c>
      <c r="K1189" s="67">
        <v>8068.78</v>
      </c>
    </row>
    <row r="1190" spans="1:11" s="6" customFormat="1" ht="15" outlineLevel="1">
      <c r="A1190" s="59" t="s">
        <v>43</v>
      </c>
      <c r="B1190" s="108"/>
      <c r="C1190" s="108" t="s">
        <v>46</v>
      </c>
      <c r="D1190" s="109"/>
      <c r="E1190" s="62" t="s">
        <v>43</v>
      </c>
      <c r="F1190" s="110">
        <v>2.91</v>
      </c>
      <c r="G1190" s="111" t="s">
        <v>1560</v>
      </c>
      <c r="H1190" s="110"/>
      <c r="I1190" s="65">
        <v>27.82</v>
      </c>
      <c r="J1190" s="112">
        <v>6.01</v>
      </c>
      <c r="K1190" s="67">
        <v>167.22</v>
      </c>
    </row>
    <row r="1191" spans="1:11" s="6" customFormat="1" ht="15" outlineLevel="1">
      <c r="A1191" s="59" t="s">
        <v>43</v>
      </c>
      <c r="B1191" s="108"/>
      <c r="C1191" s="108" t="s">
        <v>48</v>
      </c>
      <c r="D1191" s="109"/>
      <c r="E1191" s="62" t="s">
        <v>43</v>
      </c>
      <c r="F1191" s="110"/>
      <c r="G1191" s="111"/>
      <c r="H1191" s="110"/>
      <c r="I1191" s="65"/>
      <c r="J1191" s="112">
        <v>26.39</v>
      </c>
      <c r="K1191" s="67"/>
    </row>
    <row r="1192" spans="1:11" s="6" customFormat="1" ht="15" outlineLevel="1">
      <c r="A1192" s="59" t="s">
        <v>43</v>
      </c>
      <c r="B1192" s="108"/>
      <c r="C1192" s="108" t="s">
        <v>52</v>
      </c>
      <c r="D1192" s="109"/>
      <c r="E1192" s="62" t="s">
        <v>43</v>
      </c>
      <c r="F1192" s="110"/>
      <c r="G1192" s="111">
        <v>2.4</v>
      </c>
      <c r="H1192" s="110"/>
      <c r="I1192" s="65"/>
      <c r="J1192" s="112"/>
      <c r="K1192" s="67"/>
    </row>
    <row r="1193" spans="1:11" s="6" customFormat="1" ht="15" outlineLevel="1">
      <c r="A1193" s="59" t="s">
        <v>43</v>
      </c>
      <c r="B1193" s="108"/>
      <c r="C1193" s="108" t="s">
        <v>53</v>
      </c>
      <c r="D1193" s="109" t="s">
        <v>54</v>
      </c>
      <c r="E1193" s="62">
        <v>91</v>
      </c>
      <c r="F1193" s="110"/>
      <c r="G1193" s="111"/>
      <c r="H1193" s="110"/>
      <c r="I1193" s="65">
        <v>278.23</v>
      </c>
      <c r="J1193" s="112">
        <v>75</v>
      </c>
      <c r="K1193" s="67">
        <v>6051.59</v>
      </c>
    </row>
    <row r="1194" spans="1:11" s="6" customFormat="1" ht="15" outlineLevel="1">
      <c r="A1194" s="59" t="s">
        <v>43</v>
      </c>
      <c r="B1194" s="108"/>
      <c r="C1194" s="108" t="s">
        <v>55</v>
      </c>
      <c r="D1194" s="109" t="s">
        <v>54</v>
      </c>
      <c r="E1194" s="62">
        <v>70</v>
      </c>
      <c r="F1194" s="110"/>
      <c r="G1194" s="111"/>
      <c r="H1194" s="110"/>
      <c r="I1194" s="65">
        <v>214.03</v>
      </c>
      <c r="J1194" s="112">
        <v>41</v>
      </c>
      <c r="K1194" s="67">
        <v>3308.2</v>
      </c>
    </row>
    <row r="1195" spans="1:11" s="6" customFormat="1" ht="15" outlineLevel="1">
      <c r="A1195" s="59" t="s">
        <v>43</v>
      </c>
      <c r="B1195" s="108"/>
      <c r="C1195" s="108" t="s">
        <v>56</v>
      </c>
      <c r="D1195" s="109" t="s">
        <v>54</v>
      </c>
      <c r="E1195" s="62">
        <v>98</v>
      </c>
      <c r="F1195" s="110"/>
      <c r="G1195" s="111"/>
      <c r="H1195" s="110"/>
      <c r="I1195" s="65">
        <v>0</v>
      </c>
      <c r="J1195" s="112">
        <v>95</v>
      </c>
      <c r="K1195" s="67">
        <v>0</v>
      </c>
    </row>
    <row r="1196" spans="1:11" s="6" customFormat="1" ht="15" outlineLevel="1">
      <c r="A1196" s="59" t="s">
        <v>43</v>
      </c>
      <c r="B1196" s="108"/>
      <c r="C1196" s="108" t="s">
        <v>57</v>
      </c>
      <c r="D1196" s="109" t="s">
        <v>54</v>
      </c>
      <c r="E1196" s="62">
        <v>77</v>
      </c>
      <c r="F1196" s="110"/>
      <c r="G1196" s="111"/>
      <c r="H1196" s="110"/>
      <c r="I1196" s="65">
        <v>0</v>
      </c>
      <c r="J1196" s="112">
        <v>65</v>
      </c>
      <c r="K1196" s="67">
        <v>0</v>
      </c>
    </row>
    <row r="1197" spans="1:11" s="6" customFormat="1" ht="30" outlineLevel="1">
      <c r="A1197" s="59" t="s">
        <v>43</v>
      </c>
      <c r="B1197" s="108"/>
      <c r="C1197" s="108" t="s">
        <v>58</v>
      </c>
      <c r="D1197" s="109" t="s">
        <v>59</v>
      </c>
      <c r="E1197" s="62">
        <v>2.6</v>
      </c>
      <c r="F1197" s="110"/>
      <c r="G1197" s="111" t="s">
        <v>1559</v>
      </c>
      <c r="H1197" s="110"/>
      <c r="I1197" s="65">
        <v>27.35</v>
      </c>
      <c r="J1197" s="112"/>
      <c r="K1197" s="67"/>
    </row>
    <row r="1198" spans="1:11" s="6" customFormat="1" ht="15.75">
      <c r="A1198" s="70" t="s">
        <v>43</v>
      </c>
      <c r="B1198" s="113"/>
      <c r="C1198" s="113" t="s">
        <v>60</v>
      </c>
      <c r="D1198" s="114"/>
      <c r="E1198" s="73" t="s">
        <v>43</v>
      </c>
      <c r="F1198" s="115"/>
      <c r="G1198" s="116"/>
      <c r="H1198" s="115"/>
      <c r="I1198" s="76">
        <v>825.83</v>
      </c>
      <c r="J1198" s="117"/>
      <c r="K1198" s="78">
        <v>17595.79</v>
      </c>
    </row>
    <row r="1199" spans="1:11" s="6" customFormat="1" ht="135">
      <c r="A1199" s="59">
        <v>124</v>
      </c>
      <c r="B1199" s="108" t="s">
        <v>1041</v>
      </c>
      <c r="C1199" s="108" t="s">
        <v>1087</v>
      </c>
      <c r="D1199" s="109" t="s">
        <v>1036</v>
      </c>
      <c r="E1199" s="62" t="s">
        <v>1417</v>
      </c>
      <c r="F1199" s="110">
        <v>31.98</v>
      </c>
      <c r="G1199" s="111"/>
      <c r="H1199" s="110"/>
      <c r="I1199" s="65"/>
      <c r="J1199" s="112"/>
      <c r="K1199" s="67"/>
    </row>
    <row r="1200" spans="1:11" s="6" customFormat="1" ht="15" outlineLevel="1">
      <c r="A1200" s="59" t="s">
        <v>43</v>
      </c>
      <c r="B1200" s="108"/>
      <c r="C1200" s="108" t="s">
        <v>44</v>
      </c>
      <c r="D1200" s="109"/>
      <c r="E1200" s="62" t="s">
        <v>43</v>
      </c>
      <c r="F1200" s="110">
        <v>29.07</v>
      </c>
      <c r="G1200" s="111" t="s">
        <v>76</v>
      </c>
      <c r="H1200" s="110"/>
      <c r="I1200" s="65">
        <v>64.47</v>
      </c>
      <c r="J1200" s="112">
        <v>26.39</v>
      </c>
      <c r="K1200" s="67">
        <v>1701.25</v>
      </c>
    </row>
    <row r="1201" spans="1:11" s="6" customFormat="1" ht="15" outlineLevel="1">
      <c r="A1201" s="59" t="s">
        <v>43</v>
      </c>
      <c r="B1201" s="108"/>
      <c r="C1201" s="108" t="s">
        <v>46</v>
      </c>
      <c r="D1201" s="109"/>
      <c r="E1201" s="62" t="s">
        <v>43</v>
      </c>
      <c r="F1201" s="110">
        <v>2.91</v>
      </c>
      <c r="G1201" s="111">
        <v>1.2</v>
      </c>
      <c r="H1201" s="110"/>
      <c r="I1201" s="65">
        <v>5.87</v>
      </c>
      <c r="J1201" s="112">
        <v>6.01</v>
      </c>
      <c r="K1201" s="67">
        <v>35.26</v>
      </c>
    </row>
    <row r="1202" spans="1:11" s="6" customFormat="1" ht="15" outlineLevel="1">
      <c r="A1202" s="59" t="s">
        <v>43</v>
      </c>
      <c r="B1202" s="108"/>
      <c r="C1202" s="108" t="s">
        <v>48</v>
      </c>
      <c r="D1202" s="109"/>
      <c r="E1202" s="62" t="s">
        <v>43</v>
      </c>
      <c r="F1202" s="110"/>
      <c r="G1202" s="111"/>
      <c r="H1202" s="110"/>
      <c r="I1202" s="65"/>
      <c r="J1202" s="112">
        <v>26.39</v>
      </c>
      <c r="K1202" s="67"/>
    </row>
    <row r="1203" spans="1:11" s="6" customFormat="1" ht="15" outlineLevel="1">
      <c r="A1203" s="59" t="s">
        <v>43</v>
      </c>
      <c r="B1203" s="108"/>
      <c r="C1203" s="108" t="s">
        <v>52</v>
      </c>
      <c r="D1203" s="109"/>
      <c r="E1203" s="62" t="s">
        <v>43</v>
      </c>
      <c r="F1203" s="110"/>
      <c r="G1203" s="111"/>
      <c r="H1203" s="110"/>
      <c r="I1203" s="65"/>
      <c r="J1203" s="112"/>
      <c r="K1203" s="67"/>
    </row>
    <row r="1204" spans="1:11" s="6" customFormat="1" ht="15" outlineLevel="1">
      <c r="A1204" s="59" t="s">
        <v>43</v>
      </c>
      <c r="B1204" s="108"/>
      <c r="C1204" s="108" t="s">
        <v>53</v>
      </c>
      <c r="D1204" s="109" t="s">
        <v>54</v>
      </c>
      <c r="E1204" s="62">
        <v>91</v>
      </c>
      <c r="F1204" s="110"/>
      <c r="G1204" s="111"/>
      <c r="H1204" s="110"/>
      <c r="I1204" s="65">
        <v>58.67</v>
      </c>
      <c r="J1204" s="112">
        <v>75</v>
      </c>
      <c r="K1204" s="67">
        <v>1275.94</v>
      </c>
    </row>
    <row r="1205" spans="1:11" s="6" customFormat="1" ht="15" outlineLevel="1">
      <c r="A1205" s="59" t="s">
        <v>43</v>
      </c>
      <c r="B1205" s="108"/>
      <c r="C1205" s="108" t="s">
        <v>55</v>
      </c>
      <c r="D1205" s="109" t="s">
        <v>54</v>
      </c>
      <c r="E1205" s="62">
        <v>70</v>
      </c>
      <c r="F1205" s="110"/>
      <c r="G1205" s="111"/>
      <c r="H1205" s="110"/>
      <c r="I1205" s="65">
        <v>45.13</v>
      </c>
      <c r="J1205" s="112">
        <v>41</v>
      </c>
      <c r="K1205" s="67">
        <v>697.51</v>
      </c>
    </row>
    <row r="1206" spans="1:11" s="6" customFormat="1" ht="15" outlineLevel="1">
      <c r="A1206" s="59" t="s">
        <v>43</v>
      </c>
      <c r="B1206" s="108"/>
      <c r="C1206" s="108" t="s">
        <v>56</v>
      </c>
      <c r="D1206" s="109" t="s">
        <v>54</v>
      </c>
      <c r="E1206" s="62">
        <v>98</v>
      </c>
      <c r="F1206" s="110"/>
      <c r="G1206" s="111"/>
      <c r="H1206" s="110"/>
      <c r="I1206" s="65">
        <v>0</v>
      </c>
      <c r="J1206" s="112">
        <v>95</v>
      </c>
      <c r="K1206" s="67">
        <v>0</v>
      </c>
    </row>
    <row r="1207" spans="1:11" s="6" customFormat="1" ht="15" outlineLevel="1">
      <c r="A1207" s="59" t="s">
        <v>43</v>
      </c>
      <c r="B1207" s="108"/>
      <c r="C1207" s="108" t="s">
        <v>57</v>
      </c>
      <c r="D1207" s="109" t="s">
        <v>54</v>
      </c>
      <c r="E1207" s="62">
        <v>77</v>
      </c>
      <c r="F1207" s="110"/>
      <c r="G1207" s="111"/>
      <c r="H1207" s="110"/>
      <c r="I1207" s="65">
        <v>0</v>
      </c>
      <c r="J1207" s="112">
        <v>65</v>
      </c>
      <c r="K1207" s="67">
        <v>0</v>
      </c>
    </row>
    <row r="1208" spans="1:11" s="6" customFormat="1" ht="30" outlineLevel="1">
      <c r="A1208" s="59" t="s">
        <v>43</v>
      </c>
      <c r="B1208" s="108"/>
      <c r="C1208" s="108" t="s">
        <v>58</v>
      </c>
      <c r="D1208" s="109" t="s">
        <v>59</v>
      </c>
      <c r="E1208" s="62">
        <v>2.6</v>
      </c>
      <c r="F1208" s="110"/>
      <c r="G1208" s="111" t="s">
        <v>76</v>
      </c>
      <c r="H1208" s="110"/>
      <c r="I1208" s="65">
        <v>5.77</v>
      </c>
      <c r="J1208" s="112"/>
      <c r="K1208" s="67"/>
    </row>
    <row r="1209" spans="1:11" s="6" customFormat="1" ht="15.75">
      <c r="A1209" s="70" t="s">
        <v>43</v>
      </c>
      <c r="B1209" s="113"/>
      <c r="C1209" s="113" t="s">
        <v>60</v>
      </c>
      <c r="D1209" s="114"/>
      <c r="E1209" s="73" t="s">
        <v>43</v>
      </c>
      <c r="F1209" s="115"/>
      <c r="G1209" s="116"/>
      <c r="H1209" s="115"/>
      <c r="I1209" s="76">
        <v>174.14</v>
      </c>
      <c r="J1209" s="117"/>
      <c r="K1209" s="78">
        <v>3709.96</v>
      </c>
    </row>
    <row r="1210" spans="1:11" s="6" customFormat="1" ht="270">
      <c r="A1210" s="59">
        <v>125</v>
      </c>
      <c r="B1210" s="108" t="s">
        <v>1561</v>
      </c>
      <c r="C1210" s="108" t="s">
        <v>1562</v>
      </c>
      <c r="D1210" s="109" t="s">
        <v>997</v>
      </c>
      <c r="E1210" s="62" t="s">
        <v>1563</v>
      </c>
      <c r="F1210" s="110">
        <v>1532.37</v>
      </c>
      <c r="G1210" s="111"/>
      <c r="H1210" s="110"/>
      <c r="I1210" s="65"/>
      <c r="J1210" s="112"/>
      <c r="K1210" s="67"/>
    </row>
    <row r="1211" spans="1:11" s="6" customFormat="1" ht="25.5" outlineLevel="1">
      <c r="A1211" s="59" t="s">
        <v>43</v>
      </c>
      <c r="B1211" s="108"/>
      <c r="C1211" s="108" t="s">
        <v>44</v>
      </c>
      <c r="D1211" s="109"/>
      <c r="E1211" s="62" t="s">
        <v>43</v>
      </c>
      <c r="F1211" s="110">
        <v>1141.8</v>
      </c>
      <c r="G1211" s="111" t="s">
        <v>1564</v>
      </c>
      <c r="H1211" s="110"/>
      <c r="I1211" s="65">
        <v>40284.879999999997</v>
      </c>
      <c r="J1211" s="112">
        <v>26.39</v>
      </c>
      <c r="K1211" s="67">
        <v>1063117.98</v>
      </c>
    </row>
    <row r="1212" spans="1:11" s="6" customFormat="1" ht="15" outlineLevel="1">
      <c r="A1212" s="59" t="s">
        <v>43</v>
      </c>
      <c r="B1212" s="108"/>
      <c r="C1212" s="108" t="s">
        <v>46</v>
      </c>
      <c r="D1212" s="109"/>
      <c r="E1212" s="62" t="s">
        <v>43</v>
      </c>
      <c r="F1212" s="110">
        <v>65.06</v>
      </c>
      <c r="G1212" s="111" t="s">
        <v>95</v>
      </c>
      <c r="H1212" s="110"/>
      <c r="I1212" s="65">
        <v>2001.96</v>
      </c>
      <c r="J1212" s="112">
        <v>9.33</v>
      </c>
      <c r="K1212" s="67">
        <v>18678.3</v>
      </c>
    </row>
    <row r="1213" spans="1:11" s="6" customFormat="1" ht="15" outlineLevel="1">
      <c r="A1213" s="59" t="s">
        <v>43</v>
      </c>
      <c r="B1213" s="108"/>
      <c r="C1213" s="108" t="s">
        <v>48</v>
      </c>
      <c r="D1213" s="109"/>
      <c r="E1213" s="62" t="s">
        <v>43</v>
      </c>
      <c r="F1213" s="110" t="s">
        <v>998</v>
      </c>
      <c r="G1213" s="111"/>
      <c r="H1213" s="110"/>
      <c r="I1213" s="68" t="s">
        <v>1565</v>
      </c>
      <c r="J1213" s="112">
        <v>26.39</v>
      </c>
      <c r="K1213" s="69" t="s">
        <v>1566</v>
      </c>
    </row>
    <row r="1214" spans="1:11" s="6" customFormat="1" ht="15" outlineLevel="1">
      <c r="A1214" s="59" t="s">
        <v>43</v>
      </c>
      <c r="B1214" s="108"/>
      <c r="C1214" s="108" t="s">
        <v>52</v>
      </c>
      <c r="D1214" s="109"/>
      <c r="E1214" s="62" t="s">
        <v>43</v>
      </c>
      <c r="F1214" s="110">
        <v>325.51</v>
      </c>
      <c r="G1214" s="111"/>
      <c r="H1214" s="110"/>
      <c r="I1214" s="65">
        <v>6677.51</v>
      </c>
      <c r="J1214" s="112">
        <v>5.24</v>
      </c>
      <c r="K1214" s="67">
        <v>34990.160000000003</v>
      </c>
    </row>
    <row r="1215" spans="1:11" s="6" customFormat="1" ht="15" outlineLevel="1">
      <c r="A1215" s="59" t="s">
        <v>43</v>
      </c>
      <c r="B1215" s="108"/>
      <c r="C1215" s="108" t="s">
        <v>53</v>
      </c>
      <c r="D1215" s="109" t="s">
        <v>54</v>
      </c>
      <c r="E1215" s="62">
        <v>85</v>
      </c>
      <c r="F1215" s="110"/>
      <c r="G1215" s="111"/>
      <c r="H1215" s="110"/>
      <c r="I1215" s="65">
        <v>34242.15</v>
      </c>
      <c r="J1215" s="112">
        <v>70</v>
      </c>
      <c r="K1215" s="67">
        <v>744182.59</v>
      </c>
    </row>
    <row r="1216" spans="1:11" s="6" customFormat="1" ht="15" outlineLevel="1">
      <c r="A1216" s="59" t="s">
        <v>43</v>
      </c>
      <c r="B1216" s="108"/>
      <c r="C1216" s="108" t="s">
        <v>55</v>
      </c>
      <c r="D1216" s="109" t="s">
        <v>54</v>
      </c>
      <c r="E1216" s="62">
        <v>70</v>
      </c>
      <c r="F1216" s="110"/>
      <c r="G1216" s="111"/>
      <c r="H1216" s="110"/>
      <c r="I1216" s="65">
        <v>28199.42</v>
      </c>
      <c r="J1216" s="112">
        <v>41</v>
      </c>
      <c r="K1216" s="67">
        <v>435878.37</v>
      </c>
    </row>
    <row r="1217" spans="1:11" s="6" customFormat="1" ht="15" outlineLevel="1">
      <c r="A1217" s="59" t="s">
        <v>43</v>
      </c>
      <c r="B1217" s="108"/>
      <c r="C1217" s="108" t="s">
        <v>56</v>
      </c>
      <c r="D1217" s="109" t="s">
        <v>54</v>
      </c>
      <c r="E1217" s="62">
        <v>98</v>
      </c>
      <c r="F1217" s="110"/>
      <c r="G1217" s="111"/>
      <c r="H1217" s="110"/>
      <c r="I1217" s="65">
        <v>268.38</v>
      </c>
      <c r="J1217" s="112">
        <v>95</v>
      </c>
      <c r="K1217" s="67">
        <v>6865.86</v>
      </c>
    </row>
    <row r="1218" spans="1:11" s="6" customFormat="1" ht="15" outlineLevel="1">
      <c r="A1218" s="59" t="s">
        <v>43</v>
      </c>
      <c r="B1218" s="108"/>
      <c r="C1218" s="108" t="s">
        <v>57</v>
      </c>
      <c r="D1218" s="109" t="s">
        <v>54</v>
      </c>
      <c r="E1218" s="62">
        <v>77</v>
      </c>
      <c r="F1218" s="110"/>
      <c r="G1218" s="111"/>
      <c r="H1218" s="110"/>
      <c r="I1218" s="65">
        <v>210.87</v>
      </c>
      <c r="J1218" s="112">
        <v>65</v>
      </c>
      <c r="K1218" s="67">
        <v>4697.6899999999996</v>
      </c>
    </row>
    <row r="1219" spans="1:11" s="6" customFormat="1" ht="30" outlineLevel="1">
      <c r="A1219" s="59" t="s">
        <v>43</v>
      </c>
      <c r="B1219" s="108"/>
      <c r="C1219" s="108" t="s">
        <v>58</v>
      </c>
      <c r="D1219" s="109" t="s">
        <v>59</v>
      </c>
      <c r="E1219" s="62">
        <v>86.5</v>
      </c>
      <c r="F1219" s="110"/>
      <c r="G1219" s="111" t="s">
        <v>1564</v>
      </c>
      <c r="H1219" s="110"/>
      <c r="I1219" s="65">
        <v>3051.88</v>
      </c>
      <c r="J1219" s="112"/>
      <c r="K1219" s="67"/>
    </row>
    <row r="1220" spans="1:11" s="6" customFormat="1" ht="15.75">
      <c r="A1220" s="70" t="s">
        <v>43</v>
      </c>
      <c r="B1220" s="113"/>
      <c r="C1220" s="113" t="s">
        <v>60</v>
      </c>
      <c r="D1220" s="114"/>
      <c r="E1220" s="73" t="s">
        <v>43</v>
      </c>
      <c r="F1220" s="115"/>
      <c r="G1220" s="116"/>
      <c r="H1220" s="115"/>
      <c r="I1220" s="76">
        <v>111885.17</v>
      </c>
      <c r="J1220" s="117"/>
      <c r="K1220" s="78">
        <v>2308410.9500000002</v>
      </c>
    </row>
    <row r="1221" spans="1:11" s="6" customFormat="1" ht="15" outlineLevel="1">
      <c r="A1221" s="59" t="s">
        <v>43</v>
      </c>
      <c r="B1221" s="108"/>
      <c r="C1221" s="108" t="s">
        <v>61</v>
      </c>
      <c r="D1221" s="109"/>
      <c r="E1221" s="62" t="s">
        <v>43</v>
      </c>
      <c r="F1221" s="110"/>
      <c r="G1221" s="111"/>
      <c r="H1221" s="110"/>
      <c r="I1221" s="65"/>
      <c r="J1221" s="112"/>
      <c r="K1221" s="67"/>
    </row>
    <row r="1222" spans="1:11" s="6" customFormat="1" ht="25.5" outlineLevel="1">
      <c r="A1222" s="59" t="s">
        <v>43</v>
      </c>
      <c r="B1222" s="108"/>
      <c r="C1222" s="108" t="s">
        <v>46</v>
      </c>
      <c r="D1222" s="109"/>
      <c r="E1222" s="62" t="s">
        <v>43</v>
      </c>
      <c r="F1222" s="110">
        <v>8.9</v>
      </c>
      <c r="G1222" s="111" t="s">
        <v>100</v>
      </c>
      <c r="H1222" s="110"/>
      <c r="I1222" s="65">
        <v>27.39</v>
      </c>
      <c r="J1222" s="112">
        <v>26.39</v>
      </c>
      <c r="K1222" s="67">
        <v>722.72</v>
      </c>
    </row>
    <row r="1223" spans="1:11" s="6" customFormat="1" ht="25.5" outlineLevel="1">
      <c r="A1223" s="59" t="s">
        <v>43</v>
      </c>
      <c r="B1223" s="108"/>
      <c r="C1223" s="108" t="s">
        <v>48</v>
      </c>
      <c r="D1223" s="109"/>
      <c r="E1223" s="62" t="s">
        <v>43</v>
      </c>
      <c r="F1223" s="110">
        <v>8.9</v>
      </c>
      <c r="G1223" s="111" t="s">
        <v>100</v>
      </c>
      <c r="H1223" s="110"/>
      <c r="I1223" s="65">
        <v>27.39</v>
      </c>
      <c r="J1223" s="112">
        <v>26.39</v>
      </c>
      <c r="K1223" s="67">
        <v>722.72</v>
      </c>
    </row>
    <row r="1224" spans="1:11" s="6" customFormat="1" ht="15" outlineLevel="1">
      <c r="A1224" s="59" t="s">
        <v>43</v>
      </c>
      <c r="B1224" s="108"/>
      <c r="C1224" s="108" t="s">
        <v>63</v>
      </c>
      <c r="D1224" s="109" t="s">
        <v>54</v>
      </c>
      <c r="E1224" s="62">
        <v>175</v>
      </c>
      <c r="F1224" s="110"/>
      <c r="G1224" s="111"/>
      <c r="H1224" s="110"/>
      <c r="I1224" s="65">
        <v>47.93</v>
      </c>
      <c r="J1224" s="112">
        <v>160</v>
      </c>
      <c r="K1224" s="67">
        <v>1156.3499999999999</v>
      </c>
    </row>
    <row r="1225" spans="1:11" s="6" customFormat="1" ht="15" outlineLevel="1">
      <c r="A1225" s="59" t="s">
        <v>43</v>
      </c>
      <c r="B1225" s="108"/>
      <c r="C1225" s="108" t="s">
        <v>64</v>
      </c>
      <c r="D1225" s="109"/>
      <c r="E1225" s="62" t="s">
        <v>43</v>
      </c>
      <c r="F1225" s="110"/>
      <c r="G1225" s="111"/>
      <c r="H1225" s="110"/>
      <c r="I1225" s="65">
        <v>75.319999999999993</v>
      </c>
      <c r="J1225" s="112"/>
      <c r="K1225" s="67">
        <v>1879.07</v>
      </c>
    </row>
    <row r="1226" spans="1:11" s="6" customFormat="1" ht="15.75">
      <c r="A1226" s="70" t="s">
        <v>43</v>
      </c>
      <c r="B1226" s="113"/>
      <c r="C1226" s="113" t="s">
        <v>65</v>
      </c>
      <c r="D1226" s="114"/>
      <c r="E1226" s="73" t="s">
        <v>43</v>
      </c>
      <c r="F1226" s="115"/>
      <c r="G1226" s="116"/>
      <c r="H1226" s="115"/>
      <c r="I1226" s="76">
        <v>111960.49</v>
      </c>
      <c r="J1226" s="117"/>
      <c r="K1226" s="78">
        <v>2310290.02</v>
      </c>
    </row>
    <row r="1227" spans="1:11" s="6" customFormat="1" ht="180">
      <c r="A1227" s="59">
        <v>126</v>
      </c>
      <c r="B1227" s="108" t="s">
        <v>123</v>
      </c>
      <c r="C1227" s="108" t="s">
        <v>1567</v>
      </c>
      <c r="D1227" s="109" t="s">
        <v>125</v>
      </c>
      <c r="E1227" s="62">
        <v>125</v>
      </c>
      <c r="F1227" s="110">
        <v>6891.89</v>
      </c>
      <c r="G1227" s="111"/>
      <c r="H1227" s="110"/>
      <c r="I1227" s="65">
        <v>861486.25</v>
      </c>
      <c r="J1227" s="112">
        <v>7.4</v>
      </c>
      <c r="K1227" s="78">
        <v>6374998.25</v>
      </c>
    </row>
    <row r="1228" spans="1:11" s="6" customFormat="1" ht="120">
      <c r="A1228" s="59">
        <v>127</v>
      </c>
      <c r="B1228" s="108" t="s">
        <v>123</v>
      </c>
      <c r="C1228" s="108" t="s">
        <v>1568</v>
      </c>
      <c r="D1228" s="109" t="s">
        <v>125</v>
      </c>
      <c r="E1228" s="62" t="s">
        <v>1569</v>
      </c>
      <c r="F1228" s="110">
        <v>13783.78</v>
      </c>
      <c r="G1228" s="111"/>
      <c r="H1228" s="110"/>
      <c r="I1228" s="65">
        <v>1805675.18</v>
      </c>
      <c r="J1228" s="112">
        <v>7.4</v>
      </c>
      <c r="K1228" s="78">
        <v>13361996.33</v>
      </c>
    </row>
    <row r="1229" spans="1:11" s="6" customFormat="1" ht="45">
      <c r="A1229" s="59">
        <v>128</v>
      </c>
      <c r="B1229" s="108" t="s">
        <v>1112</v>
      </c>
      <c r="C1229" s="108" t="s">
        <v>1113</v>
      </c>
      <c r="D1229" s="109" t="s">
        <v>106</v>
      </c>
      <c r="E1229" s="62">
        <v>20.513999999999999</v>
      </c>
      <c r="F1229" s="110">
        <v>42.16</v>
      </c>
      <c r="G1229" s="111"/>
      <c r="H1229" s="110"/>
      <c r="I1229" s="65">
        <v>864.87</v>
      </c>
      <c r="J1229" s="112">
        <v>11.94</v>
      </c>
      <c r="K1229" s="78">
        <v>10326.549999999999</v>
      </c>
    </row>
    <row r="1230" spans="1:11" s="6" customFormat="1" ht="75">
      <c r="A1230" s="59">
        <v>129</v>
      </c>
      <c r="B1230" s="108" t="s">
        <v>1570</v>
      </c>
      <c r="C1230" s="108" t="s">
        <v>1571</v>
      </c>
      <c r="D1230" s="109" t="s">
        <v>418</v>
      </c>
      <c r="E1230" s="62">
        <v>332</v>
      </c>
      <c r="F1230" s="110">
        <v>76</v>
      </c>
      <c r="G1230" s="111"/>
      <c r="H1230" s="110"/>
      <c r="I1230" s="65">
        <v>25232</v>
      </c>
      <c r="J1230" s="112">
        <v>12.52</v>
      </c>
      <c r="K1230" s="78">
        <v>315904.64000000001</v>
      </c>
    </row>
    <row r="1231" spans="1:11" s="6" customFormat="1" ht="120">
      <c r="A1231" s="59">
        <v>130</v>
      </c>
      <c r="B1231" s="108" t="s">
        <v>1094</v>
      </c>
      <c r="C1231" s="108" t="s">
        <v>1572</v>
      </c>
      <c r="D1231" s="109" t="s">
        <v>418</v>
      </c>
      <c r="E1231" s="62">
        <v>168</v>
      </c>
      <c r="F1231" s="110">
        <v>182.2</v>
      </c>
      <c r="G1231" s="111"/>
      <c r="H1231" s="110"/>
      <c r="I1231" s="65">
        <v>30609.599999999999</v>
      </c>
      <c r="J1231" s="112">
        <v>20.02</v>
      </c>
      <c r="K1231" s="78">
        <v>612804.18999999994</v>
      </c>
    </row>
    <row r="1232" spans="1:11" s="6" customFormat="1" ht="30">
      <c r="A1232" s="59">
        <v>131</v>
      </c>
      <c r="B1232" s="108" t="s">
        <v>1573</v>
      </c>
      <c r="C1232" s="108" t="s">
        <v>1574</v>
      </c>
      <c r="D1232" s="109" t="s">
        <v>418</v>
      </c>
      <c r="E1232" s="62" t="s">
        <v>1575</v>
      </c>
      <c r="F1232" s="110">
        <v>2.2400000000000002</v>
      </c>
      <c r="G1232" s="111"/>
      <c r="H1232" s="110"/>
      <c r="I1232" s="65">
        <v>2231.04</v>
      </c>
      <c r="J1232" s="112">
        <v>3.51</v>
      </c>
      <c r="K1232" s="78">
        <v>7830.95</v>
      </c>
    </row>
    <row r="1233" spans="1:11" s="6" customFormat="1" ht="30">
      <c r="A1233" s="59">
        <v>132</v>
      </c>
      <c r="B1233" s="108" t="s">
        <v>1576</v>
      </c>
      <c r="C1233" s="108" t="s">
        <v>1577</v>
      </c>
      <c r="D1233" s="109" t="s">
        <v>418</v>
      </c>
      <c r="E1233" s="62" t="s">
        <v>1578</v>
      </c>
      <c r="F1233" s="110">
        <v>0.46</v>
      </c>
      <c r="G1233" s="111"/>
      <c r="H1233" s="110"/>
      <c r="I1233" s="65">
        <v>307.27999999999997</v>
      </c>
      <c r="J1233" s="112">
        <v>4.3</v>
      </c>
      <c r="K1233" s="78">
        <v>1321.3</v>
      </c>
    </row>
    <row r="1234" spans="1:11" s="6" customFormat="1" ht="120">
      <c r="A1234" s="59">
        <v>133</v>
      </c>
      <c r="B1234" s="108" t="s">
        <v>1096</v>
      </c>
      <c r="C1234" s="108" t="s">
        <v>1579</v>
      </c>
      <c r="D1234" s="109" t="s">
        <v>106</v>
      </c>
      <c r="E1234" s="62" t="s">
        <v>1580</v>
      </c>
      <c r="F1234" s="110">
        <v>20268.29</v>
      </c>
      <c r="G1234" s="111"/>
      <c r="H1234" s="110"/>
      <c r="I1234" s="65">
        <v>5282.32</v>
      </c>
      <c r="J1234" s="112">
        <v>8.56</v>
      </c>
      <c r="K1234" s="78">
        <v>45216.67</v>
      </c>
    </row>
    <row r="1235" spans="1:11" s="6" customFormat="1" ht="135">
      <c r="A1235" s="59">
        <v>134</v>
      </c>
      <c r="B1235" s="108" t="s">
        <v>1581</v>
      </c>
      <c r="C1235" s="108" t="s">
        <v>1582</v>
      </c>
      <c r="D1235" s="109" t="s">
        <v>93</v>
      </c>
      <c r="E1235" s="62">
        <v>1.63</v>
      </c>
      <c r="F1235" s="110">
        <v>25.34</v>
      </c>
      <c r="G1235" s="111"/>
      <c r="H1235" s="110"/>
      <c r="I1235" s="65"/>
      <c r="J1235" s="112"/>
      <c r="K1235" s="67"/>
    </row>
    <row r="1236" spans="1:11" s="6" customFormat="1" ht="15" outlineLevel="1">
      <c r="A1236" s="59" t="s">
        <v>43</v>
      </c>
      <c r="B1236" s="108"/>
      <c r="C1236" s="108" t="s">
        <v>44</v>
      </c>
      <c r="D1236" s="109"/>
      <c r="E1236" s="62" t="s">
        <v>43</v>
      </c>
      <c r="F1236" s="110">
        <v>22.89</v>
      </c>
      <c r="G1236" s="111" t="s">
        <v>76</v>
      </c>
      <c r="H1236" s="110"/>
      <c r="I1236" s="65">
        <v>49.25</v>
      </c>
      <c r="J1236" s="112">
        <v>26.39</v>
      </c>
      <c r="K1236" s="67">
        <v>1299.71</v>
      </c>
    </row>
    <row r="1237" spans="1:11" s="6" customFormat="1" ht="15" outlineLevel="1">
      <c r="A1237" s="59" t="s">
        <v>43</v>
      </c>
      <c r="B1237" s="108"/>
      <c r="C1237" s="108" t="s">
        <v>46</v>
      </c>
      <c r="D1237" s="109"/>
      <c r="E1237" s="62" t="s">
        <v>43</v>
      </c>
      <c r="F1237" s="110">
        <v>2.42</v>
      </c>
      <c r="G1237" s="111">
        <v>1.2</v>
      </c>
      <c r="H1237" s="110"/>
      <c r="I1237" s="65">
        <v>4.7300000000000004</v>
      </c>
      <c r="J1237" s="112">
        <v>7.67</v>
      </c>
      <c r="K1237" s="67">
        <v>36.31</v>
      </c>
    </row>
    <row r="1238" spans="1:11" s="6" customFormat="1" ht="15" outlineLevel="1">
      <c r="A1238" s="59" t="s">
        <v>43</v>
      </c>
      <c r="B1238" s="108"/>
      <c r="C1238" s="108" t="s">
        <v>48</v>
      </c>
      <c r="D1238" s="109"/>
      <c r="E1238" s="62" t="s">
        <v>43</v>
      </c>
      <c r="F1238" s="110" t="s">
        <v>1583</v>
      </c>
      <c r="G1238" s="111"/>
      <c r="H1238" s="110"/>
      <c r="I1238" s="68" t="s">
        <v>825</v>
      </c>
      <c r="J1238" s="112">
        <v>26.39</v>
      </c>
      <c r="K1238" s="69" t="s">
        <v>1584</v>
      </c>
    </row>
    <row r="1239" spans="1:11" s="6" customFormat="1" ht="15" outlineLevel="1">
      <c r="A1239" s="59" t="s">
        <v>43</v>
      </c>
      <c r="B1239" s="108"/>
      <c r="C1239" s="108" t="s">
        <v>52</v>
      </c>
      <c r="D1239" s="109"/>
      <c r="E1239" s="62" t="s">
        <v>43</v>
      </c>
      <c r="F1239" s="110">
        <v>0.03</v>
      </c>
      <c r="G1239" s="111"/>
      <c r="H1239" s="110"/>
      <c r="I1239" s="65">
        <v>0.05</v>
      </c>
      <c r="J1239" s="112">
        <v>5.33</v>
      </c>
      <c r="K1239" s="67">
        <v>0.26</v>
      </c>
    </row>
    <row r="1240" spans="1:11" s="6" customFormat="1" ht="15" outlineLevel="1">
      <c r="A1240" s="59" t="s">
        <v>43</v>
      </c>
      <c r="B1240" s="108"/>
      <c r="C1240" s="108" t="s">
        <v>53</v>
      </c>
      <c r="D1240" s="109" t="s">
        <v>54</v>
      </c>
      <c r="E1240" s="62">
        <v>91</v>
      </c>
      <c r="F1240" s="110"/>
      <c r="G1240" s="111"/>
      <c r="H1240" s="110"/>
      <c r="I1240" s="65">
        <v>44.82</v>
      </c>
      <c r="J1240" s="112">
        <v>75</v>
      </c>
      <c r="K1240" s="67">
        <v>974.78</v>
      </c>
    </row>
    <row r="1241" spans="1:11" s="6" customFormat="1" ht="15" outlineLevel="1">
      <c r="A1241" s="59" t="s">
        <v>43</v>
      </c>
      <c r="B1241" s="108"/>
      <c r="C1241" s="108" t="s">
        <v>55</v>
      </c>
      <c r="D1241" s="109" t="s">
        <v>54</v>
      </c>
      <c r="E1241" s="62">
        <v>70</v>
      </c>
      <c r="F1241" s="110"/>
      <c r="G1241" s="111"/>
      <c r="H1241" s="110"/>
      <c r="I1241" s="65">
        <v>34.479999999999997</v>
      </c>
      <c r="J1241" s="112">
        <v>41</v>
      </c>
      <c r="K1241" s="67">
        <v>532.88</v>
      </c>
    </row>
    <row r="1242" spans="1:11" s="6" customFormat="1" ht="15" outlineLevel="1">
      <c r="A1242" s="59" t="s">
        <v>43</v>
      </c>
      <c r="B1242" s="108"/>
      <c r="C1242" s="108" t="s">
        <v>56</v>
      </c>
      <c r="D1242" s="109" t="s">
        <v>54</v>
      </c>
      <c r="E1242" s="62">
        <v>98</v>
      </c>
      <c r="F1242" s="110"/>
      <c r="G1242" s="111"/>
      <c r="H1242" s="110"/>
      <c r="I1242" s="65">
        <v>0.38</v>
      </c>
      <c r="J1242" s="112">
        <v>95</v>
      </c>
      <c r="K1242" s="67">
        <v>9.8000000000000007</v>
      </c>
    </row>
    <row r="1243" spans="1:11" s="6" customFormat="1" ht="15" outlineLevel="1">
      <c r="A1243" s="59" t="s">
        <v>43</v>
      </c>
      <c r="B1243" s="108"/>
      <c r="C1243" s="108" t="s">
        <v>57</v>
      </c>
      <c r="D1243" s="109" t="s">
        <v>54</v>
      </c>
      <c r="E1243" s="62">
        <v>77</v>
      </c>
      <c r="F1243" s="110"/>
      <c r="G1243" s="111"/>
      <c r="H1243" s="110"/>
      <c r="I1243" s="65">
        <v>0.3</v>
      </c>
      <c r="J1243" s="112">
        <v>65</v>
      </c>
      <c r="K1243" s="67">
        <v>6.71</v>
      </c>
    </row>
    <row r="1244" spans="1:11" s="6" customFormat="1" ht="30" outlineLevel="1">
      <c r="A1244" s="59" t="s">
        <v>43</v>
      </c>
      <c r="B1244" s="108"/>
      <c r="C1244" s="108" t="s">
        <v>58</v>
      </c>
      <c r="D1244" s="109" t="s">
        <v>59</v>
      </c>
      <c r="E1244" s="62">
        <v>2.06</v>
      </c>
      <c r="F1244" s="110"/>
      <c r="G1244" s="111" t="s">
        <v>76</v>
      </c>
      <c r="H1244" s="110"/>
      <c r="I1244" s="65">
        <v>4.43</v>
      </c>
      <c r="J1244" s="112"/>
      <c r="K1244" s="67"/>
    </row>
    <row r="1245" spans="1:11" s="6" customFormat="1" ht="15.75">
      <c r="A1245" s="70" t="s">
        <v>43</v>
      </c>
      <c r="B1245" s="113"/>
      <c r="C1245" s="113" t="s">
        <v>60</v>
      </c>
      <c r="D1245" s="114"/>
      <c r="E1245" s="73" t="s">
        <v>43</v>
      </c>
      <c r="F1245" s="115"/>
      <c r="G1245" s="116"/>
      <c r="H1245" s="115"/>
      <c r="I1245" s="76">
        <v>134.01</v>
      </c>
      <c r="J1245" s="117"/>
      <c r="K1245" s="78">
        <v>2860.45</v>
      </c>
    </row>
    <row r="1246" spans="1:11" s="6" customFormat="1" ht="15" outlineLevel="1">
      <c r="A1246" s="59" t="s">
        <v>43</v>
      </c>
      <c r="B1246" s="108"/>
      <c r="C1246" s="108" t="s">
        <v>61</v>
      </c>
      <c r="D1246" s="109"/>
      <c r="E1246" s="62" t="s">
        <v>43</v>
      </c>
      <c r="F1246" s="110"/>
      <c r="G1246" s="111"/>
      <c r="H1246" s="110"/>
      <c r="I1246" s="65"/>
      <c r="J1246" s="112"/>
      <c r="K1246" s="67"/>
    </row>
    <row r="1247" spans="1:11" s="6" customFormat="1" ht="15" outlineLevel="1">
      <c r="A1247" s="59" t="s">
        <v>43</v>
      </c>
      <c r="B1247" s="108"/>
      <c r="C1247" s="108" t="s">
        <v>46</v>
      </c>
      <c r="D1247" s="109"/>
      <c r="E1247" s="62" t="s">
        <v>43</v>
      </c>
      <c r="F1247" s="110">
        <v>0.2</v>
      </c>
      <c r="G1247" s="111" t="s">
        <v>80</v>
      </c>
      <c r="H1247" s="110"/>
      <c r="I1247" s="65">
        <v>0.04</v>
      </c>
      <c r="J1247" s="112">
        <v>26.39</v>
      </c>
      <c r="K1247" s="67">
        <v>1.03</v>
      </c>
    </row>
    <row r="1248" spans="1:11" s="6" customFormat="1" ht="15" outlineLevel="1">
      <c r="A1248" s="59" t="s">
        <v>43</v>
      </c>
      <c r="B1248" s="108"/>
      <c r="C1248" s="108" t="s">
        <v>48</v>
      </c>
      <c r="D1248" s="109"/>
      <c r="E1248" s="62" t="s">
        <v>43</v>
      </c>
      <c r="F1248" s="110">
        <v>0.2</v>
      </c>
      <c r="G1248" s="111" t="s">
        <v>80</v>
      </c>
      <c r="H1248" s="110"/>
      <c r="I1248" s="65">
        <v>0.04</v>
      </c>
      <c r="J1248" s="112">
        <v>26.39</v>
      </c>
      <c r="K1248" s="67">
        <v>1.03</v>
      </c>
    </row>
    <row r="1249" spans="1:11" s="6" customFormat="1" ht="15" outlineLevel="1">
      <c r="A1249" s="59" t="s">
        <v>43</v>
      </c>
      <c r="B1249" s="108"/>
      <c r="C1249" s="108" t="s">
        <v>63</v>
      </c>
      <c r="D1249" s="109" t="s">
        <v>54</v>
      </c>
      <c r="E1249" s="62">
        <v>175</v>
      </c>
      <c r="F1249" s="110"/>
      <c r="G1249" s="111"/>
      <c r="H1249" s="110"/>
      <c r="I1249" s="65">
        <v>7.0000000000000007E-2</v>
      </c>
      <c r="J1249" s="112">
        <v>160</v>
      </c>
      <c r="K1249" s="67">
        <v>1.65</v>
      </c>
    </row>
    <row r="1250" spans="1:11" s="6" customFormat="1" ht="15" outlineLevel="1">
      <c r="A1250" s="59" t="s">
        <v>43</v>
      </c>
      <c r="B1250" s="108"/>
      <c r="C1250" s="108" t="s">
        <v>64</v>
      </c>
      <c r="D1250" s="109"/>
      <c r="E1250" s="62" t="s">
        <v>43</v>
      </c>
      <c r="F1250" s="110"/>
      <c r="G1250" s="111"/>
      <c r="H1250" s="110"/>
      <c r="I1250" s="65">
        <v>0.11</v>
      </c>
      <c r="J1250" s="112"/>
      <c r="K1250" s="67">
        <v>2.68</v>
      </c>
    </row>
    <row r="1251" spans="1:11" s="6" customFormat="1" ht="15.75">
      <c r="A1251" s="70" t="s">
        <v>43</v>
      </c>
      <c r="B1251" s="113"/>
      <c r="C1251" s="113" t="s">
        <v>65</v>
      </c>
      <c r="D1251" s="114"/>
      <c r="E1251" s="73" t="s">
        <v>43</v>
      </c>
      <c r="F1251" s="115"/>
      <c r="G1251" s="116"/>
      <c r="H1251" s="115"/>
      <c r="I1251" s="76">
        <v>134.12</v>
      </c>
      <c r="J1251" s="117"/>
      <c r="K1251" s="78">
        <v>2863.13</v>
      </c>
    </row>
    <row r="1252" spans="1:11" s="6" customFormat="1" ht="135">
      <c r="A1252" s="59">
        <v>135</v>
      </c>
      <c r="B1252" s="108" t="s">
        <v>1585</v>
      </c>
      <c r="C1252" s="108" t="s">
        <v>1586</v>
      </c>
      <c r="D1252" s="109" t="s">
        <v>93</v>
      </c>
      <c r="E1252" s="62">
        <v>1.63</v>
      </c>
      <c r="F1252" s="110">
        <v>7.92</v>
      </c>
      <c r="G1252" s="111">
        <v>4</v>
      </c>
      <c r="H1252" s="110"/>
      <c r="I1252" s="65"/>
      <c r="J1252" s="112"/>
      <c r="K1252" s="67"/>
    </row>
    <row r="1253" spans="1:11" s="6" customFormat="1" ht="15" outlineLevel="1">
      <c r="A1253" s="59" t="s">
        <v>43</v>
      </c>
      <c r="B1253" s="108"/>
      <c r="C1253" s="108" t="s">
        <v>44</v>
      </c>
      <c r="D1253" s="109"/>
      <c r="E1253" s="62" t="s">
        <v>43</v>
      </c>
      <c r="F1253" s="110">
        <v>7.48</v>
      </c>
      <c r="G1253" s="111" t="s">
        <v>1587</v>
      </c>
      <c r="H1253" s="110"/>
      <c r="I1253" s="65">
        <v>64.38</v>
      </c>
      <c r="J1253" s="112">
        <v>26.39</v>
      </c>
      <c r="K1253" s="67">
        <v>1698.88</v>
      </c>
    </row>
    <row r="1254" spans="1:11" s="6" customFormat="1" ht="15" outlineLevel="1">
      <c r="A1254" s="59" t="s">
        <v>43</v>
      </c>
      <c r="B1254" s="108"/>
      <c r="C1254" s="108" t="s">
        <v>46</v>
      </c>
      <c r="D1254" s="109"/>
      <c r="E1254" s="62" t="s">
        <v>43</v>
      </c>
      <c r="F1254" s="110">
        <v>0.43</v>
      </c>
      <c r="G1254" s="111" t="s">
        <v>1588</v>
      </c>
      <c r="H1254" s="110"/>
      <c r="I1254" s="65">
        <v>3.36</v>
      </c>
      <c r="J1254" s="112">
        <v>6.05</v>
      </c>
      <c r="K1254" s="67">
        <v>20.350000000000001</v>
      </c>
    </row>
    <row r="1255" spans="1:11" s="6" customFormat="1" ht="15" outlineLevel="1">
      <c r="A1255" s="59" t="s">
        <v>43</v>
      </c>
      <c r="B1255" s="108"/>
      <c r="C1255" s="108" t="s">
        <v>48</v>
      </c>
      <c r="D1255" s="109"/>
      <c r="E1255" s="62" t="s">
        <v>43</v>
      </c>
      <c r="F1255" s="110"/>
      <c r="G1255" s="111"/>
      <c r="H1255" s="110"/>
      <c r="I1255" s="65"/>
      <c r="J1255" s="112">
        <v>26.39</v>
      </c>
      <c r="K1255" s="67"/>
    </row>
    <row r="1256" spans="1:11" s="6" customFormat="1" ht="15" outlineLevel="1">
      <c r="A1256" s="59" t="s">
        <v>43</v>
      </c>
      <c r="B1256" s="108"/>
      <c r="C1256" s="108" t="s">
        <v>52</v>
      </c>
      <c r="D1256" s="109"/>
      <c r="E1256" s="62" t="s">
        <v>43</v>
      </c>
      <c r="F1256" s="110">
        <v>0.01</v>
      </c>
      <c r="G1256" s="111">
        <v>4</v>
      </c>
      <c r="H1256" s="110"/>
      <c r="I1256" s="65">
        <v>7.0000000000000007E-2</v>
      </c>
      <c r="J1256" s="112">
        <v>7</v>
      </c>
      <c r="K1256" s="67">
        <v>0.46</v>
      </c>
    </row>
    <row r="1257" spans="1:11" s="6" customFormat="1" ht="15" outlineLevel="1">
      <c r="A1257" s="59" t="s">
        <v>43</v>
      </c>
      <c r="B1257" s="108"/>
      <c r="C1257" s="108" t="s">
        <v>53</v>
      </c>
      <c r="D1257" s="109" t="s">
        <v>54</v>
      </c>
      <c r="E1257" s="62">
        <v>91</v>
      </c>
      <c r="F1257" s="110"/>
      <c r="G1257" s="111"/>
      <c r="H1257" s="110"/>
      <c r="I1257" s="65">
        <v>58.59</v>
      </c>
      <c r="J1257" s="112">
        <v>75</v>
      </c>
      <c r="K1257" s="67">
        <v>1274.1600000000001</v>
      </c>
    </row>
    <row r="1258" spans="1:11" s="6" customFormat="1" ht="15" outlineLevel="1">
      <c r="A1258" s="59" t="s">
        <v>43</v>
      </c>
      <c r="B1258" s="108"/>
      <c r="C1258" s="108" t="s">
        <v>55</v>
      </c>
      <c r="D1258" s="109" t="s">
        <v>54</v>
      </c>
      <c r="E1258" s="62">
        <v>70</v>
      </c>
      <c r="F1258" s="110"/>
      <c r="G1258" s="111"/>
      <c r="H1258" s="110"/>
      <c r="I1258" s="65">
        <v>45.07</v>
      </c>
      <c r="J1258" s="112">
        <v>41</v>
      </c>
      <c r="K1258" s="67">
        <v>696.54</v>
      </c>
    </row>
    <row r="1259" spans="1:11" s="6" customFormat="1" ht="15" outlineLevel="1">
      <c r="A1259" s="59" t="s">
        <v>43</v>
      </c>
      <c r="B1259" s="108"/>
      <c r="C1259" s="108" t="s">
        <v>56</v>
      </c>
      <c r="D1259" s="109" t="s">
        <v>54</v>
      </c>
      <c r="E1259" s="62">
        <v>98</v>
      </c>
      <c r="F1259" s="110"/>
      <c r="G1259" s="111"/>
      <c r="H1259" s="110"/>
      <c r="I1259" s="65">
        <v>0</v>
      </c>
      <c r="J1259" s="112">
        <v>95</v>
      </c>
      <c r="K1259" s="67">
        <v>0</v>
      </c>
    </row>
    <row r="1260" spans="1:11" s="6" customFormat="1" ht="15" outlineLevel="1">
      <c r="A1260" s="59" t="s">
        <v>43</v>
      </c>
      <c r="B1260" s="108"/>
      <c r="C1260" s="108" t="s">
        <v>57</v>
      </c>
      <c r="D1260" s="109" t="s">
        <v>54</v>
      </c>
      <c r="E1260" s="62">
        <v>77</v>
      </c>
      <c r="F1260" s="110"/>
      <c r="G1260" s="111"/>
      <c r="H1260" s="110"/>
      <c r="I1260" s="65">
        <v>0</v>
      </c>
      <c r="J1260" s="112">
        <v>65</v>
      </c>
      <c r="K1260" s="67">
        <v>0</v>
      </c>
    </row>
    <row r="1261" spans="1:11" s="6" customFormat="1" ht="30" outlineLevel="1">
      <c r="A1261" s="59" t="s">
        <v>43</v>
      </c>
      <c r="B1261" s="108"/>
      <c r="C1261" s="108" t="s">
        <v>58</v>
      </c>
      <c r="D1261" s="109" t="s">
        <v>59</v>
      </c>
      <c r="E1261" s="62">
        <v>0.71</v>
      </c>
      <c r="F1261" s="110"/>
      <c r="G1261" s="111" t="s">
        <v>1587</v>
      </c>
      <c r="H1261" s="110"/>
      <c r="I1261" s="65">
        <v>6.11</v>
      </c>
      <c r="J1261" s="112"/>
      <c r="K1261" s="67"/>
    </row>
    <row r="1262" spans="1:11" s="6" customFormat="1" ht="15.75">
      <c r="A1262" s="70" t="s">
        <v>43</v>
      </c>
      <c r="B1262" s="113"/>
      <c r="C1262" s="113" t="s">
        <v>60</v>
      </c>
      <c r="D1262" s="114"/>
      <c r="E1262" s="73" t="s">
        <v>43</v>
      </c>
      <c r="F1262" s="115"/>
      <c r="G1262" s="116"/>
      <c r="H1262" s="115"/>
      <c r="I1262" s="76">
        <v>171.47</v>
      </c>
      <c r="J1262" s="117"/>
      <c r="K1262" s="78">
        <v>3690.39</v>
      </c>
    </row>
    <row r="1263" spans="1:11" s="6" customFormat="1" ht="150">
      <c r="A1263" s="59">
        <v>136</v>
      </c>
      <c r="B1263" s="108" t="s">
        <v>403</v>
      </c>
      <c r="C1263" s="108" t="s">
        <v>404</v>
      </c>
      <c r="D1263" s="109" t="s">
        <v>109</v>
      </c>
      <c r="E1263" s="62" t="s">
        <v>1589</v>
      </c>
      <c r="F1263" s="110">
        <v>51.54</v>
      </c>
      <c r="G1263" s="111"/>
      <c r="H1263" s="110"/>
      <c r="I1263" s="65">
        <v>5829.47</v>
      </c>
      <c r="J1263" s="112">
        <v>3.81</v>
      </c>
      <c r="K1263" s="78">
        <v>22210.27</v>
      </c>
    </row>
    <row r="1264" spans="1:11" s="6" customFormat="1" ht="75">
      <c r="A1264" s="59">
        <v>137</v>
      </c>
      <c r="B1264" s="108" t="s">
        <v>1121</v>
      </c>
      <c r="C1264" s="108" t="s">
        <v>1122</v>
      </c>
      <c r="D1264" s="109" t="s">
        <v>106</v>
      </c>
      <c r="E1264" s="62" t="s">
        <v>1590</v>
      </c>
      <c r="F1264" s="110">
        <v>5496.19</v>
      </c>
      <c r="G1264" s="111"/>
      <c r="H1264" s="110"/>
      <c r="I1264" s="65">
        <v>379.11</v>
      </c>
      <c r="J1264" s="112">
        <v>19.239999999999998</v>
      </c>
      <c r="K1264" s="78">
        <v>7294.09</v>
      </c>
    </row>
    <row r="1265" spans="1:11" s="6" customFormat="1" ht="135">
      <c r="A1265" s="59">
        <v>138</v>
      </c>
      <c r="B1265" s="108" t="s">
        <v>1096</v>
      </c>
      <c r="C1265" s="118" t="s">
        <v>1591</v>
      </c>
      <c r="D1265" s="119" t="s">
        <v>106</v>
      </c>
      <c r="E1265" s="81">
        <v>0.11</v>
      </c>
      <c r="F1265" s="120">
        <v>20268.29</v>
      </c>
      <c r="G1265" s="121"/>
      <c r="H1265" s="120"/>
      <c r="I1265" s="84">
        <v>2229.5100000000002</v>
      </c>
      <c r="J1265" s="122">
        <v>8.56</v>
      </c>
      <c r="K1265" s="86">
        <v>19084.62</v>
      </c>
    </row>
    <row r="1266" spans="1:11" s="6" customFormat="1" ht="15">
      <c r="A1266" s="123"/>
      <c r="B1266" s="124"/>
      <c r="C1266" s="168" t="s">
        <v>127</v>
      </c>
      <c r="D1266" s="169"/>
      <c r="E1266" s="169"/>
      <c r="F1266" s="169"/>
      <c r="G1266" s="169"/>
      <c r="H1266" s="169"/>
      <c r="I1266" s="65">
        <v>2809242.69</v>
      </c>
      <c r="J1266" s="112"/>
      <c r="K1266" s="67">
        <v>21961486.739999998</v>
      </c>
    </row>
    <row r="1267" spans="1:11" s="6" customFormat="1" ht="15">
      <c r="A1267" s="123"/>
      <c r="B1267" s="124"/>
      <c r="C1267" s="168" t="s">
        <v>128</v>
      </c>
      <c r="D1267" s="169"/>
      <c r="E1267" s="169"/>
      <c r="F1267" s="169"/>
      <c r="G1267" s="169"/>
      <c r="H1267" s="169"/>
      <c r="I1267" s="65"/>
      <c r="J1267" s="112"/>
      <c r="K1267" s="67"/>
    </row>
    <row r="1268" spans="1:11" s="6" customFormat="1" ht="15">
      <c r="A1268" s="123"/>
      <c r="B1268" s="124"/>
      <c r="C1268" s="168" t="s">
        <v>129</v>
      </c>
      <c r="D1268" s="169"/>
      <c r="E1268" s="169"/>
      <c r="F1268" s="169"/>
      <c r="G1268" s="169"/>
      <c r="H1268" s="169"/>
      <c r="I1268" s="65">
        <v>41700.58</v>
      </c>
      <c r="J1268" s="112"/>
      <c r="K1268" s="67">
        <v>1100478.02</v>
      </c>
    </row>
    <row r="1269" spans="1:11" s="6" customFormat="1" ht="15">
      <c r="A1269" s="123"/>
      <c r="B1269" s="124"/>
      <c r="C1269" s="168" t="s">
        <v>130</v>
      </c>
      <c r="D1269" s="169"/>
      <c r="E1269" s="169"/>
      <c r="F1269" s="169"/>
      <c r="G1269" s="169"/>
      <c r="H1269" s="169"/>
      <c r="I1269" s="65">
        <v>2765715.26</v>
      </c>
      <c r="J1269" s="112"/>
      <c r="K1269" s="67">
        <v>20848964.09</v>
      </c>
    </row>
    <row r="1270" spans="1:11" s="6" customFormat="1" ht="15">
      <c r="A1270" s="123"/>
      <c r="B1270" s="124"/>
      <c r="C1270" s="168" t="s">
        <v>131</v>
      </c>
      <c r="D1270" s="169"/>
      <c r="E1270" s="169"/>
      <c r="F1270" s="169"/>
      <c r="G1270" s="169"/>
      <c r="H1270" s="169"/>
      <c r="I1270" s="65">
        <v>2128.5300000000002</v>
      </c>
      <c r="J1270" s="112"/>
      <c r="K1270" s="67">
        <v>20005.919999999998</v>
      </c>
    </row>
    <row r="1271" spans="1:11" s="6" customFormat="1" ht="15.75">
      <c r="A1271" s="123"/>
      <c r="B1271" s="124"/>
      <c r="C1271" s="173" t="s">
        <v>132</v>
      </c>
      <c r="D1271" s="174"/>
      <c r="E1271" s="174"/>
      <c r="F1271" s="174"/>
      <c r="G1271" s="174"/>
      <c r="H1271" s="174"/>
      <c r="I1271" s="76">
        <v>35551.550000000003</v>
      </c>
      <c r="J1271" s="117"/>
      <c r="K1271" s="78">
        <v>773794.88</v>
      </c>
    </row>
    <row r="1272" spans="1:11" s="6" customFormat="1" ht="15.75">
      <c r="A1272" s="123"/>
      <c r="B1272" s="124"/>
      <c r="C1272" s="173" t="s">
        <v>133</v>
      </c>
      <c r="D1272" s="174"/>
      <c r="E1272" s="174"/>
      <c r="F1272" s="174"/>
      <c r="G1272" s="174"/>
      <c r="H1272" s="174"/>
      <c r="I1272" s="76">
        <v>29211.54</v>
      </c>
      <c r="J1272" s="117"/>
      <c r="K1272" s="78">
        <v>453106.69</v>
      </c>
    </row>
    <row r="1273" spans="1:11" s="6" customFormat="1" ht="32.1" customHeight="1">
      <c r="A1273" s="123"/>
      <c r="B1273" s="124"/>
      <c r="C1273" s="173" t="s">
        <v>1592</v>
      </c>
      <c r="D1273" s="174"/>
      <c r="E1273" s="174"/>
      <c r="F1273" s="174"/>
      <c r="G1273" s="174"/>
      <c r="H1273" s="174"/>
      <c r="I1273" s="76"/>
      <c r="J1273" s="117"/>
      <c r="K1273" s="78"/>
    </row>
    <row r="1274" spans="1:11" s="6" customFormat="1" ht="15">
      <c r="A1274" s="123"/>
      <c r="B1274" s="124"/>
      <c r="C1274" s="168" t="s">
        <v>1593</v>
      </c>
      <c r="D1274" s="169"/>
      <c r="E1274" s="169"/>
      <c r="F1274" s="169"/>
      <c r="G1274" s="169"/>
      <c r="H1274" s="169"/>
      <c r="I1274" s="65">
        <v>2874005.78</v>
      </c>
      <c r="J1274" s="112"/>
      <c r="K1274" s="67">
        <v>23188388.309999999</v>
      </c>
    </row>
    <row r="1275" spans="1:11" s="6" customFormat="1" ht="32.1" customHeight="1">
      <c r="A1275" s="123"/>
      <c r="B1275" s="124"/>
      <c r="C1275" s="175" t="s">
        <v>1594</v>
      </c>
      <c r="D1275" s="176"/>
      <c r="E1275" s="176"/>
      <c r="F1275" s="176"/>
      <c r="G1275" s="176"/>
      <c r="H1275" s="176"/>
      <c r="I1275" s="87">
        <v>2874005.78</v>
      </c>
      <c r="J1275" s="125"/>
      <c r="K1275" s="86">
        <v>23188388.309999999</v>
      </c>
    </row>
    <row r="1276" spans="1:11" s="6" customFormat="1" ht="22.15" customHeight="1">
      <c r="A1276" s="166" t="s">
        <v>1595</v>
      </c>
      <c r="B1276" s="167"/>
      <c r="C1276" s="167"/>
      <c r="D1276" s="167"/>
      <c r="E1276" s="167"/>
      <c r="F1276" s="167"/>
      <c r="G1276" s="167"/>
      <c r="H1276" s="167"/>
      <c r="I1276" s="167"/>
      <c r="J1276" s="167"/>
      <c r="K1276" s="167"/>
    </row>
    <row r="1277" spans="1:11" s="6" customFormat="1" ht="180">
      <c r="A1277" s="59">
        <v>139</v>
      </c>
      <c r="B1277" s="108" t="s">
        <v>476</v>
      </c>
      <c r="C1277" s="108" t="s">
        <v>477</v>
      </c>
      <c r="D1277" s="109" t="s">
        <v>142</v>
      </c>
      <c r="E1277" s="62" t="s">
        <v>1596</v>
      </c>
      <c r="F1277" s="110">
        <v>540.74</v>
      </c>
      <c r="G1277" s="111"/>
      <c r="H1277" s="110"/>
      <c r="I1277" s="65"/>
      <c r="J1277" s="112"/>
      <c r="K1277" s="67"/>
    </row>
    <row r="1278" spans="1:11" s="6" customFormat="1" ht="25.5" outlineLevel="1">
      <c r="A1278" s="59" t="s">
        <v>43</v>
      </c>
      <c r="B1278" s="108"/>
      <c r="C1278" s="108" t="s">
        <v>44</v>
      </c>
      <c r="D1278" s="109"/>
      <c r="E1278" s="62" t="s">
        <v>43</v>
      </c>
      <c r="F1278" s="110">
        <v>519.59</v>
      </c>
      <c r="G1278" s="111" t="s">
        <v>94</v>
      </c>
      <c r="H1278" s="110"/>
      <c r="I1278" s="65">
        <v>1790.43</v>
      </c>
      <c r="J1278" s="112">
        <v>26.39</v>
      </c>
      <c r="K1278" s="67">
        <v>47249.56</v>
      </c>
    </row>
    <row r="1279" spans="1:11" s="6" customFormat="1" ht="15" outlineLevel="1">
      <c r="A1279" s="59" t="s">
        <v>43</v>
      </c>
      <c r="B1279" s="108"/>
      <c r="C1279" s="108" t="s">
        <v>46</v>
      </c>
      <c r="D1279" s="109"/>
      <c r="E1279" s="62" t="s">
        <v>43</v>
      </c>
      <c r="F1279" s="110">
        <v>7.44</v>
      </c>
      <c r="G1279" s="111" t="s">
        <v>95</v>
      </c>
      <c r="H1279" s="110"/>
      <c r="I1279" s="65">
        <v>25.33</v>
      </c>
      <c r="J1279" s="112">
        <v>11.63</v>
      </c>
      <c r="K1279" s="67">
        <v>294.63</v>
      </c>
    </row>
    <row r="1280" spans="1:11" s="6" customFormat="1" ht="15" outlineLevel="1">
      <c r="A1280" s="59" t="s">
        <v>43</v>
      </c>
      <c r="B1280" s="108"/>
      <c r="C1280" s="108" t="s">
        <v>48</v>
      </c>
      <c r="D1280" s="109"/>
      <c r="E1280" s="62" t="s">
        <v>43</v>
      </c>
      <c r="F1280" s="110" t="s">
        <v>479</v>
      </c>
      <c r="G1280" s="111"/>
      <c r="H1280" s="110"/>
      <c r="I1280" s="68" t="s">
        <v>1597</v>
      </c>
      <c r="J1280" s="112">
        <v>26.39</v>
      </c>
      <c r="K1280" s="69" t="s">
        <v>1598</v>
      </c>
    </row>
    <row r="1281" spans="1:11" s="6" customFormat="1" ht="15" outlineLevel="1">
      <c r="A1281" s="59" t="s">
        <v>43</v>
      </c>
      <c r="B1281" s="108"/>
      <c r="C1281" s="108" t="s">
        <v>52</v>
      </c>
      <c r="D1281" s="109"/>
      <c r="E1281" s="62" t="s">
        <v>43</v>
      </c>
      <c r="F1281" s="110">
        <v>13.71</v>
      </c>
      <c r="G1281" s="111"/>
      <c r="H1281" s="110"/>
      <c r="I1281" s="65">
        <v>31.12</v>
      </c>
      <c r="J1281" s="112">
        <v>7.52</v>
      </c>
      <c r="K1281" s="67">
        <v>234.04</v>
      </c>
    </row>
    <row r="1282" spans="1:11" s="6" customFormat="1" ht="15" outlineLevel="1">
      <c r="A1282" s="59" t="s">
        <v>43</v>
      </c>
      <c r="B1282" s="108"/>
      <c r="C1282" s="108" t="s">
        <v>53</v>
      </c>
      <c r="D1282" s="109" t="s">
        <v>54</v>
      </c>
      <c r="E1282" s="62">
        <v>91</v>
      </c>
      <c r="F1282" s="110"/>
      <c r="G1282" s="111"/>
      <c r="H1282" s="110"/>
      <c r="I1282" s="65">
        <v>1629.29</v>
      </c>
      <c r="J1282" s="112">
        <v>75</v>
      </c>
      <c r="K1282" s="67">
        <v>35437.17</v>
      </c>
    </row>
    <row r="1283" spans="1:11" s="6" customFormat="1" ht="15" outlineLevel="1">
      <c r="A1283" s="59" t="s">
        <v>43</v>
      </c>
      <c r="B1283" s="108"/>
      <c r="C1283" s="108" t="s">
        <v>55</v>
      </c>
      <c r="D1283" s="109" t="s">
        <v>54</v>
      </c>
      <c r="E1283" s="62">
        <v>70</v>
      </c>
      <c r="F1283" s="110"/>
      <c r="G1283" s="111"/>
      <c r="H1283" s="110"/>
      <c r="I1283" s="65">
        <v>1253.3</v>
      </c>
      <c r="J1283" s="112">
        <v>41</v>
      </c>
      <c r="K1283" s="67">
        <v>19372.32</v>
      </c>
    </row>
    <row r="1284" spans="1:11" s="6" customFormat="1" ht="15" outlineLevel="1">
      <c r="A1284" s="59" t="s">
        <v>43</v>
      </c>
      <c r="B1284" s="108"/>
      <c r="C1284" s="108" t="s">
        <v>56</v>
      </c>
      <c r="D1284" s="109" t="s">
        <v>54</v>
      </c>
      <c r="E1284" s="62">
        <v>98</v>
      </c>
      <c r="F1284" s="110"/>
      <c r="G1284" s="111"/>
      <c r="H1284" s="110"/>
      <c r="I1284" s="65">
        <v>5.87</v>
      </c>
      <c r="J1284" s="112">
        <v>95</v>
      </c>
      <c r="K1284" s="67">
        <v>150.24</v>
      </c>
    </row>
    <row r="1285" spans="1:11" s="6" customFormat="1" ht="15" outlineLevel="1">
      <c r="A1285" s="59" t="s">
        <v>43</v>
      </c>
      <c r="B1285" s="108"/>
      <c r="C1285" s="108" t="s">
        <v>57</v>
      </c>
      <c r="D1285" s="109" t="s">
        <v>54</v>
      </c>
      <c r="E1285" s="62">
        <v>77</v>
      </c>
      <c r="F1285" s="110"/>
      <c r="G1285" s="111"/>
      <c r="H1285" s="110"/>
      <c r="I1285" s="65">
        <v>4.6100000000000003</v>
      </c>
      <c r="J1285" s="112">
        <v>65</v>
      </c>
      <c r="K1285" s="67">
        <v>102.8</v>
      </c>
    </row>
    <row r="1286" spans="1:11" s="6" customFormat="1" ht="30" outlineLevel="1">
      <c r="A1286" s="59" t="s">
        <v>43</v>
      </c>
      <c r="B1286" s="108"/>
      <c r="C1286" s="108" t="s">
        <v>58</v>
      </c>
      <c r="D1286" s="109" t="s">
        <v>59</v>
      </c>
      <c r="E1286" s="62">
        <v>45.9</v>
      </c>
      <c r="F1286" s="110"/>
      <c r="G1286" s="111" t="s">
        <v>94</v>
      </c>
      <c r="H1286" s="110"/>
      <c r="I1286" s="65">
        <v>158.16999999999999</v>
      </c>
      <c r="J1286" s="112"/>
      <c r="K1286" s="67"/>
    </row>
    <row r="1287" spans="1:11" s="6" customFormat="1" ht="15.75">
      <c r="A1287" s="70" t="s">
        <v>43</v>
      </c>
      <c r="B1287" s="113"/>
      <c r="C1287" s="113" t="s">
        <v>60</v>
      </c>
      <c r="D1287" s="114"/>
      <c r="E1287" s="73" t="s">
        <v>43</v>
      </c>
      <c r="F1287" s="115"/>
      <c r="G1287" s="116"/>
      <c r="H1287" s="115"/>
      <c r="I1287" s="76">
        <v>4739.95</v>
      </c>
      <c r="J1287" s="117"/>
      <c r="K1287" s="78">
        <v>102840.76</v>
      </c>
    </row>
    <row r="1288" spans="1:11" s="6" customFormat="1" ht="15" outlineLevel="1">
      <c r="A1288" s="59" t="s">
        <v>43</v>
      </c>
      <c r="B1288" s="108"/>
      <c r="C1288" s="108" t="s">
        <v>61</v>
      </c>
      <c r="D1288" s="109"/>
      <c r="E1288" s="62" t="s">
        <v>43</v>
      </c>
      <c r="F1288" s="110"/>
      <c r="G1288" s="111"/>
      <c r="H1288" s="110"/>
      <c r="I1288" s="65"/>
      <c r="J1288" s="112"/>
      <c r="K1288" s="67"/>
    </row>
    <row r="1289" spans="1:11" s="6" customFormat="1" ht="25.5" outlineLevel="1">
      <c r="A1289" s="59" t="s">
        <v>43</v>
      </c>
      <c r="B1289" s="108"/>
      <c r="C1289" s="108" t="s">
        <v>46</v>
      </c>
      <c r="D1289" s="109"/>
      <c r="E1289" s="62" t="s">
        <v>43</v>
      </c>
      <c r="F1289" s="110">
        <v>1.76</v>
      </c>
      <c r="G1289" s="111" t="s">
        <v>100</v>
      </c>
      <c r="H1289" s="110"/>
      <c r="I1289" s="65">
        <v>0.6</v>
      </c>
      <c r="J1289" s="112">
        <v>26.39</v>
      </c>
      <c r="K1289" s="67">
        <v>15.81</v>
      </c>
    </row>
    <row r="1290" spans="1:11" s="6" customFormat="1" ht="25.5" outlineLevel="1">
      <c r="A1290" s="59" t="s">
        <v>43</v>
      </c>
      <c r="B1290" s="108"/>
      <c r="C1290" s="108" t="s">
        <v>48</v>
      </c>
      <c r="D1290" s="109"/>
      <c r="E1290" s="62" t="s">
        <v>43</v>
      </c>
      <c r="F1290" s="110">
        <v>1.76</v>
      </c>
      <c r="G1290" s="111" t="s">
        <v>100</v>
      </c>
      <c r="H1290" s="110"/>
      <c r="I1290" s="65">
        <v>0.6</v>
      </c>
      <c r="J1290" s="112">
        <v>26.39</v>
      </c>
      <c r="K1290" s="67">
        <v>15.81</v>
      </c>
    </row>
    <row r="1291" spans="1:11" s="6" customFormat="1" ht="15" outlineLevel="1">
      <c r="A1291" s="59" t="s">
        <v>43</v>
      </c>
      <c r="B1291" s="108"/>
      <c r="C1291" s="108" t="s">
        <v>63</v>
      </c>
      <c r="D1291" s="109" t="s">
        <v>54</v>
      </c>
      <c r="E1291" s="62">
        <v>175</v>
      </c>
      <c r="F1291" s="110"/>
      <c r="G1291" s="111"/>
      <c r="H1291" s="110"/>
      <c r="I1291" s="65">
        <v>1.05</v>
      </c>
      <c r="J1291" s="112">
        <v>160</v>
      </c>
      <c r="K1291" s="67">
        <v>25.3</v>
      </c>
    </row>
    <row r="1292" spans="1:11" s="6" customFormat="1" ht="15" outlineLevel="1">
      <c r="A1292" s="59" t="s">
        <v>43</v>
      </c>
      <c r="B1292" s="108"/>
      <c r="C1292" s="108" t="s">
        <v>64</v>
      </c>
      <c r="D1292" s="109"/>
      <c r="E1292" s="62" t="s">
        <v>43</v>
      </c>
      <c r="F1292" s="110"/>
      <c r="G1292" s="111"/>
      <c r="H1292" s="110"/>
      <c r="I1292" s="65">
        <v>1.65</v>
      </c>
      <c r="J1292" s="112"/>
      <c r="K1292" s="67">
        <v>41.11</v>
      </c>
    </row>
    <row r="1293" spans="1:11" s="6" customFormat="1" ht="15.75">
      <c r="A1293" s="70" t="s">
        <v>43</v>
      </c>
      <c r="B1293" s="113"/>
      <c r="C1293" s="113" t="s">
        <v>65</v>
      </c>
      <c r="D1293" s="114"/>
      <c r="E1293" s="73" t="s">
        <v>43</v>
      </c>
      <c r="F1293" s="115"/>
      <c r="G1293" s="116"/>
      <c r="H1293" s="115"/>
      <c r="I1293" s="76">
        <v>4741.6000000000004</v>
      </c>
      <c r="J1293" s="117"/>
      <c r="K1293" s="78">
        <v>102881.87</v>
      </c>
    </row>
    <row r="1294" spans="1:11" s="6" customFormat="1" ht="180">
      <c r="A1294" s="59">
        <v>140</v>
      </c>
      <c r="B1294" s="108" t="s">
        <v>147</v>
      </c>
      <c r="C1294" s="108" t="s">
        <v>148</v>
      </c>
      <c r="D1294" s="109" t="s">
        <v>149</v>
      </c>
      <c r="E1294" s="62" t="s">
        <v>1599</v>
      </c>
      <c r="F1294" s="110">
        <v>0.59</v>
      </c>
      <c r="G1294" s="111"/>
      <c r="H1294" s="110"/>
      <c r="I1294" s="65"/>
      <c r="J1294" s="112"/>
      <c r="K1294" s="67"/>
    </row>
    <row r="1295" spans="1:11" s="6" customFormat="1" ht="25.5" outlineLevel="1">
      <c r="A1295" s="59" t="s">
        <v>43</v>
      </c>
      <c r="B1295" s="108"/>
      <c r="C1295" s="108" t="s">
        <v>44</v>
      </c>
      <c r="D1295" s="109"/>
      <c r="E1295" s="62" t="s">
        <v>43</v>
      </c>
      <c r="F1295" s="110"/>
      <c r="G1295" s="111" t="s">
        <v>94</v>
      </c>
      <c r="H1295" s="110"/>
      <c r="I1295" s="65"/>
      <c r="J1295" s="112"/>
      <c r="K1295" s="67"/>
    </row>
    <row r="1296" spans="1:11" s="6" customFormat="1" ht="15" outlineLevel="1">
      <c r="A1296" s="59" t="s">
        <v>43</v>
      </c>
      <c r="B1296" s="108"/>
      <c r="C1296" s="108" t="s">
        <v>46</v>
      </c>
      <c r="D1296" s="109"/>
      <c r="E1296" s="62" t="s">
        <v>43</v>
      </c>
      <c r="F1296" s="110">
        <v>0.59</v>
      </c>
      <c r="G1296" s="111" t="s">
        <v>95</v>
      </c>
      <c r="H1296" s="110"/>
      <c r="I1296" s="65">
        <v>150.66999999999999</v>
      </c>
      <c r="J1296" s="112">
        <v>7.07</v>
      </c>
      <c r="K1296" s="67">
        <v>1065.25</v>
      </c>
    </row>
    <row r="1297" spans="1:11" s="6" customFormat="1" ht="15" outlineLevel="1">
      <c r="A1297" s="59" t="s">
        <v>43</v>
      </c>
      <c r="B1297" s="108"/>
      <c r="C1297" s="108" t="s">
        <v>48</v>
      </c>
      <c r="D1297" s="109"/>
      <c r="E1297" s="62" t="s">
        <v>43</v>
      </c>
      <c r="F1297" s="110" t="s">
        <v>151</v>
      </c>
      <c r="G1297" s="111"/>
      <c r="H1297" s="110"/>
      <c r="I1297" s="68" t="s">
        <v>1600</v>
      </c>
      <c r="J1297" s="112">
        <v>26.39</v>
      </c>
      <c r="K1297" s="69" t="s">
        <v>1601</v>
      </c>
    </row>
    <row r="1298" spans="1:11" s="6" customFormat="1" ht="15" outlineLevel="1">
      <c r="A1298" s="59" t="s">
        <v>43</v>
      </c>
      <c r="B1298" s="108"/>
      <c r="C1298" s="108" t="s">
        <v>52</v>
      </c>
      <c r="D1298" s="109"/>
      <c r="E1298" s="62" t="s">
        <v>43</v>
      </c>
      <c r="F1298" s="110"/>
      <c r="G1298" s="111"/>
      <c r="H1298" s="110"/>
      <c r="I1298" s="65"/>
      <c r="J1298" s="112"/>
      <c r="K1298" s="67"/>
    </row>
    <row r="1299" spans="1:11" s="6" customFormat="1" ht="15" outlineLevel="1">
      <c r="A1299" s="59" t="s">
        <v>43</v>
      </c>
      <c r="B1299" s="108"/>
      <c r="C1299" s="108" t="s">
        <v>53</v>
      </c>
      <c r="D1299" s="109" t="s">
        <v>54</v>
      </c>
      <c r="E1299" s="62">
        <v>91</v>
      </c>
      <c r="F1299" s="110"/>
      <c r="G1299" s="111"/>
      <c r="H1299" s="110"/>
      <c r="I1299" s="65"/>
      <c r="J1299" s="112">
        <v>95</v>
      </c>
      <c r="K1299" s="67"/>
    </row>
    <row r="1300" spans="1:11" s="6" customFormat="1" ht="15" outlineLevel="1">
      <c r="A1300" s="59" t="s">
        <v>43</v>
      </c>
      <c r="B1300" s="108"/>
      <c r="C1300" s="108" t="s">
        <v>55</v>
      </c>
      <c r="D1300" s="109" t="s">
        <v>54</v>
      </c>
      <c r="E1300" s="62">
        <v>70</v>
      </c>
      <c r="F1300" s="110"/>
      <c r="G1300" s="111"/>
      <c r="H1300" s="110"/>
      <c r="I1300" s="65"/>
      <c r="J1300" s="112">
        <v>65</v>
      </c>
      <c r="K1300" s="67"/>
    </row>
    <row r="1301" spans="1:11" s="6" customFormat="1" ht="15" outlineLevel="1">
      <c r="A1301" s="59" t="s">
        <v>43</v>
      </c>
      <c r="B1301" s="108"/>
      <c r="C1301" s="108" t="s">
        <v>56</v>
      </c>
      <c r="D1301" s="109" t="s">
        <v>54</v>
      </c>
      <c r="E1301" s="62">
        <v>98</v>
      </c>
      <c r="F1301" s="110"/>
      <c r="G1301" s="111"/>
      <c r="H1301" s="110"/>
      <c r="I1301" s="65">
        <v>2.5</v>
      </c>
      <c r="J1301" s="112">
        <v>95</v>
      </c>
      <c r="K1301" s="67">
        <v>64.02</v>
      </c>
    </row>
    <row r="1302" spans="1:11" s="6" customFormat="1" ht="15" outlineLevel="1">
      <c r="A1302" s="59" t="s">
        <v>43</v>
      </c>
      <c r="B1302" s="108"/>
      <c r="C1302" s="108" t="s">
        <v>57</v>
      </c>
      <c r="D1302" s="109" t="s">
        <v>54</v>
      </c>
      <c r="E1302" s="62">
        <v>77</v>
      </c>
      <c r="F1302" s="110"/>
      <c r="G1302" s="111"/>
      <c r="H1302" s="110"/>
      <c r="I1302" s="65">
        <v>1.96</v>
      </c>
      <c r="J1302" s="112">
        <v>65</v>
      </c>
      <c r="K1302" s="67">
        <v>43.8</v>
      </c>
    </row>
    <row r="1303" spans="1:11" s="6" customFormat="1" ht="15.75">
      <c r="A1303" s="70" t="s">
        <v>43</v>
      </c>
      <c r="B1303" s="113"/>
      <c r="C1303" s="113" t="s">
        <v>60</v>
      </c>
      <c r="D1303" s="114"/>
      <c r="E1303" s="73" t="s">
        <v>43</v>
      </c>
      <c r="F1303" s="115"/>
      <c r="G1303" s="116"/>
      <c r="H1303" s="115"/>
      <c r="I1303" s="76">
        <v>155.13</v>
      </c>
      <c r="J1303" s="117"/>
      <c r="K1303" s="78">
        <v>1173.07</v>
      </c>
    </row>
    <row r="1304" spans="1:11" s="6" customFormat="1" ht="15" outlineLevel="1">
      <c r="A1304" s="59" t="s">
        <v>43</v>
      </c>
      <c r="B1304" s="108"/>
      <c r="C1304" s="108" t="s">
        <v>61</v>
      </c>
      <c r="D1304" s="109"/>
      <c r="E1304" s="62" t="s">
        <v>43</v>
      </c>
      <c r="F1304" s="110"/>
      <c r="G1304" s="111"/>
      <c r="H1304" s="110"/>
      <c r="I1304" s="65"/>
      <c r="J1304" s="112"/>
      <c r="K1304" s="67"/>
    </row>
    <row r="1305" spans="1:11" s="6" customFormat="1" ht="25.5" outlineLevel="1">
      <c r="A1305" s="59" t="s">
        <v>43</v>
      </c>
      <c r="B1305" s="108"/>
      <c r="C1305" s="108" t="s">
        <v>46</v>
      </c>
      <c r="D1305" s="109"/>
      <c r="E1305" s="62" t="s">
        <v>43</v>
      </c>
      <c r="F1305" s="110">
        <v>0.01</v>
      </c>
      <c r="G1305" s="111" t="s">
        <v>100</v>
      </c>
      <c r="H1305" s="110"/>
      <c r="I1305" s="65">
        <v>0.26</v>
      </c>
      <c r="J1305" s="112">
        <v>26.39</v>
      </c>
      <c r="K1305" s="67">
        <v>6.74</v>
      </c>
    </row>
    <row r="1306" spans="1:11" s="6" customFormat="1" ht="25.5" outlineLevel="1">
      <c r="A1306" s="59" t="s">
        <v>43</v>
      </c>
      <c r="B1306" s="108"/>
      <c r="C1306" s="108" t="s">
        <v>48</v>
      </c>
      <c r="D1306" s="109"/>
      <c r="E1306" s="62" t="s">
        <v>43</v>
      </c>
      <c r="F1306" s="110">
        <v>0.01</v>
      </c>
      <c r="G1306" s="111" t="s">
        <v>100</v>
      </c>
      <c r="H1306" s="110"/>
      <c r="I1306" s="65">
        <v>0.26</v>
      </c>
      <c r="J1306" s="112">
        <v>26.39</v>
      </c>
      <c r="K1306" s="67">
        <v>6.74</v>
      </c>
    </row>
    <row r="1307" spans="1:11" s="6" customFormat="1" ht="15" outlineLevel="1">
      <c r="A1307" s="59" t="s">
        <v>43</v>
      </c>
      <c r="B1307" s="108"/>
      <c r="C1307" s="108" t="s">
        <v>63</v>
      </c>
      <c r="D1307" s="109" t="s">
        <v>54</v>
      </c>
      <c r="E1307" s="62">
        <v>175</v>
      </c>
      <c r="F1307" s="110"/>
      <c r="G1307" s="111"/>
      <c r="H1307" s="110"/>
      <c r="I1307" s="65">
        <v>0.45</v>
      </c>
      <c r="J1307" s="112">
        <v>160</v>
      </c>
      <c r="K1307" s="67">
        <v>10.78</v>
      </c>
    </row>
    <row r="1308" spans="1:11" s="6" customFormat="1" ht="15" outlineLevel="1">
      <c r="A1308" s="59" t="s">
        <v>43</v>
      </c>
      <c r="B1308" s="108"/>
      <c r="C1308" s="108" t="s">
        <v>64</v>
      </c>
      <c r="D1308" s="109"/>
      <c r="E1308" s="62" t="s">
        <v>43</v>
      </c>
      <c r="F1308" s="110"/>
      <c r="G1308" s="111"/>
      <c r="H1308" s="110"/>
      <c r="I1308" s="65">
        <v>0.71</v>
      </c>
      <c r="J1308" s="112"/>
      <c r="K1308" s="67">
        <v>17.52</v>
      </c>
    </row>
    <row r="1309" spans="1:11" s="6" customFormat="1" ht="15.75">
      <c r="A1309" s="70" t="s">
        <v>43</v>
      </c>
      <c r="B1309" s="113"/>
      <c r="C1309" s="113" t="s">
        <v>65</v>
      </c>
      <c r="D1309" s="114"/>
      <c r="E1309" s="73" t="s">
        <v>43</v>
      </c>
      <c r="F1309" s="115"/>
      <c r="G1309" s="116"/>
      <c r="H1309" s="115"/>
      <c r="I1309" s="76">
        <v>155.84</v>
      </c>
      <c r="J1309" s="117"/>
      <c r="K1309" s="78">
        <v>1190.5899999999999</v>
      </c>
    </row>
    <row r="1310" spans="1:11" s="6" customFormat="1" ht="180">
      <c r="A1310" s="59">
        <v>141</v>
      </c>
      <c r="B1310" s="108" t="s">
        <v>91</v>
      </c>
      <c r="C1310" s="108" t="s">
        <v>92</v>
      </c>
      <c r="D1310" s="109" t="s">
        <v>93</v>
      </c>
      <c r="E1310" s="62">
        <v>258.43</v>
      </c>
      <c r="F1310" s="110">
        <v>10.06</v>
      </c>
      <c r="G1310" s="111"/>
      <c r="H1310" s="110"/>
      <c r="I1310" s="65"/>
      <c r="J1310" s="112"/>
      <c r="K1310" s="67"/>
    </row>
    <row r="1311" spans="1:11" s="6" customFormat="1" ht="25.5" outlineLevel="1">
      <c r="A1311" s="59" t="s">
        <v>43</v>
      </c>
      <c r="B1311" s="108"/>
      <c r="C1311" s="108" t="s">
        <v>44</v>
      </c>
      <c r="D1311" s="109"/>
      <c r="E1311" s="62" t="s">
        <v>43</v>
      </c>
      <c r="F1311" s="110">
        <v>10.06</v>
      </c>
      <c r="G1311" s="111" t="s">
        <v>94</v>
      </c>
      <c r="H1311" s="110"/>
      <c r="I1311" s="65">
        <v>3946.51</v>
      </c>
      <c r="J1311" s="112">
        <v>26.39</v>
      </c>
      <c r="K1311" s="67">
        <v>104148.27</v>
      </c>
    </row>
    <row r="1312" spans="1:11" s="6" customFormat="1" ht="15" outlineLevel="1">
      <c r="A1312" s="59" t="s">
        <v>43</v>
      </c>
      <c r="B1312" s="108"/>
      <c r="C1312" s="108" t="s">
        <v>46</v>
      </c>
      <c r="D1312" s="109"/>
      <c r="E1312" s="62" t="s">
        <v>43</v>
      </c>
      <c r="F1312" s="110"/>
      <c r="G1312" s="111" t="s">
        <v>95</v>
      </c>
      <c r="H1312" s="110"/>
      <c r="I1312" s="65"/>
      <c r="J1312" s="112"/>
      <c r="K1312" s="67"/>
    </row>
    <row r="1313" spans="1:11" s="6" customFormat="1" ht="15" outlineLevel="1">
      <c r="A1313" s="59" t="s">
        <v>43</v>
      </c>
      <c r="B1313" s="108"/>
      <c r="C1313" s="108" t="s">
        <v>48</v>
      </c>
      <c r="D1313" s="109"/>
      <c r="E1313" s="62" t="s">
        <v>43</v>
      </c>
      <c r="F1313" s="110"/>
      <c r="G1313" s="111"/>
      <c r="H1313" s="110"/>
      <c r="I1313" s="65"/>
      <c r="J1313" s="112">
        <v>26.39</v>
      </c>
      <c r="K1313" s="67"/>
    </row>
    <row r="1314" spans="1:11" s="6" customFormat="1" ht="15" outlineLevel="1">
      <c r="A1314" s="59" t="s">
        <v>43</v>
      </c>
      <c r="B1314" s="108"/>
      <c r="C1314" s="108" t="s">
        <v>52</v>
      </c>
      <c r="D1314" s="109"/>
      <c r="E1314" s="62" t="s">
        <v>43</v>
      </c>
      <c r="F1314" s="110"/>
      <c r="G1314" s="111"/>
      <c r="H1314" s="110"/>
      <c r="I1314" s="65"/>
      <c r="J1314" s="112"/>
      <c r="K1314" s="67"/>
    </row>
    <row r="1315" spans="1:11" s="6" customFormat="1" ht="15" outlineLevel="1">
      <c r="A1315" s="59" t="s">
        <v>43</v>
      </c>
      <c r="B1315" s="108"/>
      <c r="C1315" s="108" t="s">
        <v>53</v>
      </c>
      <c r="D1315" s="109" t="s">
        <v>54</v>
      </c>
      <c r="E1315" s="62">
        <v>100</v>
      </c>
      <c r="F1315" s="110"/>
      <c r="G1315" s="111"/>
      <c r="H1315" s="110"/>
      <c r="I1315" s="65">
        <v>3946.51</v>
      </c>
      <c r="J1315" s="112">
        <v>83</v>
      </c>
      <c r="K1315" s="67">
        <v>86443.06</v>
      </c>
    </row>
    <row r="1316" spans="1:11" s="6" customFormat="1" ht="15" outlineLevel="1">
      <c r="A1316" s="59" t="s">
        <v>43</v>
      </c>
      <c r="B1316" s="108"/>
      <c r="C1316" s="108" t="s">
        <v>55</v>
      </c>
      <c r="D1316" s="109" t="s">
        <v>54</v>
      </c>
      <c r="E1316" s="62">
        <v>64</v>
      </c>
      <c r="F1316" s="110"/>
      <c r="G1316" s="111"/>
      <c r="H1316" s="110"/>
      <c r="I1316" s="65">
        <v>2525.77</v>
      </c>
      <c r="J1316" s="112">
        <v>41</v>
      </c>
      <c r="K1316" s="67">
        <v>42700.79</v>
      </c>
    </row>
    <row r="1317" spans="1:11" s="6" customFormat="1" ht="15" outlineLevel="1">
      <c r="A1317" s="59" t="s">
        <v>43</v>
      </c>
      <c r="B1317" s="108"/>
      <c r="C1317" s="108" t="s">
        <v>56</v>
      </c>
      <c r="D1317" s="109" t="s">
        <v>54</v>
      </c>
      <c r="E1317" s="62">
        <v>98</v>
      </c>
      <c r="F1317" s="110"/>
      <c r="G1317" s="111"/>
      <c r="H1317" s="110"/>
      <c r="I1317" s="65">
        <v>0</v>
      </c>
      <c r="J1317" s="112">
        <v>95</v>
      </c>
      <c r="K1317" s="67">
        <v>0</v>
      </c>
    </row>
    <row r="1318" spans="1:11" s="6" customFormat="1" ht="15" outlineLevel="1">
      <c r="A1318" s="59" t="s">
        <v>43</v>
      </c>
      <c r="B1318" s="108"/>
      <c r="C1318" s="108" t="s">
        <v>57</v>
      </c>
      <c r="D1318" s="109" t="s">
        <v>54</v>
      </c>
      <c r="E1318" s="62">
        <v>77</v>
      </c>
      <c r="F1318" s="110"/>
      <c r="G1318" s="111"/>
      <c r="H1318" s="110"/>
      <c r="I1318" s="65">
        <v>0</v>
      </c>
      <c r="J1318" s="112">
        <v>65</v>
      </c>
      <c r="K1318" s="67">
        <v>0</v>
      </c>
    </row>
    <row r="1319" spans="1:11" s="6" customFormat="1" ht="30" outlineLevel="1">
      <c r="A1319" s="59" t="s">
        <v>43</v>
      </c>
      <c r="B1319" s="108"/>
      <c r="C1319" s="108" t="s">
        <v>58</v>
      </c>
      <c r="D1319" s="109" t="s">
        <v>59</v>
      </c>
      <c r="E1319" s="62">
        <v>0.9</v>
      </c>
      <c r="F1319" s="110"/>
      <c r="G1319" s="111" t="s">
        <v>94</v>
      </c>
      <c r="H1319" s="110"/>
      <c r="I1319" s="65">
        <v>353.07</v>
      </c>
      <c r="J1319" s="112"/>
      <c r="K1319" s="67"/>
    </row>
    <row r="1320" spans="1:11" s="6" customFormat="1" ht="15.75">
      <c r="A1320" s="70" t="s">
        <v>43</v>
      </c>
      <c r="B1320" s="113"/>
      <c r="C1320" s="113" t="s">
        <v>60</v>
      </c>
      <c r="D1320" s="114"/>
      <c r="E1320" s="73" t="s">
        <v>43</v>
      </c>
      <c r="F1320" s="115"/>
      <c r="G1320" s="116"/>
      <c r="H1320" s="115"/>
      <c r="I1320" s="76">
        <v>10418.790000000001</v>
      </c>
      <c r="J1320" s="117"/>
      <c r="K1320" s="78">
        <v>233292.12</v>
      </c>
    </row>
    <row r="1321" spans="1:11" s="6" customFormat="1" ht="180">
      <c r="A1321" s="59">
        <v>142</v>
      </c>
      <c r="B1321" s="108" t="s">
        <v>174</v>
      </c>
      <c r="C1321" s="108" t="s">
        <v>175</v>
      </c>
      <c r="D1321" s="109" t="s">
        <v>142</v>
      </c>
      <c r="E1321" s="62" t="s">
        <v>1602</v>
      </c>
      <c r="F1321" s="110">
        <v>96.73</v>
      </c>
      <c r="G1321" s="111"/>
      <c r="H1321" s="110"/>
      <c r="I1321" s="65"/>
      <c r="J1321" s="112"/>
      <c r="K1321" s="67"/>
    </row>
    <row r="1322" spans="1:11" s="6" customFormat="1" ht="25.5" outlineLevel="1">
      <c r="A1322" s="59" t="s">
        <v>43</v>
      </c>
      <c r="B1322" s="108"/>
      <c r="C1322" s="108" t="s">
        <v>44</v>
      </c>
      <c r="D1322" s="109"/>
      <c r="E1322" s="62" t="s">
        <v>43</v>
      </c>
      <c r="F1322" s="110">
        <v>74.13</v>
      </c>
      <c r="G1322" s="111" t="s">
        <v>94</v>
      </c>
      <c r="H1322" s="110"/>
      <c r="I1322" s="65">
        <v>290.81</v>
      </c>
      <c r="J1322" s="112">
        <v>26.39</v>
      </c>
      <c r="K1322" s="67">
        <v>7674.46</v>
      </c>
    </row>
    <row r="1323" spans="1:11" s="6" customFormat="1" ht="15" outlineLevel="1">
      <c r="A1323" s="59" t="s">
        <v>43</v>
      </c>
      <c r="B1323" s="108"/>
      <c r="C1323" s="108" t="s">
        <v>46</v>
      </c>
      <c r="D1323" s="109"/>
      <c r="E1323" s="62" t="s">
        <v>43</v>
      </c>
      <c r="F1323" s="110">
        <v>13.14</v>
      </c>
      <c r="G1323" s="111" t="s">
        <v>95</v>
      </c>
      <c r="H1323" s="110"/>
      <c r="I1323" s="65">
        <v>50.94</v>
      </c>
      <c r="J1323" s="112">
        <v>8.01</v>
      </c>
      <c r="K1323" s="67">
        <v>408</v>
      </c>
    </row>
    <row r="1324" spans="1:11" s="6" customFormat="1" ht="15" outlineLevel="1">
      <c r="A1324" s="59" t="s">
        <v>43</v>
      </c>
      <c r="B1324" s="108"/>
      <c r="C1324" s="108" t="s">
        <v>48</v>
      </c>
      <c r="D1324" s="109"/>
      <c r="E1324" s="62" t="s">
        <v>43</v>
      </c>
      <c r="F1324" s="110" t="s">
        <v>177</v>
      </c>
      <c r="G1324" s="111"/>
      <c r="H1324" s="110"/>
      <c r="I1324" s="68" t="s">
        <v>1603</v>
      </c>
      <c r="J1324" s="112">
        <v>26.39</v>
      </c>
      <c r="K1324" s="69" t="s">
        <v>1604</v>
      </c>
    </row>
    <row r="1325" spans="1:11" s="6" customFormat="1" ht="15" outlineLevel="1">
      <c r="A1325" s="59" t="s">
        <v>43</v>
      </c>
      <c r="B1325" s="108"/>
      <c r="C1325" s="108" t="s">
        <v>52</v>
      </c>
      <c r="D1325" s="109"/>
      <c r="E1325" s="62" t="s">
        <v>43</v>
      </c>
      <c r="F1325" s="110">
        <v>9.4600000000000009</v>
      </c>
      <c r="G1325" s="111"/>
      <c r="H1325" s="110"/>
      <c r="I1325" s="65">
        <v>24.45</v>
      </c>
      <c r="J1325" s="112">
        <v>6.81</v>
      </c>
      <c r="K1325" s="67">
        <v>166.49</v>
      </c>
    </row>
    <row r="1326" spans="1:11" s="6" customFormat="1" ht="15" outlineLevel="1">
      <c r="A1326" s="59" t="s">
        <v>43</v>
      </c>
      <c r="B1326" s="108"/>
      <c r="C1326" s="108" t="s">
        <v>53</v>
      </c>
      <c r="D1326" s="109" t="s">
        <v>54</v>
      </c>
      <c r="E1326" s="62">
        <v>100</v>
      </c>
      <c r="F1326" s="110"/>
      <c r="G1326" s="111"/>
      <c r="H1326" s="110"/>
      <c r="I1326" s="65">
        <v>290.81</v>
      </c>
      <c r="J1326" s="112">
        <v>83</v>
      </c>
      <c r="K1326" s="67">
        <v>6369.8</v>
      </c>
    </row>
    <row r="1327" spans="1:11" s="6" customFormat="1" ht="15" outlineLevel="1">
      <c r="A1327" s="59" t="s">
        <v>43</v>
      </c>
      <c r="B1327" s="108"/>
      <c r="C1327" s="108" t="s">
        <v>55</v>
      </c>
      <c r="D1327" s="109" t="s">
        <v>54</v>
      </c>
      <c r="E1327" s="62">
        <v>64</v>
      </c>
      <c r="F1327" s="110"/>
      <c r="G1327" s="111"/>
      <c r="H1327" s="110"/>
      <c r="I1327" s="65">
        <v>186.12</v>
      </c>
      <c r="J1327" s="112">
        <v>41</v>
      </c>
      <c r="K1327" s="67">
        <v>3146.53</v>
      </c>
    </row>
    <row r="1328" spans="1:11" s="6" customFormat="1" ht="15" outlineLevel="1">
      <c r="A1328" s="59" t="s">
        <v>43</v>
      </c>
      <c r="B1328" s="108"/>
      <c r="C1328" s="108" t="s">
        <v>56</v>
      </c>
      <c r="D1328" s="109" t="s">
        <v>54</v>
      </c>
      <c r="E1328" s="62">
        <v>98</v>
      </c>
      <c r="F1328" s="110"/>
      <c r="G1328" s="111"/>
      <c r="H1328" s="110"/>
      <c r="I1328" s="65">
        <v>1.56</v>
      </c>
      <c r="J1328" s="112">
        <v>95</v>
      </c>
      <c r="K1328" s="67">
        <v>39.840000000000003</v>
      </c>
    </row>
    <row r="1329" spans="1:11" s="6" customFormat="1" ht="15" outlineLevel="1">
      <c r="A1329" s="59" t="s">
        <v>43</v>
      </c>
      <c r="B1329" s="108"/>
      <c r="C1329" s="108" t="s">
        <v>57</v>
      </c>
      <c r="D1329" s="109" t="s">
        <v>54</v>
      </c>
      <c r="E1329" s="62">
        <v>77</v>
      </c>
      <c r="F1329" s="110"/>
      <c r="G1329" s="111"/>
      <c r="H1329" s="110"/>
      <c r="I1329" s="65">
        <v>1.22</v>
      </c>
      <c r="J1329" s="112">
        <v>65</v>
      </c>
      <c r="K1329" s="67">
        <v>27.26</v>
      </c>
    </row>
    <row r="1330" spans="1:11" s="6" customFormat="1" ht="30" outlineLevel="1">
      <c r="A1330" s="59" t="s">
        <v>43</v>
      </c>
      <c r="B1330" s="108"/>
      <c r="C1330" s="108" t="s">
        <v>58</v>
      </c>
      <c r="D1330" s="109" t="s">
        <v>59</v>
      </c>
      <c r="E1330" s="62">
        <v>5.31</v>
      </c>
      <c r="F1330" s="110"/>
      <c r="G1330" s="111" t="s">
        <v>94</v>
      </c>
      <c r="H1330" s="110"/>
      <c r="I1330" s="65">
        <v>20.83</v>
      </c>
      <c r="J1330" s="112"/>
      <c r="K1330" s="67"/>
    </row>
    <row r="1331" spans="1:11" s="6" customFormat="1" ht="15.75">
      <c r="A1331" s="70" t="s">
        <v>43</v>
      </c>
      <c r="B1331" s="113"/>
      <c r="C1331" s="113" t="s">
        <v>60</v>
      </c>
      <c r="D1331" s="114"/>
      <c r="E1331" s="73" t="s">
        <v>43</v>
      </c>
      <c r="F1331" s="115"/>
      <c r="G1331" s="116"/>
      <c r="H1331" s="115"/>
      <c r="I1331" s="76">
        <v>845.91</v>
      </c>
      <c r="J1331" s="117"/>
      <c r="K1331" s="78">
        <v>17832.38</v>
      </c>
    </row>
    <row r="1332" spans="1:11" s="6" customFormat="1" ht="15" outlineLevel="1">
      <c r="A1332" s="59" t="s">
        <v>43</v>
      </c>
      <c r="B1332" s="108"/>
      <c r="C1332" s="108" t="s">
        <v>61</v>
      </c>
      <c r="D1332" s="109"/>
      <c r="E1332" s="62" t="s">
        <v>43</v>
      </c>
      <c r="F1332" s="110"/>
      <c r="G1332" s="111"/>
      <c r="H1332" s="110"/>
      <c r="I1332" s="65"/>
      <c r="J1332" s="112"/>
      <c r="K1332" s="67"/>
    </row>
    <row r="1333" spans="1:11" s="6" customFormat="1" ht="25.5" outlineLevel="1">
      <c r="A1333" s="59" t="s">
        <v>43</v>
      </c>
      <c r="B1333" s="108"/>
      <c r="C1333" s="108" t="s">
        <v>46</v>
      </c>
      <c r="D1333" s="109"/>
      <c r="E1333" s="62" t="s">
        <v>43</v>
      </c>
      <c r="F1333" s="110">
        <v>0.41</v>
      </c>
      <c r="G1333" s="111" t="s">
        <v>100</v>
      </c>
      <c r="H1333" s="110"/>
      <c r="I1333" s="65">
        <v>0.16</v>
      </c>
      <c r="J1333" s="112">
        <v>26.39</v>
      </c>
      <c r="K1333" s="67">
        <v>4.1900000000000004</v>
      </c>
    </row>
    <row r="1334" spans="1:11" s="6" customFormat="1" ht="25.5" outlineLevel="1">
      <c r="A1334" s="59" t="s">
        <v>43</v>
      </c>
      <c r="B1334" s="108"/>
      <c r="C1334" s="108" t="s">
        <v>48</v>
      </c>
      <c r="D1334" s="109"/>
      <c r="E1334" s="62" t="s">
        <v>43</v>
      </c>
      <c r="F1334" s="110">
        <v>0.41</v>
      </c>
      <c r="G1334" s="111" t="s">
        <v>100</v>
      </c>
      <c r="H1334" s="110"/>
      <c r="I1334" s="65">
        <v>0.16</v>
      </c>
      <c r="J1334" s="112">
        <v>26.39</v>
      </c>
      <c r="K1334" s="67">
        <v>4.1900000000000004</v>
      </c>
    </row>
    <row r="1335" spans="1:11" s="6" customFormat="1" ht="15" outlineLevel="1">
      <c r="A1335" s="59" t="s">
        <v>43</v>
      </c>
      <c r="B1335" s="108"/>
      <c r="C1335" s="108" t="s">
        <v>63</v>
      </c>
      <c r="D1335" s="109" t="s">
        <v>54</v>
      </c>
      <c r="E1335" s="62">
        <v>175</v>
      </c>
      <c r="F1335" s="110"/>
      <c r="G1335" s="111"/>
      <c r="H1335" s="110"/>
      <c r="I1335" s="65">
        <v>0.28000000000000003</v>
      </c>
      <c r="J1335" s="112">
        <v>160</v>
      </c>
      <c r="K1335" s="67">
        <v>6.7</v>
      </c>
    </row>
    <row r="1336" spans="1:11" s="6" customFormat="1" ht="15" outlineLevel="1">
      <c r="A1336" s="59" t="s">
        <v>43</v>
      </c>
      <c r="B1336" s="108"/>
      <c r="C1336" s="108" t="s">
        <v>64</v>
      </c>
      <c r="D1336" s="109"/>
      <c r="E1336" s="62" t="s">
        <v>43</v>
      </c>
      <c r="F1336" s="110"/>
      <c r="G1336" s="111"/>
      <c r="H1336" s="110"/>
      <c r="I1336" s="65">
        <v>0.44</v>
      </c>
      <c r="J1336" s="112"/>
      <c r="K1336" s="67">
        <v>10.89</v>
      </c>
    </row>
    <row r="1337" spans="1:11" s="6" customFormat="1" ht="15.75">
      <c r="A1337" s="70" t="s">
        <v>43</v>
      </c>
      <c r="B1337" s="113"/>
      <c r="C1337" s="113" t="s">
        <v>65</v>
      </c>
      <c r="D1337" s="114"/>
      <c r="E1337" s="73" t="s">
        <v>43</v>
      </c>
      <c r="F1337" s="115"/>
      <c r="G1337" s="116"/>
      <c r="H1337" s="115"/>
      <c r="I1337" s="76">
        <v>846.35</v>
      </c>
      <c r="J1337" s="117"/>
      <c r="K1337" s="78">
        <v>17843.27</v>
      </c>
    </row>
    <row r="1338" spans="1:11" s="6" customFormat="1" ht="45">
      <c r="A1338" s="59">
        <v>143</v>
      </c>
      <c r="B1338" s="108" t="s">
        <v>180</v>
      </c>
      <c r="C1338" s="108" t="s">
        <v>181</v>
      </c>
      <c r="D1338" s="109" t="s">
        <v>106</v>
      </c>
      <c r="E1338" s="62" t="s">
        <v>1605</v>
      </c>
      <c r="F1338" s="110">
        <v>18660.61</v>
      </c>
      <c r="G1338" s="111"/>
      <c r="H1338" s="110"/>
      <c r="I1338" s="65">
        <v>434.03</v>
      </c>
      <c r="J1338" s="112">
        <v>3.05</v>
      </c>
      <c r="K1338" s="78">
        <v>1323.78</v>
      </c>
    </row>
    <row r="1339" spans="1:11" s="6" customFormat="1" ht="180">
      <c r="A1339" s="59">
        <v>144</v>
      </c>
      <c r="B1339" s="108" t="s">
        <v>183</v>
      </c>
      <c r="C1339" s="108" t="s">
        <v>184</v>
      </c>
      <c r="D1339" s="109" t="s">
        <v>142</v>
      </c>
      <c r="E1339" s="62" t="s">
        <v>1602</v>
      </c>
      <c r="F1339" s="110">
        <v>314.81</v>
      </c>
      <c r="G1339" s="111">
        <v>2</v>
      </c>
      <c r="H1339" s="110"/>
      <c r="I1339" s="65"/>
      <c r="J1339" s="112"/>
      <c r="K1339" s="67"/>
    </row>
    <row r="1340" spans="1:11" s="6" customFormat="1" ht="25.5" outlineLevel="1">
      <c r="A1340" s="59" t="s">
        <v>43</v>
      </c>
      <c r="B1340" s="108"/>
      <c r="C1340" s="108" t="s">
        <v>44</v>
      </c>
      <c r="D1340" s="109"/>
      <c r="E1340" s="62" t="s">
        <v>43</v>
      </c>
      <c r="F1340" s="110">
        <v>25.35</v>
      </c>
      <c r="G1340" s="111" t="s">
        <v>185</v>
      </c>
      <c r="H1340" s="110"/>
      <c r="I1340" s="65">
        <v>198.89</v>
      </c>
      <c r="J1340" s="112">
        <v>26.39</v>
      </c>
      <c r="K1340" s="67">
        <v>5248.82</v>
      </c>
    </row>
    <row r="1341" spans="1:11" s="6" customFormat="1" ht="15" outlineLevel="1">
      <c r="A1341" s="59" t="s">
        <v>43</v>
      </c>
      <c r="B1341" s="108"/>
      <c r="C1341" s="108" t="s">
        <v>46</v>
      </c>
      <c r="D1341" s="109"/>
      <c r="E1341" s="62" t="s">
        <v>43</v>
      </c>
      <c r="F1341" s="110">
        <v>1.81</v>
      </c>
      <c r="G1341" s="111" t="s">
        <v>186</v>
      </c>
      <c r="H1341" s="110"/>
      <c r="I1341" s="65">
        <v>14.03</v>
      </c>
      <c r="J1341" s="112">
        <v>10.23</v>
      </c>
      <c r="K1341" s="67">
        <v>143.56</v>
      </c>
    </row>
    <row r="1342" spans="1:11" s="6" customFormat="1" ht="15" outlineLevel="1">
      <c r="A1342" s="59" t="s">
        <v>43</v>
      </c>
      <c r="B1342" s="108"/>
      <c r="C1342" s="108" t="s">
        <v>48</v>
      </c>
      <c r="D1342" s="109"/>
      <c r="E1342" s="62" t="s">
        <v>43</v>
      </c>
      <c r="F1342" s="110" t="s">
        <v>187</v>
      </c>
      <c r="G1342" s="111"/>
      <c r="H1342" s="110"/>
      <c r="I1342" s="68" t="s">
        <v>1606</v>
      </c>
      <c r="J1342" s="112">
        <v>26.39</v>
      </c>
      <c r="K1342" s="69" t="s">
        <v>1607</v>
      </c>
    </row>
    <row r="1343" spans="1:11" s="6" customFormat="1" ht="15" outlineLevel="1">
      <c r="A1343" s="59" t="s">
        <v>43</v>
      </c>
      <c r="B1343" s="108"/>
      <c r="C1343" s="108" t="s">
        <v>52</v>
      </c>
      <c r="D1343" s="109"/>
      <c r="E1343" s="62" t="s">
        <v>43</v>
      </c>
      <c r="F1343" s="110">
        <v>287.64999999999998</v>
      </c>
      <c r="G1343" s="111">
        <v>2</v>
      </c>
      <c r="H1343" s="110"/>
      <c r="I1343" s="65">
        <v>1486.75</v>
      </c>
      <c r="J1343" s="112">
        <v>2.76</v>
      </c>
      <c r="K1343" s="67">
        <v>4103.42</v>
      </c>
    </row>
    <row r="1344" spans="1:11" s="6" customFormat="1" ht="15" outlineLevel="1">
      <c r="A1344" s="59" t="s">
        <v>43</v>
      </c>
      <c r="B1344" s="108"/>
      <c r="C1344" s="108" t="s">
        <v>53</v>
      </c>
      <c r="D1344" s="109" t="s">
        <v>54</v>
      </c>
      <c r="E1344" s="62">
        <v>100</v>
      </c>
      <c r="F1344" s="110"/>
      <c r="G1344" s="111"/>
      <c r="H1344" s="110"/>
      <c r="I1344" s="65">
        <v>198.89</v>
      </c>
      <c r="J1344" s="112">
        <v>83</v>
      </c>
      <c r="K1344" s="67">
        <v>4356.5200000000004</v>
      </c>
    </row>
    <row r="1345" spans="1:11" s="6" customFormat="1" ht="15" outlineLevel="1">
      <c r="A1345" s="59" t="s">
        <v>43</v>
      </c>
      <c r="B1345" s="108"/>
      <c r="C1345" s="108" t="s">
        <v>55</v>
      </c>
      <c r="D1345" s="109" t="s">
        <v>54</v>
      </c>
      <c r="E1345" s="62">
        <v>64</v>
      </c>
      <c r="F1345" s="110"/>
      <c r="G1345" s="111"/>
      <c r="H1345" s="110"/>
      <c r="I1345" s="65">
        <v>127.29</v>
      </c>
      <c r="J1345" s="112">
        <v>41</v>
      </c>
      <c r="K1345" s="67">
        <v>2152.02</v>
      </c>
    </row>
    <row r="1346" spans="1:11" s="6" customFormat="1" ht="15" outlineLevel="1">
      <c r="A1346" s="59" t="s">
        <v>43</v>
      </c>
      <c r="B1346" s="108"/>
      <c r="C1346" s="108" t="s">
        <v>56</v>
      </c>
      <c r="D1346" s="109" t="s">
        <v>54</v>
      </c>
      <c r="E1346" s="62">
        <v>98</v>
      </c>
      <c r="F1346" s="110"/>
      <c r="G1346" s="111"/>
      <c r="H1346" s="110"/>
      <c r="I1346" s="65">
        <v>2.0499999999999998</v>
      </c>
      <c r="J1346" s="112">
        <v>95</v>
      </c>
      <c r="K1346" s="67">
        <v>52.48</v>
      </c>
    </row>
    <row r="1347" spans="1:11" s="6" customFormat="1" ht="15" outlineLevel="1">
      <c r="A1347" s="59" t="s">
        <v>43</v>
      </c>
      <c r="B1347" s="108"/>
      <c r="C1347" s="108" t="s">
        <v>57</v>
      </c>
      <c r="D1347" s="109" t="s">
        <v>54</v>
      </c>
      <c r="E1347" s="62">
        <v>77</v>
      </c>
      <c r="F1347" s="110"/>
      <c r="G1347" s="111"/>
      <c r="H1347" s="110"/>
      <c r="I1347" s="65">
        <v>1.61</v>
      </c>
      <c r="J1347" s="112">
        <v>65</v>
      </c>
      <c r="K1347" s="67">
        <v>35.909999999999997</v>
      </c>
    </row>
    <row r="1348" spans="1:11" s="6" customFormat="1" ht="30" outlineLevel="1">
      <c r="A1348" s="59" t="s">
        <v>43</v>
      </c>
      <c r="B1348" s="108"/>
      <c r="C1348" s="108" t="s">
        <v>58</v>
      </c>
      <c r="D1348" s="109" t="s">
        <v>59</v>
      </c>
      <c r="E1348" s="62">
        <v>2.13</v>
      </c>
      <c r="F1348" s="110"/>
      <c r="G1348" s="111" t="s">
        <v>185</v>
      </c>
      <c r="H1348" s="110"/>
      <c r="I1348" s="65">
        <v>16.71</v>
      </c>
      <c r="J1348" s="112"/>
      <c r="K1348" s="67"/>
    </row>
    <row r="1349" spans="1:11" s="6" customFormat="1" ht="15.75">
      <c r="A1349" s="70" t="s">
        <v>43</v>
      </c>
      <c r="B1349" s="113"/>
      <c r="C1349" s="113" t="s">
        <v>60</v>
      </c>
      <c r="D1349" s="114"/>
      <c r="E1349" s="73" t="s">
        <v>43</v>
      </c>
      <c r="F1349" s="115"/>
      <c r="G1349" s="116"/>
      <c r="H1349" s="115"/>
      <c r="I1349" s="76">
        <v>2029.51</v>
      </c>
      <c r="J1349" s="117"/>
      <c r="K1349" s="78">
        <v>16092.73</v>
      </c>
    </row>
    <row r="1350" spans="1:11" s="6" customFormat="1" ht="15" outlineLevel="1">
      <c r="A1350" s="59" t="s">
        <v>43</v>
      </c>
      <c r="B1350" s="108"/>
      <c r="C1350" s="108" t="s">
        <v>61</v>
      </c>
      <c r="D1350" s="109"/>
      <c r="E1350" s="62" t="s">
        <v>43</v>
      </c>
      <c r="F1350" s="110"/>
      <c r="G1350" s="111"/>
      <c r="H1350" s="110"/>
      <c r="I1350" s="65"/>
      <c r="J1350" s="112"/>
      <c r="K1350" s="67"/>
    </row>
    <row r="1351" spans="1:11" s="6" customFormat="1" ht="25.5" outlineLevel="1">
      <c r="A1351" s="59" t="s">
        <v>43</v>
      </c>
      <c r="B1351" s="108"/>
      <c r="C1351" s="108" t="s">
        <v>46</v>
      </c>
      <c r="D1351" s="109"/>
      <c r="E1351" s="62" t="s">
        <v>43</v>
      </c>
      <c r="F1351" s="110">
        <v>0.27</v>
      </c>
      <c r="G1351" s="111" t="s">
        <v>190</v>
      </c>
      <c r="H1351" s="110"/>
      <c r="I1351" s="65">
        <v>0.21</v>
      </c>
      <c r="J1351" s="112">
        <v>26.39</v>
      </c>
      <c r="K1351" s="67">
        <v>5.52</v>
      </c>
    </row>
    <row r="1352" spans="1:11" s="6" customFormat="1" ht="25.5" outlineLevel="1">
      <c r="A1352" s="59" t="s">
        <v>43</v>
      </c>
      <c r="B1352" s="108"/>
      <c r="C1352" s="108" t="s">
        <v>48</v>
      </c>
      <c r="D1352" s="109"/>
      <c r="E1352" s="62" t="s">
        <v>43</v>
      </c>
      <c r="F1352" s="110">
        <v>0.27</v>
      </c>
      <c r="G1352" s="111" t="s">
        <v>190</v>
      </c>
      <c r="H1352" s="110"/>
      <c r="I1352" s="65">
        <v>0.21</v>
      </c>
      <c r="J1352" s="112">
        <v>26.39</v>
      </c>
      <c r="K1352" s="67">
        <v>5.52</v>
      </c>
    </row>
    <row r="1353" spans="1:11" s="6" customFormat="1" ht="15" outlineLevel="1">
      <c r="A1353" s="59" t="s">
        <v>43</v>
      </c>
      <c r="B1353" s="108"/>
      <c r="C1353" s="108" t="s">
        <v>63</v>
      </c>
      <c r="D1353" s="109" t="s">
        <v>54</v>
      </c>
      <c r="E1353" s="62">
        <v>175</v>
      </c>
      <c r="F1353" s="110"/>
      <c r="G1353" s="111"/>
      <c r="H1353" s="110"/>
      <c r="I1353" s="65">
        <v>0.37</v>
      </c>
      <c r="J1353" s="112">
        <v>160</v>
      </c>
      <c r="K1353" s="67">
        <v>8.83</v>
      </c>
    </row>
    <row r="1354" spans="1:11" s="6" customFormat="1" ht="15" outlineLevel="1">
      <c r="A1354" s="59" t="s">
        <v>43</v>
      </c>
      <c r="B1354" s="108"/>
      <c r="C1354" s="108" t="s">
        <v>64</v>
      </c>
      <c r="D1354" s="109"/>
      <c r="E1354" s="62" t="s">
        <v>43</v>
      </c>
      <c r="F1354" s="110"/>
      <c r="G1354" s="111"/>
      <c r="H1354" s="110"/>
      <c r="I1354" s="65">
        <v>0.57999999999999996</v>
      </c>
      <c r="J1354" s="112"/>
      <c r="K1354" s="67">
        <v>14.35</v>
      </c>
    </row>
    <row r="1355" spans="1:11" s="6" customFormat="1" ht="15.75">
      <c r="A1355" s="70" t="s">
        <v>43</v>
      </c>
      <c r="B1355" s="113"/>
      <c r="C1355" s="126" t="s">
        <v>65</v>
      </c>
      <c r="D1355" s="127"/>
      <c r="E1355" s="91" t="s">
        <v>43</v>
      </c>
      <c r="F1355" s="128"/>
      <c r="G1355" s="129"/>
      <c r="H1355" s="128"/>
      <c r="I1355" s="87">
        <v>2030.09</v>
      </c>
      <c r="J1355" s="125"/>
      <c r="K1355" s="86">
        <v>16107.08</v>
      </c>
    </row>
    <row r="1356" spans="1:11" s="6" customFormat="1" ht="15">
      <c r="A1356" s="123"/>
      <c r="B1356" s="124"/>
      <c r="C1356" s="168" t="s">
        <v>127</v>
      </c>
      <c r="D1356" s="169"/>
      <c r="E1356" s="169"/>
      <c r="F1356" s="169"/>
      <c r="G1356" s="169"/>
      <c r="H1356" s="169"/>
      <c r="I1356" s="65">
        <v>8445.19</v>
      </c>
      <c r="J1356" s="112"/>
      <c r="K1356" s="67">
        <v>172092.54</v>
      </c>
    </row>
    <row r="1357" spans="1:11" s="6" customFormat="1" ht="15">
      <c r="A1357" s="123"/>
      <c r="B1357" s="124"/>
      <c r="C1357" s="168" t="s">
        <v>128</v>
      </c>
      <c r="D1357" s="169"/>
      <c r="E1357" s="169"/>
      <c r="F1357" s="169"/>
      <c r="G1357" s="169"/>
      <c r="H1357" s="169"/>
      <c r="I1357" s="65"/>
      <c r="J1357" s="112"/>
      <c r="K1357" s="67"/>
    </row>
    <row r="1358" spans="1:11" s="6" customFormat="1" ht="15">
      <c r="A1358" s="123"/>
      <c r="B1358" s="124"/>
      <c r="C1358" s="168" t="s">
        <v>129</v>
      </c>
      <c r="D1358" s="169"/>
      <c r="E1358" s="169"/>
      <c r="F1358" s="169"/>
      <c r="G1358" s="169"/>
      <c r="H1358" s="169"/>
      <c r="I1358" s="65">
        <v>6240.09</v>
      </c>
      <c r="J1358" s="112"/>
      <c r="K1358" s="67">
        <v>164676.09</v>
      </c>
    </row>
    <row r="1359" spans="1:11" s="6" customFormat="1" ht="15">
      <c r="A1359" s="123"/>
      <c r="B1359" s="124"/>
      <c r="C1359" s="168" t="s">
        <v>130</v>
      </c>
      <c r="D1359" s="169"/>
      <c r="E1359" s="169"/>
      <c r="F1359" s="169"/>
      <c r="G1359" s="169"/>
      <c r="H1359" s="169"/>
      <c r="I1359" s="65">
        <v>1976.35</v>
      </c>
      <c r="J1359" s="112"/>
      <c r="K1359" s="67">
        <v>5827.73</v>
      </c>
    </row>
    <row r="1360" spans="1:11" s="6" customFormat="1" ht="15">
      <c r="A1360" s="123"/>
      <c r="B1360" s="124"/>
      <c r="C1360" s="168" t="s">
        <v>131</v>
      </c>
      <c r="D1360" s="169"/>
      <c r="E1360" s="169"/>
      <c r="F1360" s="169"/>
      <c r="G1360" s="169"/>
      <c r="H1360" s="169"/>
      <c r="I1360" s="65">
        <v>242.2</v>
      </c>
      <c r="J1360" s="112"/>
      <c r="K1360" s="67">
        <v>1943.7</v>
      </c>
    </row>
    <row r="1361" spans="1:11" s="6" customFormat="1" ht="15.75">
      <c r="A1361" s="123"/>
      <c r="B1361" s="124"/>
      <c r="C1361" s="173" t="s">
        <v>132</v>
      </c>
      <c r="D1361" s="174"/>
      <c r="E1361" s="174"/>
      <c r="F1361" s="174"/>
      <c r="G1361" s="174"/>
      <c r="H1361" s="174"/>
      <c r="I1361" s="76">
        <v>6078.69</v>
      </c>
      <c r="J1361" s="117"/>
      <c r="K1361" s="78">
        <v>132943.76999999999</v>
      </c>
    </row>
    <row r="1362" spans="1:11" s="6" customFormat="1" ht="15.75">
      <c r="A1362" s="123"/>
      <c r="B1362" s="124"/>
      <c r="C1362" s="173" t="s">
        <v>133</v>
      </c>
      <c r="D1362" s="174"/>
      <c r="E1362" s="174"/>
      <c r="F1362" s="174"/>
      <c r="G1362" s="174"/>
      <c r="H1362" s="174"/>
      <c r="I1362" s="76">
        <v>4102.82</v>
      </c>
      <c r="J1362" s="117"/>
      <c r="K1362" s="78">
        <v>67602.399999999994</v>
      </c>
    </row>
    <row r="1363" spans="1:11" s="6" customFormat="1" ht="15.75">
      <c r="A1363" s="123"/>
      <c r="B1363" s="124"/>
      <c r="C1363" s="173" t="s">
        <v>1608</v>
      </c>
      <c r="D1363" s="174"/>
      <c r="E1363" s="174"/>
      <c r="F1363" s="174"/>
      <c r="G1363" s="174"/>
      <c r="H1363" s="174"/>
      <c r="I1363" s="76"/>
      <c r="J1363" s="117"/>
      <c r="K1363" s="78"/>
    </row>
    <row r="1364" spans="1:11" s="6" customFormat="1" ht="15">
      <c r="A1364" s="123"/>
      <c r="B1364" s="124"/>
      <c r="C1364" s="168" t="s">
        <v>1609</v>
      </c>
      <c r="D1364" s="169"/>
      <c r="E1364" s="169"/>
      <c r="F1364" s="169"/>
      <c r="G1364" s="169"/>
      <c r="H1364" s="169"/>
      <c r="I1364" s="65">
        <v>18626.7</v>
      </c>
      <c r="J1364" s="112"/>
      <c r="K1364" s="67">
        <v>372638.71</v>
      </c>
    </row>
    <row r="1365" spans="1:11" s="6" customFormat="1" ht="32.1" customHeight="1">
      <c r="A1365" s="123"/>
      <c r="B1365" s="124"/>
      <c r="C1365" s="175" t="s">
        <v>1610</v>
      </c>
      <c r="D1365" s="176"/>
      <c r="E1365" s="176"/>
      <c r="F1365" s="176"/>
      <c r="G1365" s="176"/>
      <c r="H1365" s="176"/>
      <c r="I1365" s="87">
        <v>18626.7</v>
      </c>
      <c r="J1365" s="125"/>
      <c r="K1365" s="86">
        <v>372638.71</v>
      </c>
    </row>
    <row r="1366" spans="1:11" s="6" customFormat="1" ht="22.15" customHeight="1">
      <c r="A1366" s="166" t="s">
        <v>1611</v>
      </c>
      <c r="B1366" s="167"/>
      <c r="C1366" s="167"/>
      <c r="D1366" s="167"/>
      <c r="E1366" s="167"/>
      <c r="F1366" s="167"/>
      <c r="G1366" s="167"/>
      <c r="H1366" s="167"/>
      <c r="I1366" s="167"/>
      <c r="J1366" s="167"/>
      <c r="K1366" s="167"/>
    </row>
    <row r="1367" spans="1:11" s="6" customFormat="1" ht="135">
      <c r="A1367" s="59">
        <v>145</v>
      </c>
      <c r="B1367" s="108" t="s">
        <v>1034</v>
      </c>
      <c r="C1367" s="108" t="s">
        <v>1035</v>
      </c>
      <c r="D1367" s="109" t="s">
        <v>1036</v>
      </c>
      <c r="E1367" s="62" t="s">
        <v>478</v>
      </c>
      <c r="F1367" s="110">
        <v>105.04</v>
      </c>
      <c r="G1367" s="111"/>
      <c r="H1367" s="110"/>
      <c r="I1367" s="65"/>
      <c r="J1367" s="112"/>
      <c r="K1367" s="67"/>
    </row>
    <row r="1368" spans="1:11" s="6" customFormat="1" ht="15" outlineLevel="1">
      <c r="A1368" s="59" t="s">
        <v>43</v>
      </c>
      <c r="B1368" s="108"/>
      <c r="C1368" s="108" t="s">
        <v>44</v>
      </c>
      <c r="D1368" s="109"/>
      <c r="E1368" s="62" t="s">
        <v>43</v>
      </c>
      <c r="F1368" s="110">
        <v>95.48</v>
      </c>
      <c r="G1368" s="111" t="s">
        <v>76</v>
      </c>
      <c r="H1368" s="110"/>
      <c r="I1368" s="65">
        <v>221.82</v>
      </c>
      <c r="J1368" s="112">
        <v>26.39</v>
      </c>
      <c r="K1368" s="67">
        <v>5853.81</v>
      </c>
    </row>
    <row r="1369" spans="1:11" s="6" customFormat="1" ht="15" outlineLevel="1">
      <c r="A1369" s="59" t="s">
        <v>43</v>
      </c>
      <c r="B1369" s="108"/>
      <c r="C1369" s="108" t="s">
        <v>46</v>
      </c>
      <c r="D1369" s="109"/>
      <c r="E1369" s="62" t="s">
        <v>43</v>
      </c>
      <c r="F1369" s="110">
        <v>9.56</v>
      </c>
      <c r="G1369" s="111">
        <v>1.2</v>
      </c>
      <c r="H1369" s="110"/>
      <c r="I1369" s="65">
        <v>20.190000000000001</v>
      </c>
      <c r="J1369" s="112">
        <v>6.01</v>
      </c>
      <c r="K1369" s="67">
        <v>121.35</v>
      </c>
    </row>
    <row r="1370" spans="1:11" s="6" customFormat="1" ht="15" outlineLevel="1">
      <c r="A1370" s="59" t="s">
        <v>43</v>
      </c>
      <c r="B1370" s="108"/>
      <c r="C1370" s="108" t="s">
        <v>48</v>
      </c>
      <c r="D1370" s="109"/>
      <c r="E1370" s="62" t="s">
        <v>43</v>
      </c>
      <c r="F1370" s="110"/>
      <c r="G1370" s="111"/>
      <c r="H1370" s="110"/>
      <c r="I1370" s="65"/>
      <c r="J1370" s="112">
        <v>26.39</v>
      </c>
      <c r="K1370" s="67"/>
    </row>
    <row r="1371" spans="1:11" s="6" customFormat="1" ht="15" outlineLevel="1">
      <c r="A1371" s="59" t="s">
        <v>43</v>
      </c>
      <c r="B1371" s="108"/>
      <c r="C1371" s="108" t="s">
        <v>52</v>
      </c>
      <c r="D1371" s="109"/>
      <c r="E1371" s="62" t="s">
        <v>43</v>
      </c>
      <c r="F1371" s="110"/>
      <c r="G1371" s="111"/>
      <c r="H1371" s="110"/>
      <c r="I1371" s="65"/>
      <c r="J1371" s="112"/>
      <c r="K1371" s="67"/>
    </row>
    <row r="1372" spans="1:11" s="6" customFormat="1" ht="15" outlineLevel="1">
      <c r="A1372" s="59" t="s">
        <v>43</v>
      </c>
      <c r="B1372" s="108"/>
      <c r="C1372" s="108" t="s">
        <v>53</v>
      </c>
      <c r="D1372" s="109" t="s">
        <v>54</v>
      </c>
      <c r="E1372" s="62">
        <v>91</v>
      </c>
      <c r="F1372" s="110"/>
      <c r="G1372" s="111"/>
      <c r="H1372" s="110"/>
      <c r="I1372" s="65">
        <v>201.86</v>
      </c>
      <c r="J1372" s="112">
        <v>75</v>
      </c>
      <c r="K1372" s="67">
        <v>4390.3599999999997</v>
      </c>
    </row>
    <row r="1373" spans="1:11" s="6" customFormat="1" ht="15" outlineLevel="1">
      <c r="A1373" s="59" t="s">
        <v>43</v>
      </c>
      <c r="B1373" s="108"/>
      <c r="C1373" s="108" t="s">
        <v>55</v>
      </c>
      <c r="D1373" s="109" t="s">
        <v>54</v>
      </c>
      <c r="E1373" s="62">
        <v>70</v>
      </c>
      <c r="F1373" s="110"/>
      <c r="G1373" s="111"/>
      <c r="H1373" s="110"/>
      <c r="I1373" s="65">
        <v>155.27000000000001</v>
      </c>
      <c r="J1373" s="112">
        <v>41</v>
      </c>
      <c r="K1373" s="67">
        <v>2400.06</v>
      </c>
    </row>
    <row r="1374" spans="1:11" s="6" customFormat="1" ht="15" outlineLevel="1">
      <c r="A1374" s="59" t="s">
        <v>43</v>
      </c>
      <c r="B1374" s="108"/>
      <c r="C1374" s="108" t="s">
        <v>56</v>
      </c>
      <c r="D1374" s="109" t="s">
        <v>54</v>
      </c>
      <c r="E1374" s="62">
        <v>98</v>
      </c>
      <c r="F1374" s="110"/>
      <c r="G1374" s="111"/>
      <c r="H1374" s="110"/>
      <c r="I1374" s="65">
        <v>0</v>
      </c>
      <c r="J1374" s="112">
        <v>95</v>
      </c>
      <c r="K1374" s="67">
        <v>0</v>
      </c>
    </row>
    <row r="1375" spans="1:11" s="6" customFormat="1" ht="15" outlineLevel="1">
      <c r="A1375" s="59" t="s">
        <v>43</v>
      </c>
      <c r="B1375" s="108"/>
      <c r="C1375" s="108" t="s">
        <v>57</v>
      </c>
      <c r="D1375" s="109" t="s">
        <v>54</v>
      </c>
      <c r="E1375" s="62">
        <v>77</v>
      </c>
      <c r="F1375" s="110"/>
      <c r="G1375" s="111"/>
      <c r="H1375" s="110"/>
      <c r="I1375" s="65">
        <v>0</v>
      </c>
      <c r="J1375" s="112">
        <v>65</v>
      </c>
      <c r="K1375" s="67">
        <v>0</v>
      </c>
    </row>
    <row r="1376" spans="1:11" s="6" customFormat="1" ht="30" outlineLevel="1">
      <c r="A1376" s="59" t="s">
        <v>43</v>
      </c>
      <c r="B1376" s="108"/>
      <c r="C1376" s="108" t="s">
        <v>58</v>
      </c>
      <c r="D1376" s="109" t="s">
        <v>59</v>
      </c>
      <c r="E1376" s="62">
        <v>8.5399999999999991</v>
      </c>
      <c r="F1376" s="110"/>
      <c r="G1376" s="111" t="s">
        <v>76</v>
      </c>
      <c r="H1376" s="110"/>
      <c r="I1376" s="65">
        <v>19.84</v>
      </c>
      <c r="J1376" s="112"/>
      <c r="K1376" s="67"/>
    </row>
    <row r="1377" spans="1:11" s="6" customFormat="1" ht="15.75">
      <c r="A1377" s="70" t="s">
        <v>43</v>
      </c>
      <c r="B1377" s="113"/>
      <c r="C1377" s="113" t="s">
        <v>60</v>
      </c>
      <c r="D1377" s="114"/>
      <c r="E1377" s="73" t="s">
        <v>43</v>
      </c>
      <c r="F1377" s="115"/>
      <c r="G1377" s="116"/>
      <c r="H1377" s="115"/>
      <c r="I1377" s="76">
        <v>599.14</v>
      </c>
      <c r="J1377" s="117"/>
      <c r="K1377" s="78">
        <v>12765.58</v>
      </c>
    </row>
    <row r="1378" spans="1:11" s="6" customFormat="1" ht="30">
      <c r="A1378" s="59">
        <v>146</v>
      </c>
      <c r="B1378" s="108" t="s">
        <v>1039</v>
      </c>
      <c r="C1378" s="108" t="s">
        <v>1040</v>
      </c>
      <c r="D1378" s="109" t="s">
        <v>418</v>
      </c>
      <c r="E1378" s="62">
        <v>17.600000000000001</v>
      </c>
      <c r="F1378" s="110">
        <v>378.22</v>
      </c>
      <c r="G1378" s="111"/>
      <c r="H1378" s="110"/>
      <c r="I1378" s="65">
        <v>6656.67</v>
      </c>
      <c r="J1378" s="112">
        <v>1.85</v>
      </c>
      <c r="K1378" s="78">
        <v>12314.84</v>
      </c>
    </row>
    <row r="1379" spans="1:11" s="6" customFormat="1" ht="135">
      <c r="A1379" s="59">
        <v>147</v>
      </c>
      <c r="B1379" s="108" t="s">
        <v>1041</v>
      </c>
      <c r="C1379" s="108" t="s">
        <v>1612</v>
      </c>
      <c r="D1379" s="109" t="s">
        <v>1036</v>
      </c>
      <c r="E1379" s="62">
        <v>1.76</v>
      </c>
      <c r="F1379" s="110">
        <v>31.98</v>
      </c>
      <c r="G1379" s="111"/>
      <c r="H1379" s="110"/>
      <c r="I1379" s="65"/>
      <c r="J1379" s="112"/>
      <c r="K1379" s="67"/>
    </row>
    <row r="1380" spans="1:11" s="6" customFormat="1" ht="15" outlineLevel="1">
      <c r="A1380" s="59" t="s">
        <v>43</v>
      </c>
      <c r="B1380" s="108"/>
      <c r="C1380" s="108" t="s">
        <v>44</v>
      </c>
      <c r="D1380" s="109"/>
      <c r="E1380" s="62" t="s">
        <v>43</v>
      </c>
      <c r="F1380" s="110">
        <v>29.07</v>
      </c>
      <c r="G1380" s="111" t="s">
        <v>76</v>
      </c>
      <c r="H1380" s="110"/>
      <c r="I1380" s="65">
        <v>67.540000000000006</v>
      </c>
      <c r="J1380" s="112">
        <v>26.39</v>
      </c>
      <c r="K1380" s="67">
        <v>1782.26</v>
      </c>
    </row>
    <row r="1381" spans="1:11" s="6" customFormat="1" ht="15" outlineLevel="1">
      <c r="A1381" s="59" t="s">
        <v>43</v>
      </c>
      <c r="B1381" s="108"/>
      <c r="C1381" s="108" t="s">
        <v>46</v>
      </c>
      <c r="D1381" s="109"/>
      <c r="E1381" s="62" t="s">
        <v>43</v>
      </c>
      <c r="F1381" s="110">
        <v>2.91</v>
      </c>
      <c r="G1381" s="111">
        <v>1.2</v>
      </c>
      <c r="H1381" s="110"/>
      <c r="I1381" s="65">
        <v>6.15</v>
      </c>
      <c r="J1381" s="112">
        <v>6.01</v>
      </c>
      <c r="K1381" s="67">
        <v>36.94</v>
      </c>
    </row>
    <row r="1382" spans="1:11" s="6" customFormat="1" ht="15" outlineLevel="1">
      <c r="A1382" s="59" t="s">
        <v>43</v>
      </c>
      <c r="B1382" s="108"/>
      <c r="C1382" s="108" t="s">
        <v>48</v>
      </c>
      <c r="D1382" s="109"/>
      <c r="E1382" s="62" t="s">
        <v>43</v>
      </c>
      <c r="F1382" s="110"/>
      <c r="G1382" s="111"/>
      <c r="H1382" s="110"/>
      <c r="I1382" s="65"/>
      <c r="J1382" s="112">
        <v>26.39</v>
      </c>
      <c r="K1382" s="67"/>
    </row>
    <row r="1383" spans="1:11" s="6" customFormat="1" ht="15" outlineLevel="1">
      <c r="A1383" s="59" t="s">
        <v>43</v>
      </c>
      <c r="B1383" s="108"/>
      <c r="C1383" s="108" t="s">
        <v>52</v>
      </c>
      <c r="D1383" s="109"/>
      <c r="E1383" s="62" t="s">
        <v>43</v>
      </c>
      <c r="F1383" s="110"/>
      <c r="G1383" s="111"/>
      <c r="H1383" s="110"/>
      <c r="I1383" s="65"/>
      <c r="J1383" s="112"/>
      <c r="K1383" s="67"/>
    </row>
    <row r="1384" spans="1:11" s="6" customFormat="1" ht="15" outlineLevel="1">
      <c r="A1384" s="59" t="s">
        <v>43</v>
      </c>
      <c r="B1384" s="108"/>
      <c r="C1384" s="108" t="s">
        <v>53</v>
      </c>
      <c r="D1384" s="109" t="s">
        <v>54</v>
      </c>
      <c r="E1384" s="62">
        <v>91</v>
      </c>
      <c r="F1384" s="110"/>
      <c r="G1384" s="111"/>
      <c r="H1384" s="110"/>
      <c r="I1384" s="65">
        <v>61.46</v>
      </c>
      <c r="J1384" s="112">
        <v>75</v>
      </c>
      <c r="K1384" s="67">
        <v>1336.7</v>
      </c>
    </row>
    <row r="1385" spans="1:11" s="6" customFormat="1" ht="15" outlineLevel="1">
      <c r="A1385" s="59" t="s">
        <v>43</v>
      </c>
      <c r="B1385" s="108"/>
      <c r="C1385" s="108" t="s">
        <v>55</v>
      </c>
      <c r="D1385" s="109" t="s">
        <v>54</v>
      </c>
      <c r="E1385" s="62">
        <v>70</v>
      </c>
      <c r="F1385" s="110"/>
      <c r="G1385" s="111"/>
      <c r="H1385" s="110"/>
      <c r="I1385" s="65">
        <v>47.28</v>
      </c>
      <c r="J1385" s="112">
        <v>41</v>
      </c>
      <c r="K1385" s="67">
        <v>730.73</v>
      </c>
    </row>
    <row r="1386" spans="1:11" s="6" customFormat="1" ht="15" outlineLevel="1">
      <c r="A1386" s="59" t="s">
        <v>43</v>
      </c>
      <c r="B1386" s="108"/>
      <c r="C1386" s="108" t="s">
        <v>56</v>
      </c>
      <c r="D1386" s="109" t="s">
        <v>54</v>
      </c>
      <c r="E1386" s="62">
        <v>98</v>
      </c>
      <c r="F1386" s="110"/>
      <c r="G1386" s="111"/>
      <c r="H1386" s="110"/>
      <c r="I1386" s="65">
        <v>0</v>
      </c>
      <c r="J1386" s="112">
        <v>95</v>
      </c>
      <c r="K1386" s="67">
        <v>0</v>
      </c>
    </row>
    <row r="1387" spans="1:11" s="6" customFormat="1" ht="15" outlineLevel="1">
      <c r="A1387" s="59" t="s">
        <v>43</v>
      </c>
      <c r="B1387" s="108"/>
      <c r="C1387" s="108" t="s">
        <v>57</v>
      </c>
      <c r="D1387" s="109" t="s">
        <v>54</v>
      </c>
      <c r="E1387" s="62">
        <v>77</v>
      </c>
      <c r="F1387" s="110"/>
      <c r="G1387" s="111"/>
      <c r="H1387" s="110"/>
      <c r="I1387" s="65">
        <v>0</v>
      </c>
      <c r="J1387" s="112">
        <v>65</v>
      </c>
      <c r="K1387" s="67">
        <v>0</v>
      </c>
    </row>
    <row r="1388" spans="1:11" s="6" customFormat="1" ht="30" outlineLevel="1">
      <c r="A1388" s="59" t="s">
        <v>43</v>
      </c>
      <c r="B1388" s="108"/>
      <c r="C1388" s="108" t="s">
        <v>58</v>
      </c>
      <c r="D1388" s="109" t="s">
        <v>59</v>
      </c>
      <c r="E1388" s="62">
        <v>2.6</v>
      </c>
      <c r="F1388" s="110"/>
      <c r="G1388" s="111" t="s">
        <v>76</v>
      </c>
      <c r="H1388" s="110"/>
      <c r="I1388" s="65">
        <v>6.04</v>
      </c>
      <c r="J1388" s="112"/>
      <c r="K1388" s="67"/>
    </row>
    <row r="1389" spans="1:11" s="6" customFormat="1" ht="15.75">
      <c r="A1389" s="70" t="s">
        <v>43</v>
      </c>
      <c r="B1389" s="113"/>
      <c r="C1389" s="113" t="s">
        <v>60</v>
      </c>
      <c r="D1389" s="114"/>
      <c r="E1389" s="73" t="s">
        <v>43</v>
      </c>
      <c r="F1389" s="115"/>
      <c r="G1389" s="116"/>
      <c r="H1389" s="115"/>
      <c r="I1389" s="76">
        <v>182.43</v>
      </c>
      <c r="J1389" s="117"/>
      <c r="K1389" s="78">
        <v>3886.63</v>
      </c>
    </row>
    <row r="1390" spans="1:11" s="6" customFormat="1" ht="180">
      <c r="A1390" s="59">
        <v>148</v>
      </c>
      <c r="B1390" s="108" t="s">
        <v>1613</v>
      </c>
      <c r="C1390" s="108" t="s">
        <v>1614</v>
      </c>
      <c r="D1390" s="109" t="s">
        <v>1615</v>
      </c>
      <c r="E1390" s="62" t="s">
        <v>478</v>
      </c>
      <c r="F1390" s="110">
        <v>249.36</v>
      </c>
      <c r="G1390" s="111"/>
      <c r="H1390" s="110"/>
      <c r="I1390" s="65"/>
      <c r="J1390" s="112"/>
      <c r="K1390" s="67"/>
    </row>
    <row r="1391" spans="1:11" s="6" customFormat="1" ht="25.5" outlineLevel="1">
      <c r="A1391" s="59" t="s">
        <v>43</v>
      </c>
      <c r="B1391" s="108"/>
      <c r="C1391" s="108" t="s">
        <v>44</v>
      </c>
      <c r="D1391" s="109"/>
      <c r="E1391" s="62" t="s">
        <v>43</v>
      </c>
      <c r="F1391" s="110">
        <v>240.54</v>
      </c>
      <c r="G1391" s="111" t="s">
        <v>94</v>
      </c>
      <c r="H1391" s="110"/>
      <c r="I1391" s="65">
        <v>642.65</v>
      </c>
      <c r="J1391" s="112">
        <v>26.39</v>
      </c>
      <c r="K1391" s="67">
        <v>16959.43</v>
      </c>
    </row>
    <row r="1392" spans="1:11" s="6" customFormat="1" ht="15" outlineLevel="1">
      <c r="A1392" s="59" t="s">
        <v>43</v>
      </c>
      <c r="B1392" s="108"/>
      <c r="C1392" s="108" t="s">
        <v>46</v>
      </c>
      <c r="D1392" s="109"/>
      <c r="E1392" s="62" t="s">
        <v>43</v>
      </c>
      <c r="F1392" s="110">
        <v>3.27</v>
      </c>
      <c r="G1392" s="111" t="s">
        <v>95</v>
      </c>
      <c r="H1392" s="110"/>
      <c r="I1392" s="65">
        <v>8.6300000000000008</v>
      </c>
      <c r="J1392" s="112">
        <v>10.9</v>
      </c>
      <c r="K1392" s="67">
        <v>94.1</v>
      </c>
    </row>
    <row r="1393" spans="1:11" s="6" customFormat="1" ht="15" outlineLevel="1">
      <c r="A1393" s="59" t="s">
        <v>43</v>
      </c>
      <c r="B1393" s="108"/>
      <c r="C1393" s="108" t="s">
        <v>48</v>
      </c>
      <c r="D1393" s="109"/>
      <c r="E1393" s="62" t="s">
        <v>43</v>
      </c>
      <c r="F1393" s="110" t="s">
        <v>1616</v>
      </c>
      <c r="G1393" s="111"/>
      <c r="H1393" s="110"/>
      <c r="I1393" s="68" t="s">
        <v>1617</v>
      </c>
      <c r="J1393" s="112">
        <v>26.39</v>
      </c>
      <c r="K1393" s="69" t="s">
        <v>1618</v>
      </c>
    </row>
    <row r="1394" spans="1:11" s="6" customFormat="1" ht="15" outlineLevel="1">
      <c r="A1394" s="59" t="s">
        <v>43</v>
      </c>
      <c r="B1394" s="108"/>
      <c r="C1394" s="108" t="s">
        <v>52</v>
      </c>
      <c r="D1394" s="109"/>
      <c r="E1394" s="62" t="s">
        <v>43</v>
      </c>
      <c r="F1394" s="110">
        <v>5.55</v>
      </c>
      <c r="G1394" s="111"/>
      <c r="H1394" s="110"/>
      <c r="I1394" s="65">
        <v>9.77</v>
      </c>
      <c r="J1394" s="112">
        <v>8.23</v>
      </c>
      <c r="K1394" s="67">
        <v>80.39</v>
      </c>
    </row>
    <row r="1395" spans="1:11" s="6" customFormat="1" ht="15" outlineLevel="1">
      <c r="A1395" s="59" t="s">
        <v>43</v>
      </c>
      <c r="B1395" s="108"/>
      <c r="C1395" s="108" t="s">
        <v>53</v>
      </c>
      <c r="D1395" s="109" t="s">
        <v>54</v>
      </c>
      <c r="E1395" s="62">
        <v>85</v>
      </c>
      <c r="F1395" s="110"/>
      <c r="G1395" s="111"/>
      <c r="H1395" s="110"/>
      <c r="I1395" s="65">
        <v>546.25</v>
      </c>
      <c r="J1395" s="112">
        <v>70</v>
      </c>
      <c r="K1395" s="67">
        <v>11871.6</v>
      </c>
    </row>
    <row r="1396" spans="1:11" s="6" customFormat="1" ht="15" outlineLevel="1">
      <c r="A1396" s="59" t="s">
        <v>43</v>
      </c>
      <c r="B1396" s="108"/>
      <c r="C1396" s="108" t="s">
        <v>55</v>
      </c>
      <c r="D1396" s="109" t="s">
        <v>54</v>
      </c>
      <c r="E1396" s="62">
        <v>70</v>
      </c>
      <c r="F1396" s="110"/>
      <c r="G1396" s="111"/>
      <c r="H1396" s="110"/>
      <c r="I1396" s="65">
        <v>449.86</v>
      </c>
      <c r="J1396" s="112">
        <v>41</v>
      </c>
      <c r="K1396" s="67">
        <v>6953.37</v>
      </c>
    </row>
    <row r="1397" spans="1:11" s="6" customFormat="1" ht="15" outlineLevel="1">
      <c r="A1397" s="59" t="s">
        <v>43</v>
      </c>
      <c r="B1397" s="108"/>
      <c r="C1397" s="108" t="s">
        <v>56</v>
      </c>
      <c r="D1397" s="109" t="s">
        <v>54</v>
      </c>
      <c r="E1397" s="62">
        <v>98</v>
      </c>
      <c r="F1397" s="110"/>
      <c r="G1397" s="111"/>
      <c r="H1397" s="110"/>
      <c r="I1397" s="65">
        <v>1.69</v>
      </c>
      <c r="J1397" s="112">
        <v>95</v>
      </c>
      <c r="K1397" s="67">
        <v>43.03</v>
      </c>
    </row>
    <row r="1398" spans="1:11" s="6" customFormat="1" ht="15" outlineLevel="1">
      <c r="A1398" s="59" t="s">
        <v>43</v>
      </c>
      <c r="B1398" s="108"/>
      <c r="C1398" s="108" t="s">
        <v>57</v>
      </c>
      <c r="D1398" s="109" t="s">
        <v>54</v>
      </c>
      <c r="E1398" s="62">
        <v>77</v>
      </c>
      <c r="F1398" s="110"/>
      <c r="G1398" s="111"/>
      <c r="H1398" s="110"/>
      <c r="I1398" s="65">
        <v>1.32</v>
      </c>
      <c r="J1398" s="112">
        <v>65</v>
      </c>
      <c r="K1398" s="67">
        <v>29.44</v>
      </c>
    </row>
    <row r="1399" spans="1:11" s="6" customFormat="1" ht="30" outlineLevel="1">
      <c r="A1399" s="59" t="s">
        <v>43</v>
      </c>
      <c r="B1399" s="108"/>
      <c r="C1399" s="108" t="s">
        <v>58</v>
      </c>
      <c r="D1399" s="109" t="s">
        <v>59</v>
      </c>
      <c r="E1399" s="62">
        <v>16.57</v>
      </c>
      <c r="F1399" s="110"/>
      <c r="G1399" s="111" t="s">
        <v>94</v>
      </c>
      <c r="H1399" s="110"/>
      <c r="I1399" s="65">
        <v>44.27</v>
      </c>
      <c r="J1399" s="112"/>
      <c r="K1399" s="67"/>
    </row>
    <row r="1400" spans="1:11" s="6" customFormat="1" ht="15.75">
      <c r="A1400" s="70" t="s">
        <v>43</v>
      </c>
      <c r="B1400" s="113"/>
      <c r="C1400" s="113" t="s">
        <v>60</v>
      </c>
      <c r="D1400" s="114"/>
      <c r="E1400" s="73" t="s">
        <v>43</v>
      </c>
      <c r="F1400" s="115"/>
      <c r="G1400" s="116"/>
      <c r="H1400" s="115"/>
      <c r="I1400" s="76">
        <v>1660.17</v>
      </c>
      <c r="J1400" s="117"/>
      <c r="K1400" s="78">
        <v>36031.360000000001</v>
      </c>
    </row>
    <row r="1401" spans="1:11" s="6" customFormat="1" ht="15" outlineLevel="1">
      <c r="A1401" s="59" t="s">
        <v>43</v>
      </c>
      <c r="B1401" s="108"/>
      <c r="C1401" s="108" t="s">
        <v>61</v>
      </c>
      <c r="D1401" s="109"/>
      <c r="E1401" s="62" t="s">
        <v>43</v>
      </c>
      <c r="F1401" s="110"/>
      <c r="G1401" s="111"/>
      <c r="H1401" s="110"/>
      <c r="I1401" s="65"/>
      <c r="J1401" s="112"/>
      <c r="K1401" s="67"/>
    </row>
    <row r="1402" spans="1:11" s="6" customFormat="1" ht="25.5" outlineLevel="1">
      <c r="A1402" s="59" t="s">
        <v>43</v>
      </c>
      <c r="B1402" s="108"/>
      <c r="C1402" s="108" t="s">
        <v>46</v>
      </c>
      <c r="D1402" s="109"/>
      <c r="E1402" s="62" t="s">
        <v>43</v>
      </c>
      <c r="F1402" s="110">
        <v>0.65</v>
      </c>
      <c r="G1402" s="111" t="s">
        <v>100</v>
      </c>
      <c r="H1402" s="110"/>
      <c r="I1402" s="65">
        <v>0.17</v>
      </c>
      <c r="J1402" s="112">
        <v>26.39</v>
      </c>
      <c r="K1402" s="67">
        <v>4.53</v>
      </c>
    </row>
    <row r="1403" spans="1:11" s="6" customFormat="1" ht="25.5" outlineLevel="1">
      <c r="A1403" s="59" t="s">
        <v>43</v>
      </c>
      <c r="B1403" s="108"/>
      <c r="C1403" s="108" t="s">
        <v>48</v>
      </c>
      <c r="D1403" s="109"/>
      <c r="E1403" s="62" t="s">
        <v>43</v>
      </c>
      <c r="F1403" s="110">
        <v>0.65</v>
      </c>
      <c r="G1403" s="111" t="s">
        <v>100</v>
      </c>
      <c r="H1403" s="110"/>
      <c r="I1403" s="65">
        <v>0.17</v>
      </c>
      <c r="J1403" s="112">
        <v>26.39</v>
      </c>
      <c r="K1403" s="67">
        <v>4.53</v>
      </c>
    </row>
    <row r="1404" spans="1:11" s="6" customFormat="1" ht="15" outlineLevel="1">
      <c r="A1404" s="59" t="s">
        <v>43</v>
      </c>
      <c r="B1404" s="108"/>
      <c r="C1404" s="108" t="s">
        <v>63</v>
      </c>
      <c r="D1404" s="109" t="s">
        <v>54</v>
      </c>
      <c r="E1404" s="62">
        <v>175</v>
      </c>
      <c r="F1404" s="110"/>
      <c r="G1404" s="111"/>
      <c r="H1404" s="110"/>
      <c r="I1404" s="65">
        <v>0.3</v>
      </c>
      <c r="J1404" s="112">
        <v>160</v>
      </c>
      <c r="K1404" s="67">
        <v>7.24</v>
      </c>
    </row>
    <row r="1405" spans="1:11" s="6" customFormat="1" ht="15" outlineLevel="1">
      <c r="A1405" s="59" t="s">
        <v>43</v>
      </c>
      <c r="B1405" s="108"/>
      <c r="C1405" s="108" t="s">
        <v>64</v>
      </c>
      <c r="D1405" s="109"/>
      <c r="E1405" s="62" t="s">
        <v>43</v>
      </c>
      <c r="F1405" s="110"/>
      <c r="G1405" s="111"/>
      <c r="H1405" s="110"/>
      <c r="I1405" s="65">
        <v>0.47</v>
      </c>
      <c r="J1405" s="112"/>
      <c r="K1405" s="67">
        <v>11.77</v>
      </c>
    </row>
    <row r="1406" spans="1:11" s="6" customFormat="1" ht="15.75">
      <c r="A1406" s="70" t="s">
        <v>43</v>
      </c>
      <c r="B1406" s="113"/>
      <c r="C1406" s="113" t="s">
        <v>65</v>
      </c>
      <c r="D1406" s="114"/>
      <c r="E1406" s="73" t="s">
        <v>43</v>
      </c>
      <c r="F1406" s="115"/>
      <c r="G1406" s="116"/>
      <c r="H1406" s="115"/>
      <c r="I1406" s="76">
        <v>1660.64</v>
      </c>
      <c r="J1406" s="117"/>
      <c r="K1406" s="78">
        <v>36043.129999999997</v>
      </c>
    </row>
    <row r="1407" spans="1:11" s="6" customFormat="1" ht="60">
      <c r="A1407" s="59">
        <v>149</v>
      </c>
      <c r="B1407" s="108" t="s">
        <v>1619</v>
      </c>
      <c r="C1407" s="108" t="s">
        <v>1620</v>
      </c>
      <c r="D1407" s="109" t="s">
        <v>106</v>
      </c>
      <c r="E1407" s="62" t="s">
        <v>1621</v>
      </c>
      <c r="F1407" s="110">
        <v>4495.6499999999996</v>
      </c>
      <c r="G1407" s="111"/>
      <c r="H1407" s="110"/>
      <c r="I1407" s="65">
        <v>395.62</v>
      </c>
      <c r="J1407" s="112">
        <v>8.01</v>
      </c>
      <c r="K1407" s="78">
        <v>3168.89</v>
      </c>
    </row>
    <row r="1408" spans="1:11" s="6" customFormat="1" ht="105">
      <c r="A1408" s="59">
        <v>150</v>
      </c>
      <c r="B1408" s="108" t="s">
        <v>1622</v>
      </c>
      <c r="C1408" s="108" t="s">
        <v>1623</v>
      </c>
      <c r="D1408" s="109" t="s">
        <v>418</v>
      </c>
      <c r="E1408" s="62">
        <v>176</v>
      </c>
      <c r="F1408" s="110">
        <v>29.81</v>
      </c>
      <c r="G1408" s="111"/>
      <c r="H1408" s="110"/>
      <c r="I1408" s="65">
        <v>5246.56</v>
      </c>
      <c r="J1408" s="112">
        <v>9.16</v>
      </c>
      <c r="K1408" s="78">
        <v>48058.49</v>
      </c>
    </row>
    <row r="1409" spans="1:11" s="6" customFormat="1" ht="270">
      <c r="A1409" s="59">
        <v>151</v>
      </c>
      <c r="B1409" s="108" t="s">
        <v>1561</v>
      </c>
      <c r="C1409" s="108" t="s">
        <v>1624</v>
      </c>
      <c r="D1409" s="109" t="s">
        <v>997</v>
      </c>
      <c r="E1409" s="62" t="s">
        <v>1625</v>
      </c>
      <c r="F1409" s="110">
        <v>1532.37</v>
      </c>
      <c r="G1409" s="111"/>
      <c r="H1409" s="110"/>
      <c r="I1409" s="65"/>
      <c r="J1409" s="112"/>
      <c r="K1409" s="67"/>
    </row>
    <row r="1410" spans="1:11" s="6" customFormat="1" ht="25.5" outlineLevel="1">
      <c r="A1410" s="59" t="s">
        <v>43</v>
      </c>
      <c r="B1410" s="108"/>
      <c r="C1410" s="108" t="s">
        <v>44</v>
      </c>
      <c r="D1410" s="109"/>
      <c r="E1410" s="62" t="s">
        <v>43</v>
      </c>
      <c r="F1410" s="110">
        <v>1141.8</v>
      </c>
      <c r="G1410" s="111" t="s">
        <v>1564</v>
      </c>
      <c r="H1410" s="110"/>
      <c r="I1410" s="65">
        <v>25668.75</v>
      </c>
      <c r="J1410" s="112">
        <v>26.39</v>
      </c>
      <c r="K1410" s="67">
        <v>677398.26</v>
      </c>
    </row>
    <row r="1411" spans="1:11" s="6" customFormat="1" ht="15" outlineLevel="1">
      <c r="A1411" s="59" t="s">
        <v>43</v>
      </c>
      <c r="B1411" s="108"/>
      <c r="C1411" s="108" t="s">
        <v>46</v>
      </c>
      <c r="D1411" s="109"/>
      <c r="E1411" s="62" t="s">
        <v>43</v>
      </c>
      <c r="F1411" s="110">
        <v>65.06</v>
      </c>
      <c r="G1411" s="111" t="s">
        <v>95</v>
      </c>
      <c r="H1411" s="110"/>
      <c r="I1411" s="65">
        <v>1275.6099999999999</v>
      </c>
      <c r="J1411" s="112">
        <v>9.33</v>
      </c>
      <c r="K1411" s="67">
        <v>11901.45</v>
      </c>
    </row>
    <row r="1412" spans="1:11" s="6" customFormat="1" ht="15" outlineLevel="1">
      <c r="A1412" s="59" t="s">
        <v>43</v>
      </c>
      <c r="B1412" s="108"/>
      <c r="C1412" s="108" t="s">
        <v>48</v>
      </c>
      <c r="D1412" s="109"/>
      <c r="E1412" s="62" t="s">
        <v>43</v>
      </c>
      <c r="F1412" s="110" t="s">
        <v>998</v>
      </c>
      <c r="G1412" s="111"/>
      <c r="H1412" s="110"/>
      <c r="I1412" s="68" t="s">
        <v>1626</v>
      </c>
      <c r="J1412" s="112">
        <v>26.39</v>
      </c>
      <c r="K1412" s="69" t="s">
        <v>1627</v>
      </c>
    </row>
    <row r="1413" spans="1:11" s="6" customFormat="1" ht="15" outlineLevel="1">
      <c r="A1413" s="59" t="s">
        <v>43</v>
      </c>
      <c r="B1413" s="108"/>
      <c r="C1413" s="108" t="s">
        <v>52</v>
      </c>
      <c r="D1413" s="109"/>
      <c r="E1413" s="62" t="s">
        <v>43</v>
      </c>
      <c r="F1413" s="110">
        <v>325.51</v>
      </c>
      <c r="G1413" s="111"/>
      <c r="H1413" s="110"/>
      <c r="I1413" s="65">
        <v>4254.78</v>
      </c>
      <c r="J1413" s="112">
        <v>5.24</v>
      </c>
      <c r="K1413" s="67">
        <v>22295.06</v>
      </c>
    </row>
    <row r="1414" spans="1:11" s="6" customFormat="1" ht="15" outlineLevel="1">
      <c r="A1414" s="59" t="s">
        <v>43</v>
      </c>
      <c r="B1414" s="108"/>
      <c r="C1414" s="108" t="s">
        <v>53</v>
      </c>
      <c r="D1414" s="109" t="s">
        <v>54</v>
      </c>
      <c r="E1414" s="62">
        <v>85</v>
      </c>
      <c r="F1414" s="110"/>
      <c r="G1414" s="111"/>
      <c r="H1414" s="110"/>
      <c r="I1414" s="65">
        <v>21818.44</v>
      </c>
      <c r="J1414" s="112">
        <v>70</v>
      </c>
      <c r="K1414" s="67">
        <v>474178.78</v>
      </c>
    </row>
    <row r="1415" spans="1:11" s="6" customFormat="1" ht="15" outlineLevel="1">
      <c r="A1415" s="59" t="s">
        <v>43</v>
      </c>
      <c r="B1415" s="108"/>
      <c r="C1415" s="108" t="s">
        <v>55</v>
      </c>
      <c r="D1415" s="109" t="s">
        <v>54</v>
      </c>
      <c r="E1415" s="62">
        <v>70</v>
      </c>
      <c r="F1415" s="110"/>
      <c r="G1415" s="111"/>
      <c r="H1415" s="110"/>
      <c r="I1415" s="65">
        <v>17968.13</v>
      </c>
      <c r="J1415" s="112">
        <v>41</v>
      </c>
      <c r="K1415" s="67">
        <v>277733.28999999998</v>
      </c>
    </row>
    <row r="1416" spans="1:11" s="6" customFormat="1" ht="15" outlineLevel="1">
      <c r="A1416" s="59" t="s">
        <v>43</v>
      </c>
      <c r="B1416" s="108"/>
      <c r="C1416" s="108" t="s">
        <v>56</v>
      </c>
      <c r="D1416" s="109" t="s">
        <v>54</v>
      </c>
      <c r="E1416" s="62">
        <v>98</v>
      </c>
      <c r="F1416" s="110"/>
      <c r="G1416" s="111"/>
      <c r="H1416" s="110"/>
      <c r="I1416" s="65">
        <v>171.01</v>
      </c>
      <c r="J1416" s="112">
        <v>95</v>
      </c>
      <c r="K1416" s="67">
        <v>4374.79</v>
      </c>
    </row>
    <row r="1417" spans="1:11" s="6" customFormat="1" ht="15" outlineLevel="1">
      <c r="A1417" s="59" t="s">
        <v>43</v>
      </c>
      <c r="B1417" s="108"/>
      <c r="C1417" s="108" t="s">
        <v>57</v>
      </c>
      <c r="D1417" s="109" t="s">
        <v>54</v>
      </c>
      <c r="E1417" s="62">
        <v>77</v>
      </c>
      <c r="F1417" s="110"/>
      <c r="G1417" s="111"/>
      <c r="H1417" s="110"/>
      <c r="I1417" s="65">
        <v>134.37</v>
      </c>
      <c r="J1417" s="112">
        <v>65</v>
      </c>
      <c r="K1417" s="67">
        <v>2993.28</v>
      </c>
    </row>
    <row r="1418" spans="1:11" s="6" customFormat="1" ht="30" outlineLevel="1">
      <c r="A1418" s="59" t="s">
        <v>43</v>
      </c>
      <c r="B1418" s="108"/>
      <c r="C1418" s="108" t="s">
        <v>58</v>
      </c>
      <c r="D1418" s="109" t="s">
        <v>59</v>
      </c>
      <c r="E1418" s="62">
        <v>86.5</v>
      </c>
      <c r="F1418" s="110"/>
      <c r="G1418" s="111" t="s">
        <v>1564</v>
      </c>
      <c r="H1418" s="110"/>
      <c r="I1418" s="65">
        <v>1944.6</v>
      </c>
      <c r="J1418" s="112"/>
      <c r="K1418" s="67"/>
    </row>
    <row r="1419" spans="1:11" s="6" customFormat="1" ht="15.75">
      <c r="A1419" s="70" t="s">
        <v>43</v>
      </c>
      <c r="B1419" s="113"/>
      <c r="C1419" s="113" t="s">
        <v>60</v>
      </c>
      <c r="D1419" s="114"/>
      <c r="E1419" s="73" t="s">
        <v>43</v>
      </c>
      <c r="F1419" s="115"/>
      <c r="G1419" s="116"/>
      <c r="H1419" s="115"/>
      <c r="I1419" s="76">
        <v>71291.09</v>
      </c>
      <c r="J1419" s="117"/>
      <c r="K1419" s="78">
        <v>1470874.91</v>
      </c>
    </row>
    <row r="1420" spans="1:11" s="6" customFormat="1" ht="15" outlineLevel="1">
      <c r="A1420" s="59" t="s">
        <v>43</v>
      </c>
      <c r="B1420" s="108"/>
      <c r="C1420" s="108" t="s">
        <v>61</v>
      </c>
      <c r="D1420" s="109"/>
      <c r="E1420" s="62" t="s">
        <v>43</v>
      </c>
      <c r="F1420" s="110"/>
      <c r="G1420" s="111"/>
      <c r="H1420" s="110"/>
      <c r="I1420" s="65"/>
      <c r="J1420" s="112"/>
      <c r="K1420" s="67"/>
    </row>
    <row r="1421" spans="1:11" s="6" customFormat="1" ht="25.5" outlineLevel="1">
      <c r="A1421" s="59" t="s">
        <v>43</v>
      </c>
      <c r="B1421" s="108"/>
      <c r="C1421" s="108" t="s">
        <v>46</v>
      </c>
      <c r="D1421" s="109"/>
      <c r="E1421" s="62" t="s">
        <v>43</v>
      </c>
      <c r="F1421" s="110">
        <v>8.9</v>
      </c>
      <c r="G1421" s="111" t="s">
        <v>100</v>
      </c>
      <c r="H1421" s="110"/>
      <c r="I1421" s="65">
        <v>17.45</v>
      </c>
      <c r="J1421" s="112">
        <v>26.39</v>
      </c>
      <c r="K1421" s="67">
        <v>460.5</v>
      </c>
    </row>
    <row r="1422" spans="1:11" s="6" customFormat="1" ht="25.5" outlineLevel="1">
      <c r="A1422" s="59" t="s">
        <v>43</v>
      </c>
      <c r="B1422" s="108"/>
      <c r="C1422" s="108" t="s">
        <v>48</v>
      </c>
      <c r="D1422" s="109"/>
      <c r="E1422" s="62" t="s">
        <v>43</v>
      </c>
      <c r="F1422" s="110">
        <v>8.9</v>
      </c>
      <c r="G1422" s="111" t="s">
        <v>100</v>
      </c>
      <c r="H1422" s="110"/>
      <c r="I1422" s="65">
        <v>17.45</v>
      </c>
      <c r="J1422" s="112">
        <v>26.39</v>
      </c>
      <c r="K1422" s="67">
        <v>460.5</v>
      </c>
    </row>
    <row r="1423" spans="1:11" s="6" customFormat="1" ht="15" outlineLevel="1">
      <c r="A1423" s="59" t="s">
        <v>43</v>
      </c>
      <c r="B1423" s="108"/>
      <c r="C1423" s="108" t="s">
        <v>63</v>
      </c>
      <c r="D1423" s="109" t="s">
        <v>54</v>
      </c>
      <c r="E1423" s="62">
        <v>175</v>
      </c>
      <c r="F1423" s="110"/>
      <c r="G1423" s="111"/>
      <c r="H1423" s="110"/>
      <c r="I1423" s="65">
        <v>30.54</v>
      </c>
      <c r="J1423" s="112">
        <v>160</v>
      </c>
      <c r="K1423" s="67">
        <v>736.81</v>
      </c>
    </row>
    <row r="1424" spans="1:11" s="6" customFormat="1" ht="15" outlineLevel="1">
      <c r="A1424" s="59" t="s">
        <v>43</v>
      </c>
      <c r="B1424" s="108"/>
      <c r="C1424" s="108" t="s">
        <v>64</v>
      </c>
      <c r="D1424" s="109"/>
      <c r="E1424" s="62" t="s">
        <v>43</v>
      </c>
      <c r="F1424" s="110"/>
      <c r="G1424" s="111"/>
      <c r="H1424" s="110"/>
      <c r="I1424" s="65">
        <v>47.99</v>
      </c>
      <c r="J1424" s="112"/>
      <c r="K1424" s="67">
        <v>1197.31</v>
      </c>
    </row>
    <row r="1425" spans="1:11" s="6" customFormat="1" ht="15.75">
      <c r="A1425" s="70" t="s">
        <v>43</v>
      </c>
      <c r="B1425" s="113"/>
      <c r="C1425" s="113" t="s">
        <v>65</v>
      </c>
      <c r="D1425" s="114"/>
      <c r="E1425" s="73" t="s">
        <v>43</v>
      </c>
      <c r="F1425" s="115"/>
      <c r="G1425" s="116"/>
      <c r="H1425" s="115"/>
      <c r="I1425" s="76">
        <v>71339.08</v>
      </c>
      <c r="J1425" s="117"/>
      <c r="K1425" s="78">
        <v>1472072.22</v>
      </c>
    </row>
    <row r="1426" spans="1:11" s="6" customFormat="1" ht="30">
      <c r="A1426" s="59">
        <v>152</v>
      </c>
      <c r="B1426" s="108" t="s">
        <v>1628</v>
      </c>
      <c r="C1426" s="108" t="s">
        <v>1629</v>
      </c>
      <c r="D1426" s="109" t="s">
        <v>106</v>
      </c>
      <c r="E1426" s="62">
        <v>-0.20913799999999999</v>
      </c>
      <c r="F1426" s="110">
        <v>17876.91</v>
      </c>
      <c r="G1426" s="111"/>
      <c r="H1426" s="110"/>
      <c r="I1426" s="65">
        <v>-3738.74</v>
      </c>
      <c r="J1426" s="112">
        <v>4.83</v>
      </c>
      <c r="K1426" s="78">
        <v>-18058.12</v>
      </c>
    </row>
    <row r="1427" spans="1:11" s="6" customFormat="1" ht="105">
      <c r="A1427" s="59">
        <v>153</v>
      </c>
      <c r="B1427" s="108" t="s">
        <v>1630</v>
      </c>
      <c r="C1427" s="108" t="s">
        <v>1631</v>
      </c>
      <c r="D1427" s="109" t="s">
        <v>106</v>
      </c>
      <c r="E1427" s="62">
        <v>3.0507840000000002</v>
      </c>
      <c r="F1427" s="110">
        <v>20359.919999999998</v>
      </c>
      <c r="G1427" s="111"/>
      <c r="H1427" s="110"/>
      <c r="I1427" s="65">
        <v>62113.72</v>
      </c>
      <c r="J1427" s="112">
        <v>8.56</v>
      </c>
      <c r="K1427" s="78">
        <v>531693.43000000005</v>
      </c>
    </row>
    <row r="1428" spans="1:11" s="6" customFormat="1" ht="135">
      <c r="A1428" s="59">
        <v>154</v>
      </c>
      <c r="B1428" s="108" t="s">
        <v>123</v>
      </c>
      <c r="C1428" s="108" t="s">
        <v>1632</v>
      </c>
      <c r="D1428" s="109" t="s">
        <v>109</v>
      </c>
      <c r="E1428" s="62">
        <v>4272.241</v>
      </c>
      <c r="F1428" s="110">
        <v>190.06</v>
      </c>
      <c r="G1428" s="111"/>
      <c r="H1428" s="110"/>
      <c r="I1428" s="65">
        <v>811982.12</v>
      </c>
      <c r="J1428" s="112">
        <v>7.4</v>
      </c>
      <c r="K1428" s="78">
        <v>6008667.7199999997</v>
      </c>
    </row>
    <row r="1429" spans="1:11" s="6" customFormat="1" ht="135">
      <c r="A1429" s="59">
        <v>155</v>
      </c>
      <c r="B1429" s="108" t="s">
        <v>123</v>
      </c>
      <c r="C1429" s="108" t="s">
        <v>1633</v>
      </c>
      <c r="D1429" s="109" t="s">
        <v>103</v>
      </c>
      <c r="E1429" s="62">
        <v>308.75</v>
      </c>
      <c r="F1429" s="110">
        <v>229.73</v>
      </c>
      <c r="G1429" s="111"/>
      <c r="H1429" s="110"/>
      <c r="I1429" s="65">
        <v>70929.14</v>
      </c>
      <c r="J1429" s="112">
        <v>7.4</v>
      </c>
      <c r="K1429" s="78">
        <v>524875.62</v>
      </c>
    </row>
    <row r="1430" spans="1:11" s="6" customFormat="1" ht="150">
      <c r="A1430" s="59">
        <v>156</v>
      </c>
      <c r="B1430" s="108" t="s">
        <v>123</v>
      </c>
      <c r="C1430" s="108" t="s">
        <v>1634</v>
      </c>
      <c r="D1430" s="109" t="s">
        <v>103</v>
      </c>
      <c r="E1430" s="62">
        <v>234</v>
      </c>
      <c r="F1430" s="110">
        <v>861.49</v>
      </c>
      <c r="G1430" s="111"/>
      <c r="H1430" s="110"/>
      <c r="I1430" s="65">
        <v>201588.66</v>
      </c>
      <c r="J1430" s="112">
        <v>7.4</v>
      </c>
      <c r="K1430" s="78">
        <v>1491756.08</v>
      </c>
    </row>
    <row r="1431" spans="1:11" s="6" customFormat="1" ht="45">
      <c r="A1431" s="59">
        <v>157</v>
      </c>
      <c r="B1431" s="108" t="s">
        <v>1112</v>
      </c>
      <c r="C1431" s="108" t="s">
        <v>1113</v>
      </c>
      <c r="D1431" s="109" t="s">
        <v>106</v>
      </c>
      <c r="E1431" s="62">
        <v>11.583</v>
      </c>
      <c r="F1431" s="110">
        <v>42.16</v>
      </c>
      <c r="G1431" s="111"/>
      <c r="H1431" s="110"/>
      <c r="I1431" s="65">
        <v>488.34</v>
      </c>
      <c r="J1431" s="112">
        <v>11.94</v>
      </c>
      <c r="K1431" s="78">
        <v>5830.77</v>
      </c>
    </row>
    <row r="1432" spans="1:11" s="6" customFormat="1" ht="150">
      <c r="A1432" s="59">
        <v>158</v>
      </c>
      <c r="B1432" s="108" t="s">
        <v>1635</v>
      </c>
      <c r="C1432" s="108" t="s">
        <v>1636</v>
      </c>
      <c r="D1432" s="109" t="s">
        <v>1036</v>
      </c>
      <c r="E1432" s="62" t="s">
        <v>1637</v>
      </c>
      <c r="F1432" s="110">
        <v>72.930000000000007</v>
      </c>
      <c r="G1432" s="111"/>
      <c r="H1432" s="110"/>
      <c r="I1432" s="65"/>
      <c r="J1432" s="112"/>
      <c r="K1432" s="67"/>
    </row>
    <row r="1433" spans="1:11" s="6" customFormat="1" ht="15" outlineLevel="1">
      <c r="A1433" s="59" t="s">
        <v>43</v>
      </c>
      <c r="B1433" s="108"/>
      <c r="C1433" s="108" t="s">
        <v>44</v>
      </c>
      <c r="D1433" s="109"/>
      <c r="E1433" s="62" t="s">
        <v>43</v>
      </c>
      <c r="F1433" s="110">
        <v>67.11</v>
      </c>
      <c r="G1433" s="111" t="s">
        <v>76</v>
      </c>
      <c r="H1433" s="110"/>
      <c r="I1433" s="65">
        <v>2763.86</v>
      </c>
      <c r="J1433" s="112">
        <v>26.39</v>
      </c>
      <c r="K1433" s="67">
        <v>72938.22</v>
      </c>
    </row>
    <row r="1434" spans="1:11" s="6" customFormat="1" ht="15" outlineLevel="1">
      <c r="A1434" s="59" t="s">
        <v>43</v>
      </c>
      <c r="B1434" s="108"/>
      <c r="C1434" s="108" t="s">
        <v>46</v>
      </c>
      <c r="D1434" s="109"/>
      <c r="E1434" s="62" t="s">
        <v>43</v>
      </c>
      <c r="F1434" s="110">
        <v>5.82</v>
      </c>
      <c r="G1434" s="111">
        <v>1.2</v>
      </c>
      <c r="H1434" s="110"/>
      <c r="I1434" s="65">
        <v>217.9</v>
      </c>
      <c r="J1434" s="112">
        <v>6.01</v>
      </c>
      <c r="K1434" s="67">
        <v>1309.58</v>
      </c>
    </row>
    <row r="1435" spans="1:11" s="6" customFormat="1" ht="15" outlineLevel="1">
      <c r="A1435" s="59" t="s">
        <v>43</v>
      </c>
      <c r="B1435" s="108"/>
      <c r="C1435" s="108" t="s">
        <v>48</v>
      </c>
      <c r="D1435" s="109"/>
      <c r="E1435" s="62" t="s">
        <v>43</v>
      </c>
      <c r="F1435" s="110"/>
      <c r="G1435" s="111"/>
      <c r="H1435" s="110"/>
      <c r="I1435" s="65"/>
      <c r="J1435" s="112">
        <v>26.39</v>
      </c>
      <c r="K1435" s="67"/>
    </row>
    <row r="1436" spans="1:11" s="6" customFormat="1" ht="15" outlineLevel="1">
      <c r="A1436" s="59" t="s">
        <v>43</v>
      </c>
      <c r="B1436" s="108"/>
      <c r="C1436" s="108" t="s">
        <v>52</v>
      </c>
      <c r="D1436" s="109"/>
      <c r="E1436" s="62" t="s">
        <v>43</v>
      </c>
      <c r="F1436" s="110"/>
      <c r="G1436" s="111"/>
      <c r="H1436" s="110"/>
      <c r="I1436" s="65"/>
      <c r="J1436" s="112"/>
      <c r="K1436" s="67"/>
    </row>
    <row r="1437" spans="1:11" s="6" customFormat="1" ht="15" outlineLevel="1">
      <c r="A1437" s="59" t="s">
        <v>43</v>
      </c>
      <c r="B1437" s="108"/>
      <c r="C1437" s="108" t="s">
        <v>53</v>
      </c>
      <c r="D1437" s="109" t="s">
        <v>54</v>
      </c>
      <c r="E1437" s="62">
        <v>91</v>
      </c>
      <c r="F1437" s="110"/>
      <c r="G1437" s="111"/>
      <c r="H1437" s="110"/>
      <c r="I1437" s="65">
        <v>2515.11</v>
      </c>
      <c r="J1437" s="112">
        <v>75</v>
      </c>
      <c r="K1437" s="67">
        <v>54703.67</v>
      </c>
    </row>
    <row r="1438" spans="1:11" s="6" customFormat="1" ht="15" outlineLevel="1">
      <c r="A1438" s="59" t="s">
        <v>43</v>
      </c>
      <c r="B1438" s="108"/>
      <c r="C1438" s="108" t="s">
        <v>55</v>
      </c>
      <c r="D1438" s="109" t="s">
        <v>54</v>
      </c>
      <c r="E1438" s="62">
        <v>70</v>
      </c>
      <c r="F1438" s="110"/>
      <c r="G1438" s="111"/>
      <c r="H1438" s="110"/>
      <c r="I1438" s="65">
        <v>1934.7</v>
      </c>
      <c r="J1438" s="112">
        <v>41</v>
      </c>
      <c r="K1438" s="67">
        <v>29904.67</v>
      </c>
    </row>
    <row r="1439" spans="1:11" s="6" customFormat="1" ht="15" outlineLevel="1">
      <c r="A1439" s="59" t="s">
        <v>43</v>
      </c>
      <c r="B1439" s="108"/>
      <c r="C1439" s="108" t="s">
        <v>56</v>
      </c>
      <c r="D1439" s="109" t="s">
        <v>54</v>
      </c>
      <c r="E1439" s="62">
        <v>98</v>
      </c>
      <c r="F1439" s="110"/>
      <c r="G1439" s="111"/>
      <c r="H1439" s="110"/>
      <c r="I1439" s="65">
        <v>0</v>
      </c>
      <c r="J1439" s="112">
        <v>95</v>
      </c>
      <c r="K1439" s="67">
        <v>0</v>
      </c>
    </row>
    <row r="1440" spans="1:11" s="6" customFormat="1" ht="15" outlineLevel="1">
      <c r="A1440" s="59" t="s">
        <v>43</v>
      </c>
      <c r="B1440" s="108"/>
      <c r="C1440" s="108" t="s">
        <v>57</v>
      </c>
      <c r="D1440" s="109" t="s">
        <v>54</v>
      </c>
      <c r="E1440" s="62">
        <v>77</v>
      </c>
      <c r="F1440" s="110"/>
      <c r="G1440" s="111"/>
      <c r="H1440" s="110"/>
      <c r="I1440" s="65">
        <v>0</v>
      </c>
      <c r="J1440" s="112">
        <v>65</v>
      </c>
      <c r="K1440" s="67">
        <v>0</v>
      </c>
    </row>
    <row r="1441" spans="1:11" s="6" customFormat="1" ht="30" outlineLevel="1">
      <c r="A1441" s="59" t="s">
        <v>43</v>
      </c>
      <c r="B1441" s="108"/>
      <c r="C1441" s="108" t="s">
        <v>58</v>
      </c>
      <c r="D1441" s="109" t="s">
        <v>59</v>
      </c>
      <c r="E1441" s="62">
        <v>5.36</v>
      </c>
      <c r="F1441" s="110"/>
      <c r="G1441" s="111" t="s">
        <v>76</v>
      </c>
      <c r="H1441" s="110"/>
      <c r="I1441" s="65">
        <v>220.75</v>
      </c>
      <c r="J1441" s="112"/>
      <c r="K1441" s="67"/>
    </row>
    <row r="1442" spans="1:11" s="6" customFormat="1" ht="15.75">
      <c r="A1442" s="70" t="s">
        <v>43</v>
      </c>
      <c r="B1442" s="113"/>
      <c r="C1442" s="113" t="s">
        <v>60</v>
      </c>
      <c r="D1442" s="114"/>
      <c r="E1442" s="73" t="s">
        <v>43</v>
      </c>
      <c r="F1442" s="115"/>
      <c r="G1442" s="116"/>
      <c r="H1442" s="115"/>
      <c r="I1442" s="76">
        <v>7431.57</v>
      </c>
      <c r="J1442" s="117"/>
      <c r="K1442" s="78">
        <v>158856.14000000001</v>
      </c>
    </row>
    <row r="1443" spans="1:11" s="6" customFormat="1" ht="120">
      <c r="A1443" s="59">
        <v>159</v>
      </c>
      <c r="B1443" s="108" t="s">
        <v>1638</v>
      </c>
      <c r="C1443" s="108" t="s">
        <v>1639</v>
      </c>
      <c r="D1443" s="109" t="s">
        <v>106</v>
      </c>
      <c r="E1443" s="62">
        <v>1.248E-2</v>
      </c>
      <c r="F1443" s="110">
        <v>23520</v>
      </c>
      <c r="G1443" s="111"/>
      <c r="H1443" s="110"/>
      <c r="I1443" s="65">
        <v>293.52999999999997</v>
      </c>
      <c r="J1443" s="112">
        <v>6.92</v>
      </c>
      <c r="K1443" s="78">
        <v>2031.22</v>
      </c>
    </row>
    <row r="1444" spans="1:11" s="6" customFormat="1" ht="180">
      <c r="A1444" s="59">
        <v>160</v>
      </c>
      <c r="B1444" s="108" t="s">
        <v>1191</v>
      </c>
      <c r="C1444" s="108" t="s">
        <v>1640</v>
      </c>
      <c r="D1444" s="109" t="s">
        <v>1193</v>
      </c>
      <c r="E1444" s="62">
        <v>260</v>
      </c>
      <c r="F1444" s="110">
        <v>4.63</v>
      </c>
      <c r="G1444" s="111"/>
      <c r="H1444" s="110"/>
      <c r="I1444" s="65"/>
      <c r="J1444" s="112"/>
      <c r="K1444" s="67"/>
    </row>
    <row r="1445" spans="1:11" s="6" customFormat="1" ht="25.5" outlineLevel="1">
      <c r="A1445" s="59" t="s">
        <v>43</v>
      </c>
      <c r="B1445" s="108"/>
      <c r="C1445" s="108" t="s">
        <v>44</v>
      </c>
      <c r="D1445" s="109"/>
      <c r="E1445" s="62" t="s">
        <v>43</v>
      </c>
      <c r="F1445" s="110">
        <v>4.49</v>
      </c>
      <c r="G1445" s="111" t="s">
        <v>94</v>
      </c>
      <c r="H1445" s="110"/>
      <c r="I1445" s="65">
        <v>1772.11</v>
      </c>
      <c r="J1445" s="112">
        <v>26.39</v>
      </c>
      <c r="K1445" s="67">
        <v>46766.07</v>
      </c>
    </row>
    <row r="1446" spans="1:11" s="6" customFormat="1" ht="15" outlineLevel="1">
      <c r="A1446" s="59" t="s">
        <v>43</v>
      </c>
      <c r="B1446" s="108"/>
      <c r="C1446" s="108" t="s">
        <v>46</v>
      </c>
      <c r="D1446" s="109"/>
      <c r="E1446" s="62" t="s">
        <v>43</v>
      </c>
      <c r="F1446" s="110">
        <v>0.14000000000000001</v>
      </c>
      <c r="G1446" s="111" t="s">
        <v>95</v>
      </c>
      <c r="H1446" s="110"/>
      <c r="I1446" s="65">
        <v>54.6</v>
      </c>
      <c r="J1446" s="112">
        <v>6.36</v>
      </c>
      <c r="K1446" s="67">
        <v>347.26</v>
      </c>
    </row>
    <row r="1447" spans="1:11" s="6" customFormat="1" ht="15" outlineLevel="1">
      <c r="A1447" s="59" t="s">
        <v>43</v>
      </c>
      <c r="B1447" s="108"/>
      <c r="C1447" s="108" t="s">
        <v>48</v>
      </c>
      <c r="D1447" s="109"/>
      <c r="E1447" s="62" t="s">
        <v>43</v>
      </c>
      <c r="F1447" s="110"/>
      <c r="G1447" s="111"/>
      <c r="H1447" s="110"/>
      <c r="I1447" s="65"/>
      <c r="J1447" s="112">
        <v>26.39</v>
      </c>
      <c r="K1447" s="67"/>
    </row>
    <row r="1448" spans="1:11" s="6" customFormat="1" ht="15" outlineLevel="1">
      <c r="A1448" s="59" t="s">
        <v>43</v>
      </c>
      <c r="B1448" s="108"/>
      <c r="C1448" s="108" t="s">
        <v>52</v>
      </c>
      <c r="D1448" s="109"/>
      <c r="E1448" s="62" t="s">
        <v>43</v>
      </c>
      <c r="F1448" s="110"/>
      <c r="G1448" s="111"/>
      <c r="H1448" s="110"/>
      <c r="I1448" s="65"/>
      <c r="J1448" s="112"/>
      <c r="K1448" s="67"/>
    </row>
    <row r="1449" spans="1:11" s="6" customFormat="1" ht="15" outlineLevel="1">
      <c r="A1449" s="59" t="s">
        <v>43</v>
      </c>
      <c r="B1449" s="108"/>
      <c r="C1449" s="108" t="s">
        <v>53</v>
      </c>
      <c r="D1449" s="109" t="s">
        <v>54</v>
      </c>
      <c r="E1449" s="62">
        <v>85</v>
      </c>
      <c r="F1449" s="110"/>
      <c r="G1449" s="111"/>
      <c r="H1449" s="110"/>
      <c r="I1449" s="65">
        <v>1506.29</v>
      </c>
      <c r="J1449" s="112">
        <v>70</v>
      </c>
      <c r="K1449" s="67">
        <v>32736.25</v>
      </c>
    </row>
    <row r="1450" spans="1:11" s="6" customFormat="1" ht="15" outlineLevel="1">
      <c r="A1450" s="59" t="s">
        <v>43</v>
      </c>
      <c r="B1450" s="108"/>
      <c r="C1450" s="108" t="s">
        <v>55</v>
      </c>
      <c r="D1450" s="109" t="s">
        <v>54</v>
      </c>
      <c r="E1450" s="62">
        <v>70</v>
      </c>
      <c r="F1450" s="110"/>
      <c r="G1450" s="111"/>
      <c r="H1450" s="110"/>
      <c r="I1450" s="65">
        <v>1240.48</v>
      </c>
      <c r="J1450" s="112">
        <v>41</v>
      </c>
      <c r="K1450" s="67">
        <v>19174.09</v>
      </c>
    </row>
    <row r="1451" spans="1:11" s="6" customFormat="1" ht="15" outlineLevel="1">
      <c r="A1451" s="59" t="s">
        <v>43</v>
      </c>
      <c r="B1451" s="108"/>
      <c r="C1451" s="108" t="s">
        <v>56</v>
      </c>
      <c r="D1451" s="109" t="s">
        <v>54</v>
      </c>
      <c r="E1451" s="62">
        <v>98</v>
      </c>
      <c r="F1451" s="110"/>
      <c r="G1451" s="111"/>
      <c r="H1451" s="110"/>
      <c r="I1451" s="65">
        <v>0</v>
      </c>
      <c r="J1451" s="112">
        <v>95</v>
      </c>
      <c r="K1451" s="67">
        <v>0</v>
      </c>
    </row>
    <row r="1452" spans="1:11" s="6" customFormat="1" ht="15" outlineLevel="1">
      <c r="A1452" s="59" t="s">
        <v>43</v>
      </c>
      <c r="B1452" s="108"/>
      <c r="C1452" s="108" t="s">
        <v>57</v>
      </c>
      <c r="D1452" s="109" t="s">
        <v>54</v>
      </c>
      <c r="E1452" s="62">
        <v>77</v>
      </c>
      <c r="F1452" s="110"/>
      <c r="G1452" s="111"/>
      <c r="H1452" s="110"/>
      <c r="I1452" s="65">
        <v>0</v>
      </c>
      <c r="J1452" s="112">
        <v>65</v>
      </c>
      <c r="K1452" s="67">
        <v>0</v>
      </c>
    </row>
    <row r="1453" spans="1:11" s="6" customFormat="1" ht="30" outlineLevel="1">
      <c r="A1453" s="59" t="s">
        <v>43</v>
      </c>
      <c r="B1453" s="108"/>
      <c r="C1453" s="108" t="s">
        <v>58</v>
      </c>
      <c r="D1453" s="109" t="s">
        <v>59</v>
      </c>
      <c r="E1453" s="62">
        <v>0.34</v>
      </c>
      <c r="F1453" s="110"/>
      <c r="G1453" s="111" t="s">
        <v>94</v>
      </c>
      <c r="H1453" s="110"/>
      <c r="I1453" s="65">
        <v>134.19</v>
      </c>
      <c r="J1453" s="112"/>
      <c r="K1453" s="67"/>
    </row>
    <row r="1454" spans="1:11" s="6" customFormat="1" ht="15.75">
      <c r="A1454" s="70" t="s">
        <v>43</v>
      </c>
      <c r="B1454" s="113"/>
      <c r="C1454" s="113" t="s">
        <v>60</v>
      </c>
      <c r="D1454" s="114"/>
      <c r="E1454" s="73" t="s">
        <v>43</v>
      </c>
      <c r="F1454" s="115"/>
      <c r="G1454" s="116"/>
      <c r="H1454" s="115"/>
      <c r="I1454" s="76">
        <v>4573.4799999999996</v>
      </c>
      <c r="J1454" s="117"/>
      <c r="K1454" s="78">
        <v>99023.67</v>
      </c>
    </row>
    <row r="1455" spans="1:11" s="6" customFormat="1" ht="180">
      <c r="A1455" s="59">
        <v>161</v>
      </c>
      <c r="B1455" s="108" t="s">
        <v>174</v>
      </c>
      <c r="C1455" s="108" t="s">
        <v>175</v>
      </c>
      <c r="D1455" s="109" t="s">
        <v>142</v>
      </c>
      <c r="E1455" s="62" t="s">
        <v>1641</v>
      </c>
      <c r="F1455" s="110">
        <v>96.73</v>
      </c>
      <c r="G1455" s="111"/>
      <c r="H1455" s="110"/>
      <c r="I1455" s="65"/>
      <c r="J1455" s="112"/>
      <c r="K1455" s="67"/>
    </row>
    <row r="1456" spans="1:11" s="6" customFormat="1" ht="25.5" outlineLevel="1">
      <c r="A1456" s="59" t="s">
        <v>43</v>
      </c>
      <c r="B1456" s="108"/>
      <c r="C1456" s="108" t="s">
        <v>44</v>
      </c>
      <c r="D1456" s="109"/>
      <c r="E1456" s="62" t="s">
        <v>43</v>
      </c>
      <c r="F1456" s="110">
        <v>74.13</v>
      </c>
      <c r="G1456" s="111" t="s">
        <v>94</v>
      </c>
      <c r="H1456" s="110"/>
      <c r="I1456" s="65">
        <v>379.14</v>
      </c>
      <c r="J1456" s="112">
        <v>26.39</v>
      </c>
      <c r="K1456" s="67">
        <v>10005.51</v>
      </c>
    </row>
    <row r="1457" spans="1:11" s="6" customFormat="1" ht="15" outlineLevel="1">
      <c r="A1457" s="59" t="s">
        <v>43</v>
      </c>
      <c r="B1457" s="108"/>
      <c r="C1457" s="108" t="s">
        <v>46</v>
      </c>
      <c r="D1457" s="109"/>
      <c r="E1457" s="62" t="s">
        <v>43</v>
      </c>
      <c r="F1457" s="110">
        <v>13.14</v>
      </c>
      <c r="G1457" s="111" t="s">
        <v>95</v>
      </c>
      <c r="H1457" s="110"/>
      <c r="I1457" s="65">
        <v>66.41</v>
      </c>
      <c r="J1457" s="112">
        <v>8.01</v>
      </c>
      <c r="K1457" s="67">
        <v>531.92999999999995</v>
      </c>
    </row>
    <row r="1458" spans="1:11" s="6" customFormat="1" ht="15" outlineLevel="1">
      <c r="A1458" s="59" t="s">
        <v>43</v>
      </c>
      <c r="B1458" s="108"/>
      <c r="C1458" s="108" t="s">
        <v>48</v>
      </c>
      <c r="D1458" s="109"/>
      <c r="E1458" s="62" t="s">
        <v>43</v>
      </c>
      <c r="F1458" s="110" t="s">
        <v>177</v>
      </c>
      <c r="G1458" s="111"/>
      <c r="H1458" s="110"/>
      <c r="I1458" s="68" t="s">
        <v>1642</v>
      </c>
      <c r="J1458" s="112">
        <v>26.39</v>
      </c>
      <c r="K1458" s="69" t="s">
        <v>1643</v>
      </c>
    </row>
    <row r="1459" spans="1:11" s="6" customFormat="1" ht="15" outlineLevel="1">
      <c r="A1459" s="59" t="s">
        <v>43</v>
      </c>
      <c r="B1459" s="108"/>
      <c r="C1459" s="108" t="s">
        <v>52</v>
      </c>
      <c r="D1459" s="109"/>
      <c r="E1459" s="62" t="s">
        <v>43</v>
      </c>
      <c r="F1459" s="110">
        <v>9.4600000000000009</v>
      </c>
      <c r="G1459" s="111"/>
      <c r="H1459" s="110"/>
      <c r="I1459" s="65">
        <v>31.87</v>
      </c>
      <c r="J1459" s="112">
        <v>6.81</v>
      </c>
      <c r="K1459" s="67">
        <v>217.06</v>
      </c>
    </row>
    <row r="1460" spans="1:11" s="6" customFormat="1" ht="15" outlineLevel="1">
      <c r="A1460" s="59" t="s">
        <v>43</v>
      </c>
      <c r="B1460" s="108"/>
      <c r="C1460" s="108" t="s">
        <v>53</v>
      </c>
      <c r="D1460" s="109" t="s">
        <v>54</v>
      </c>
      <c r="E1460" s="62">
        <v>100</v>
      </c>
      <c r="F1460" s="110"/>
      <c r="G1460" s="111"/>
      <c r="H1460" s="110"/>
      <c r="I1460" s="65">
        <v>379.14</v>
      </c>
      <c r="J1460" s="112">
        <v>83</v>
      </c>
      <c r="K1460" s="67">
        <v>8304.57</v>
      </c>
    </row>
    <row r="1461" spans="1:11" s="6" customFormat="1" ht="15" outlineLevel="1">
      <c r="A1461" s="59" t="s">
        <v>43</v>
      </c>
      <c r="B1461" s="108"/>
      <c r="C1461" s="108" t="s">
        <v>55</v>
      </c>
      <c r="D1461" s="109" t="s">
        <v>54</v>
      </c>
      <c r="E1461" s="62">
        <v>64</v>
      </c>
      <c r="F1461" s="110"/>
      <c r="G1461" s="111"/>
      <c r="H1461" s="110"/>
      <c r="I1461" s="65">
        <v>242.65</v>
      </c>
      <c r="J1461" s="112">
        <v>41</v>
      </c>
      <c r="K1461" s="67">
        <v>4102.26</v>
      </c>
    </row>
    <row r="1462" spans="1:11" s="6" customFormat="1" ht="15" outlineLevel="1">
      <c r="A1462" s="59" t="s">
        <v>43</v>
      </c>
      <c r="B1462" s="108"/>
      <c r="C1462" s="108" t="s">
        <v>56</v>
      </c>
      <c r="D1462" s="109" t="s">
        <v>54</v>
      </c>
      <c r="E1462" s="62">
        <v>98</v>
      </c>
      <c r="F1462" s="110"/>
      <c r="G1462" s="111"/>
      <c r="H1462" s="110"/>
      <c r="I1462" s="65">
        <v>2.0299999999999998</v>
      </c>
      <c r="J1462" s="112">
        <v>95</v>
      </c>
      <c r="K1462" s="67">
        <v>51.95</v>
      </c>
    </row>
    <row r="1463" spans="1:11" s="6" customFormat="1" ht="15" outlineLevel="1">
      <c r="A1463" s="59" t="s">
        <v>43</v>
      </c>
      <c r="B1463" s="108"/>
      <c r="C1463" s="108" t="s">
        <v>57</v>
      </c>
      <c r="D1463" s="109" t="s">
        <v>54</v>
      </c>
      <c r="E1463" s="62">
        <v>77</v>
      </c>
      <c r="F1463" s="110"/>
      <c r="G1463" s="111"/>
      <c r="H1463" s="110"/>
      <c r="I1463" s="65">
        <v>1.59</v>
      </c>
      <c r="J1463" s="112">
        <v>65</v>
      </c>
      <c r="K1463" s="67">
        <v>35.54</v>
      </c>
    </row>
    <row r="1464" spans="1:11" s="6" customFormat="1" ht="30" outlineLevel="1">
      <c r="A1464" s="59" t="s">
        <v>43</v>
      </c>
      <c r="B1464" s="108"/>
      <c r="C1464" s="108" t="s">
        <v>58</v>
      </c>
      <c r="D1464" s="109" t="s">
        <v>59</v>
      </c>
      <c r="E1464" s="62">
        <v>5.31</v>
      </c>
      <c r="F1464" s="110"/>
      <c r="G1464" s="111" t="s">
        <v>94</v>
      </c>
      <c r="H1464" s="110"/>
      <c r="I1464" s="65">
        <v>27.16</v>
      </c>
      <c r="J1464" s="112"/>
      <c r="K1464" s="67"/>
    </row>
    <row r="1465" spans="1:11" s="6" customFormat="1" ht="15.75">
      <c r="A1465" s="70" t="s">
        <v>43</v>
      </c>
      <c r="B1465" s="113"/>
      <c r="C1465" s="113" t="s">
        <v>60</v>
      </c>
      <c r="D1465" s="114"/>
      <c r="E1465" s="73" t="s">
        <v>43</v>
      </c>
      <c r="F1465" s="115"/>
      <c r="G1465" s="116"/>
      <c r="H1465" s="115"/>
      <c r="I1465" s="76">
        <v>1102.83</v>
      </c>
      <c r="J1465" s="117"/>
      <c r="K1465" s="78">
        <v>23248.82</v>
      </c>
    </row>
    <row r="1466" spans="1:11" s="6" customFormat="1" ht="15" outlineLevel="1">
      <c r="A1466" s="59" t="s">
        <v>43</v>
      </c>
      <c r="B1466" s="108"/>
      <c r="C1466" s="108" t="s">
        <v>61</v>
      </c>
      <c r="D1466" s="109"/>
      <c r="E1466" s="62" t="s">
        <v>43</v>
      </c>
      <c r="F1466" s="110"/>
      <c r="G1466" s="111"/>
      <c r="H1466" s="110"/>
      <c r="I1466" s="65"/>
      <c r="J1466" s="112"/>
      <c r="K1466" s="67"/>
    </row>
    <row r="1467" spans="1:11" s="6" customFormat="1" ht="25.5" outlineLevel="1">
      <c r="A1467" s="59" t="s">
        <v>43</v>
      </c>
      <c r="B1467" s="108"/>
      <c r="C1467" s="108" t="s">
        <v>46</v>
      </c>
      <c r="D1467" s="109"/>
      <c r="E1467" s="62" t="s">
        <v>43</v>
      </c>
      <c r="F1467" s="110">
        <v>0.41</v>
      </c>
      <c r="G1467" s="111" t="s">
        <v>100</v>
      </c>
      <c r="H1467" s="110"/>
      <c r="I1467" s="65">
        <v>0.21</v>
      </c>
      <c r="J1467" s="112">
        <v>26.39</v>
      </c>
      <c r="K1467" s="67">
        <v>5.47</v>
      </c>
    </row>
    <row r="1468" spans="1:11" s="6" customFormat="1" ht="25.5" outlineLevel="1">
      <c r="A1468" s="59" t="s">
        <v>43</v>
      </c>
      <c r="B1468" s="108"/>
      <c r="C1468" s="108" t="s">
        <v>48</v>
      </c>
      <c r="D1468" s="109"/>
      <c r="E1468" s="62" t="s">
        <v>43</v>
      </c>
      <c r="F1468" s="110">
        <v>0.41</v>
      </c>
      <c r="G1468" s="111" t="s">
        <v>100</v>
      </c>
      <c r="H1468" s="110"/>
      <c r="I1468" s="65">
        <v>0.21</v>
      </c>
      <c r="J1468" s="112">
        <v>26.39</v>
      </c>
      <c r="K1468" s="67">
        <v>5.47</v>
      </c>
    </row>
    <row r="1469" spans="1:11" s="6" customFormat="1" ht="15" outlineLevel="1">
      <c r="A1469" s="59" t="s">
        <v>43</v>
      </c>
      <c r="B1469" s="108"/>
      <c r="C1469" s="108" t="s">
        <v>63</v>
      </c>
      <c r="D1469" s="109" t="s">
        <v>54</v>
      </c>
      <c r="E1469" s="62">
        <v>175</v>
      </c>
      <c r="F1469" s="110"/>
      <c r="G1469" s="111"/>
      <c r="H1469" s="110"/>
      <c r="I1469" s="65">
        <v>0.37</v>
      </c>
      <c r="J1469" s="112">
        <v>160</v>
      </c>
      <c r="K1469" s="67">
        <v>8.76</v>
      </c>
    </row>
    <row r="1470" spans="1:11" s="6" customFormat="1" ht="15" outlineLevel="1">
      <c r="A1470" s="59" t="s">
        <v>43</v>
      </c>
      <c r="B1470" s="108"/>
      <c r="C1470" s="108" t="s">
        <v>64</v>
      </c>
      <c r="D1470" s="109"/>
      <c r="E1470" s="62" t="s">
        <v>43</v>
      </c>
      <c r="F1470" s="110"/>
      <c r="G1470" s="111"/>
      <c r="H1470" s="110"/>
      <c r="I1470" s="65">
        <v>0.57999999999999996</v>
      </c>
      <c r="J1470" s="112"/>
      <c r="K1470" s="67">
        <v>14.23</v>
      </c>
    </row>
    <row r="1471" spans="1:11" s="6" customFormat="1" ht="15.75">
      <c r="A1471" s="70" t="s">
        <v>43</v>
      </c>
      <c r="B1471" s="113"/>
      <c r="C1471" s="113" t="s">
        <v>65</v>
      </c>
      <c r="D1471" s="114"/>
      <c r="E1471" s="73" t="s">
        <v>43</v>
      </c>
      <c r="F1471" s="115"/>
      <c r="G1471" s="116"/>
      <c r="H1471" s="115"/>
      <c r="I1471" s="76">
        <v>1103.4100000000001</v>
      </c>
      <c r="J1471" s="117"/>
      <c r="K1471" s="78">
        <v>23263.05</v>
      </c>
    </row>
    <row r="1472" spans="1:11" s="6" customFormat="1" ht="45">
      <c r="A1472" s="59">
        <v>162</v>
      </c>
      <c r="B1472" s="108" t="s">
        <v>180</v>
      </c>
      <c r="C1472" s="108" t="s">
        <v>181</v>
      </c>
      <c r="D1472" s="109" t="s">
        <v>106</v>
      </c>
      <c r="E1472" s="62" t="s">
        <v>1644</v>
      </c>
      <c r="F1472" s="110">
        <v>18660.61</v>
      </c>
      <c r="G1472" s="111"/>
      <c r="H1472" s="110"/>
      <c r="I1472" s="65">
        <v>565.85</v>
      </c>
      <c r="J1472" s="112">
        <v>3.05</v>
      </c>
      <c r="K1472" s="78">
        <v>1725.83</v>
      </c>
    </row>
    <row r="1473" spans="1:11" s="6" customFormat="1" ht="180">
      <c r="A1473" s="59">
        <v>163</v>
      </c>
      <c r="B1473" s="108" t="s">
        <v>183</v>
      </c>
      <c r="C1473" s="108" t="s">
        <v>184</v>
      </c>
      <c r="D1473" s="109" t="s">
        <v>142</v>
      </c>
      <c r="E1473" s="62" t="s">
        <v>1645</v>
      </c>
      <c r="F1473" s="110">
        <v>314.81</v>
      </c>
      <c r="G1473" s="111">
        <v>2</v>
      </c>
      <c r="H1473" s="110"/>
      <c r="I1473" s="65"/>
      <c r="J1473" s="112"/>
      <c r="K1473" s="67"/>
    </row>
    <row r="1474" spans="1:11" s="6" customFormat="1" ht="25.5" outlineLevel="1">
      <c r="A1474" s="59" t="s">
        <v>43</v>
      </c>
      <c r="B1474" s="108"/>
      <c r="C1474" s="108" t="s">
        <v>44</v>
      </c>
      <c r="D1474" s="109"/>
      <c r="E1474" s="62" t="s">
        <v>43</v>
      </c>
      <c r="F1474" s="110">
        <v>25.35</v>
      </c>
      <c r="G1474" s="111" t="s">
        <v>185</v>
      </c>
      <c r="H1474" s="110"/>
      <c r="I1474" s="65">
        <v>105.38</v>
      </c>
      <c r="J1474" s="112">
        <v>26.39</v>
      </c>
      <c r="K1474" s="67">
        <v>2781.02</v>
      </c>
    </row>
    <row r="1475" spans="1:11" s="6" customFormat="1" ht="15" outlineLevel="1">
      <c r="A1475" s="59" t="s">
        <v>43</v>
      </c>
      <c r="B1475" s="108"/>
      <c r="C1475" s="108" t="s">
        <v>46</v>
      </c>
      <c r="D1475" s="109"/>
      <c r="E1475" s="62" t="s">
        <v>43</v>
      </c>
      <c r="F1475" s="110">
        <v>1.81</v>
      </c>
      <c r="G1475" s="111" t="s">
        <v>186</v>
      </c>
      <c r="H1475" s="110"/>
      <c r="I1475" s="65">
        <v>7.44</v>
      </c>
      <c r="J1475" s="112">
        <v>10.23</v>
      </c>
      <c r="K1475" s="67">
        <v>76.06</v>
      </c>
    </row>
    <row r="1476" spans="1:11" s="6" customFormat="1" ht="15" outlineLevel="1">
      <c r="A1476" s="59" t="s">
        <v>43</v>
      </c>
      <c r="B1476" s="108"/>
      <c r="C1476" s="108" t="s">
        <v>48</v>
      </c>
      <c r="D1476" s="109"/>
      <c r="E1476" s="62" t="s">
        <v>43</v>
      </c>
      <c r="F1476" s="110" t="s">
        <v>187</v>
      </c>
      <c r="G1476" s="111"/>
      <c r="H1476" s="110"/>
      <c r="I1476" s="68" t="s">
        <v>1646</v>
      </c>
      <c r="J1476" s="112">
        <v>26.39</v>
      </c>
      <c r="K1476" s="69" t="s">
        <v>1647</v>
      </c>
    </row>
    <row r="1477" spans="1:11" s="6" customFormat="1" ht="15" outlineLevel="1">
      <c r="A1477" s="59" t="s">
        <v>43</v>
      </c>
      <c r="B1477" s="108"/>
      <c r="C1477" s="108" t="s">
        <v>52</v>
      </c>
      <c r="D1477" s="109"/>
      <c r="E1477" s="62" t="s">
        <v>43</v>
      </c>
      <c r="F1477" s="110">
        <v>287.64999999999998</v>
      </c>
      <c r="G1477" s="111">
        <v>2</v>
      </c>
      <c r="H1477" s="110"/>
      <c r="I1477" s="65">
        <v>787.73</v>
      </c>
      <c r="J1477" s="112">
        <v>2.76</v>
      </c>
      <c r="K1477" s="67">
        <v>2174.14</v>
      </c>
    </row>
    <row r="1478" spans="1:11" s="6" customFormat="1" ht="15" outlineLevel="1">
      <c r="A1478" s="59" t="s">
        <v>43</v>
      </c>
      <c r="B1478" s="108"/>
      <c r="C1478" s="108" t="s">
        <v>53</v>
      </c>
      <c r="D1478" s="109" t="s">
        <v>54</v>
      </c>
      <c r="E1478" s="62">
        <v>100</v>
      </c>
      <c r="F1478" s="110"/>
      <c r="G1478" s="111"/>
      <c r="H1478" s="110"/>
      <c r="I1478" s="65">
        <v>105.38</v>
      </c>
      <c r="J1478" s="112">
        <v>83</v>
      </c>
      <c r="K1478" s="67">
        <v>2308.25</v>
      </c>
    </row>
    <row r="1479" spans="1:11" s="6" customFormat="1" ht="15" outlineLevel="1">
      <c r="A1479" s="59" t="s">
        <v>43</v>
      </c>
      <c r="B1479" s="108"/>
      <c r="C1479" s="108" t="s">
        <v>55</v>
      </c>
      <c r="D1479" s="109" t="s">
        <v>54</v>
      </c>
      <c r="E1479" s="62">
        <v>64</v>
      </c>
      <c r="F1479" s="110"/>
      <c r="G1479" s="111"/>
      <c r="H1479" s="110"/>
      <c r="I1479" s="65">
        <v>67.44</v>
      </c>
      <c r="J1479" s="112">
        <v>41</v>
      </c>
      <c r="K1479" s="67">
        <v>1140.22</v>
      </c>
    </row>
    <row r="1480" spans="1:11" s="6" customFormat="1" ht="15" outlineLevel="1">
      <c r="A1480" s="59" t="s">
        <v>43</v>
      </c>
      <c r="B1480" s="108"/>
      <c r="C1480" s="108" t="s">
        <v>56</v>
      </c>
      <c r="D1480" s="109" t="s">
        <v>54</v>
      </c>
      <c r="E1480" s="62">
        <v>98</v>
      </c>
      <c r="F1480" s="110"/>
      <c r="G1480" s="111"/>
      <c r="H1480" s="110"/>
      <c r="I1480" s="65">
        <v>1.0900000000000001</v>
      </c>
      <c r="J1480" s="112">
        <v>95</v>
      </c>
      <c r="K1480" s="67">
        <v>27.81</v>
      </c>
    </row>
    <row r="1481" spans="1:11" s="6" customFormat="1" ht="15" outlineLevel="1">
      <c r="A1481" s="59" t="s">
        <v>43</v>
      </c>
      <c r="B1481" s="108"/>
      <c r="C1481" s="108" t="s">
        <v>57</v>
      </c>
      <c r="D1481" s="109" t="s">
        <v>54</v>
      </c>
      <c r="E1481" s="62">
        <v>77</v>
      </c>
      <c r="F1481" s="110"/>
      <c r="G1481" s="111"/>
      <c r="H1481" s="110"/>
      <c r="I1481" s="65">
        <v>0.85</v>
      </c>
      <c r="J1481" s="112">
        <v>65</v>
      </c>
      <c r="K1481" s="67">
        <v>19.03</v>
      </c>
    </row>
    <row r="1482" spans="1:11" s="6" customFormat="1" ht="30" outlineLevel="1">
      <c r="A1482" s="59" t="s">
        <v>43</v>
      </c>
      <c r="B1482" s="108"/>
      <c r="C1482" s="108" t="s">
        <v>58</v>
      </c>
      <c r="D1482" s="109" t="s">
        <v>59</v>
      </c>
      <c r="E1482" s="62">
        <v>2.13</v>
      </c>
      <c r="F1482" s="110"/>
      <c r="G1482" s="111" t="s">
        <v>185</v>
      </c>
      <c r="H1482" s="110"/>
      <c r="I1482" s="65">
        <v>8.85</v>
      </c>
      <c r="J1482" s="112"/>
      <c r="K1482" s="67"/>
    </row>
    <row r="1483" spans="1:11" s="6" customFormat="1" ht="15.75">
      <c r="A1483" s="70" t="s">
        <v>43</v>
      </c>
      <c r="B1483" s="113"/>
      <c r="C1483" s="113" t="s">
        <v>60</v>
      </c>
      <c r="D1483" s="114"/>
      <c r="E1483" s="73" t="s">
        <v>43</v>
      </c>
      <c r="F1483" s="115"/>
      <c r="G1483" s="116"/>
      <c r="H1483" s="115"/>
      <c r="I1483" s="76">
        <v>1075.31</v>
      </c>
      <c r="J1483" s="117"/>
      <c r="K1483" s="78">
        <v>8526.5300000000007</v>
      </c>
    </row>
    <row r="1484" spans="1:11" s="6" customFormat="1" ht="15" outlineLevel="1">
      <c r="A1484" s="59" t="s">
        <v>43</v>
      </c>
      <c r="B1484" s="108"/>
      <c r="C1484" s="108" t="s">
        <v>61</v>
      </c>
      <c r="D1484" s="109"/>
      <c r="E1484" s="62" t="s">
        <v>43</v>
      </c>
      <c r="F1484" s="110"/>
      <c r="G1484" s="111"/>
      <c r="H1484" s="110"/>
      <c r="I1484" s="65"/>
      <c r="J1484" s="112"/>
      <c r="K1484" s="67"/>
    </row>
    <row r="1485" spans="1:11" s="6" customFormat="1" ht="25.5" outlineLevel="1">
      <c r="A1485" s="59" t="s">
        <v>43</v>
      </c>
      <c r="B1485" s="108"/>
      <c r="C1485" s="108" t="s">
        <v>46</v>
      </c>
      <c r="D1485" s="109"/>
      <c r="E1485" s="62" t="s">
        <v>43</v>
      </c>
      <c r="F1485" s="110">
        <v>0.27</v>
      </c>
      <c r="G1485" s="111" t="s">
        <v>190</v>
      </c>
      <c r="H1485" s="110"/>
      <c r="I1485" s="65">
        <v>0.11</v>
      </c>
      <c r="J1485" s="112">
        <v>26.39</v>
      </c>
      <c r="K1485" s="67">
        <v>2.93</v>
      </c>
    </row>
    <row r="1486" spans="1:11" s="6" customFormat="1" ht="25.5" outlineLevel="1">
      <c r="A1486" s="59" t="s">
        <v>43</v>
      </c>
      <c r="B1486" s="108"/>
      <c r="C1486" s="108" t="s">
        <v>48</v>
      </c>
      <c r="D1486" s="109"/>
      <c r="E1486" s="62" t="s">
        <v>43</v>
      </c>
      <c r="F1486" s="110">
        <v>0.27</v>
      </c>
      <c r="G1486" s="111" t="s">
        <v>190</v>
      </c>
      <c r="H1486" s="110"/>
      <c r="I1486" s="65">
        <v>0.11</v>
      </c>
      <c r="J1486" s="112">
        <v>26.39</v>
      </c>
      <c r="K1486" s="67">
        <v>2.93</v>
      </c>
    </row>
    <row r="1487" spans="1:11" s="6" customFormat="1" ht="15" outlineLevel="1">
      <c r="A1487" s="59" t="s">
        <v>43</v>
      </c>
      <c r="B1487" s="108"/>
      <c r="C1487" s="108" t="s">
        <v>63</v>
      </c>
      <c r="D1487" s="109" t="s">
        <v>54</v>
      </c>
      <c r="E1487" s="62">
        <v>175</v>
      </c>
      <c r="F1487" s="110"/>
      <c r="G1487" s="111"/>
      <c r="H1487" s="110"/>
      <c r="I1487" s="65">
        <v>0.19</v>
      </c>
      <c r="J1487" s="112">
        <v>160</v>
      </c>
      <c r="K1487" s="67">
        <v>4.68</v>
      </c>
    </row>
    <row r="1488" spans="1:11" s="6" customFormat="1" ht="15" outlineLevel="1">
      <c r="A1488" s="59" t="s">
        <v>43</v>
      </c>
      <c r="B1488" s="108"/>
      <c r="C1488" s="108" t="s">
        <v>64</v>
      </c>
      <c r="D1488" s="109"/>
      <c r="E1488" s="62" t="s">
        <v>43</v>
      </c>
      <c r="F1488" s="110"/>
      <c r="G1488" s="111"/>
      <c r="H1488" s="110"/>
      <c r="I1488" s="65">
        <v>0.3</v>
      </c>
      <c r="J1488" s="112"/>
      <c r="K1488" s="67">
        <v>7.61</v>
      </c>
    </row>
    <row r="1489" spans="1:11" s="6" customFormat="1" ht="15.75">
      <c r="A1489" s="70" t="s">
        <v>43</v>
      </c>
      <c r="B1489" s="113"/>
      <c r="C1489" s="126" t="s">
        <v>65</v>
      </c>
      <c r="D1489" s="127"/>
      <c r="E1489" s="91" t="s">
        <v>43</v>
      </c>
      <c r="F1489" s="128"/>
      <c r="G1489" s="129"/>
      <c r="H1489" s="128"/>
      <c r="I1489" s="87">
        <v>1075.6099999999999</v>
      </c>
      <c r="J1489" s="125"/>
      <c r="K1489" s="86">
        <v>8534.14</v>
      </c>
    </row>
    <row r="1490" spans="1:11" s="6" customFormat="1" ht="15">
      <c r="A1490" s="123"/>
      <c r="B1490" s="124"/>
      <c r="C1490" s="168" t="s">
        <v>127</v>
      </c>
      <c r="D1490" s="169"/>
      <c r="E1490" s="169"/>
      <c r="F1490" s="169"/>
      <c r="G1490" s="169"/>
      <c r="H1490" s="169"/>
      <c r="I1490" s="65">
        <v>1194901.74</v>
      </c>
      <c r="J1490" s="112"/>
      <c r="K1490" s="67">
        <v>9486208.0999999996</v>
      </c>
    </row>
    <row r="1491" spans="1:11" s="6" customFormat="1" ht="15">
      <c r="A1491" s="123"/>
      <c r="B1491" s="124"/>
      <c r="C1491" s="168" t="s">
        <v>128</v>
      </c>
      <c r="D1491" s="169"/>
      <c r="E1491" s="169"/>
      <c r="F1491" s="169"/>
      <c r="G1491" s="169"/>
      <c r="H1491" s="169"/>
      <c r="I1491" s="65"/>
      <c r="J1491" s="112"/>
      <c r="K1491" s="67"/>
    </row>
    <row r="1492" spans="1:11" s="6" customFormat="1" ht="15">
      <c r="A1492" s="123"/>
      <c r="B1492" s="124"/>
      <c r="C1492" s="168" t="s">
        <v>129</v>
      </c>
      <c r="D1492" s="169"/>
      <c r="E1492" s="169"/>
      <c r="F1492" s="169"/>
      <c r="G1492" s="169"/>
      <c r="H1492" s="169"/>
      <c r="I1492" s="65">
        <v>31818.59</v>
      </c>
      <c r="J1492" s="112"/>
      <c r="K1492" s="67">
        <v>839692.29</v>
      </c>
    </row>
    <row r="1493" spans="1:11" s="6" customFormat="1" ht="15">
      <c r="A1493" s="123"/>
      <c r="B1493" s="124"/>
      <c r="C1493" s="168" t="s">
        <v>130</v>
      </c>
      <c r="D1493" s="169"/>
      <c r="E1493" s="169"/>
      <c r="F1493" s="169"/>
      <c r="G1493" s="169"/>
      <c r="H1493" s="169"/>
      <c r="I1493" s="65">
        <v>1161605.6200000001</v>
      </c>
      <c r="J1493" s="112"/>
      <c r="K1493" s="67">
        <v>8636831.4199999999</v>
      </c>
    </row>
    <row r="1494" spans="1:11" s="6" customFormat="1" ht="15">
      <c r="A1494" s="123"/>
      <c r="B1494" s="124"/>
      <c r="C1494" s="168" t="s">
        <v>131</v>
      </c>
      <c r="D1494" s="169"/>
      <c r="E1494" s="169"/>
      <c r="F1494" s="169"/>
      <c r="G1494" s="169"/>
      <c r="H1494" s="169"/>
      <c r="I1494" s="65">
        <v>1674.87</v>
      </c>
      <c r="J1494" s="112"/>
      <c r="K1494" s="67">
        <v>14892.1</v>
      </c>
    </row>
    <row r="1495" spans="1:11" s="6" customFormat="1" ht="15.75">
      <c r="A1495" s="123"/>
      <c r="B1495" s="124"/>
      <c r="C1495" s="173" t="s">
        <v>132</v>
      </c>
      <c r="D1495" s="174"/>
      <c r="E1495" s="174"/>
      <c r="F1495" s="174"/>
      <c r="G1495" s="174"/>
      <c r="H1495" s="174"/>
      <c r="I1495" s="76">
        <v>27327.34</v>
      </c>
      <c r="J1495" s="117"/>
      <c r="K1495" s="78">
        <v>594777.52</v>
      </c>
    </row>
    <row r="1496" spans="1:11" s="6" customFormat="1" ht="15.75">
      <c r="A1496" s="123"/>
      <c r="B1496" s="124"/>
      <c r="C1496" s="173" t="s">
        <v>133</v>
      </c>
      <c r="D1496" s="174"/>
      <c r="E1496" s="174"/>
      <c r="F1496" s="174"/>
      <c r="G1496" s="174"/>
      <c r="H1496" s="174"/>
      <c r="I1496" s="76">
        <v>22257.75</v>
      </c>
      <c r="J1496" s="117"/>
      <c r="K1496" s="78">
        <v>345523.71</v>
      </c>
    </row>
    <row r="1497" spans="1:11" s="6" customFormat="1" ht="32.1" customHeight="1">
      <c r="A1497" s="123"/>
      <c r="B1497" s="124"/>
      <c r="C1497" s="173" t="s">
        <v>1648</v>
      </c>
      <c r="D1497" s="174"/>
      <c r="E1497" s="174"/>
      <c r="F1497" s="174"/>
      <c r="G1497" s="174"/>
      <c r="H1497" s="174"/>
      <c r="I1497" s="76"/>
      <c r="J1497" s="117"/>
      <c r="K1497" s="78"/>
    </row>
    <row r="1498" spans="1:11" s="6" customFormat="1" ht="15">
      <c r="A1498" s="123"/>
      <c r="B1498" s="124"/>
      <c r="C1498" s="168" t="s">
        <v>1649</v>
      </c>
      <c r="D1498" s="169"/>
      <c r="E1498" s="169"/>
      <c r="F1498" s="169"/>
      <c r="G1498" s="169"/>
      <c r="H1498" s="169"/>
      <c r="I1498" s="65">
        <v>1244486.83</v>
      </c>
      <c r="J1498" s="112"/>
      <c r="K1498" s="67">
        <v>10426509.33</v>
      </c>
    </row>
    <row r="1499" spans="1:11" s="6" customFormat="1" ht="32.1" customHeight="1">
      <c r="A1499" s="123"/>
      <c r="B1499" s="124"/>
      <c r="C1499" s="175" t="s">
        <v>1650</v>
      </c>
      <c r="D1499" s="176"/>
      <c r="E1499" s="176"/>
      <c r="F1499" s="176"/>
      <c r="G1499" s="176"/>
      <c r="H1499" s="176"/>
      <c r="I1499" s="87">
        <v>1244486.83</v>
      </c>
      <c r="J1499" s="125"/>
      <c r="K1499" s="86">
        <v>10426509.33</v>
      </c>
    </row>
    <row r="1500" spans="1:11" s="6" customFormat="1" ht="22.15" customHeight="1">
      <c r="A1500" s="166" t="s">
        <v>1651</v>
      </c>
      <c r="B1500" s="167"/>
      <c r="C1500" s="167"/>
      <c r="D1500" s="167"/>
      <c r="E1500" s="167"/>
      <c r="F1500" s="167"/>
      <c r="G1500" s="167"/>
      <c r="H1500" s="167"/>
      <c r="I1500" s="167"/>
      <c r="J1500" s="167"/>
      <c r="K1500" s="167"/>
    </row>
    <row r="1501" spans="1:11" s="6" customFormat="1" ht="135">
      <c r="A1501" s="59">
        <v>164</v>
      </c>
      <c r="B1501" s="108" t="s">
        <v>1034</v>
      </c>
      <c r="C1501" s="108" t="s">
        <v>1035</v>
      </c>
      <c r="D1501" s="109" t="s">
        <v>1036</v>
      </c>
      <c r="E1501" s="62" t="s">
        <v>1652</v>
      </c>
      <c r="F1501" s="110">
        <v>105.04</v>
      </c>
      <c r="G1501" s="111"/>
      <c r="H1501" s="110"/>
      <c r="I1501" s="65"/>
      <c r="J1501" s="112"/>
      <c r="K1501" s="67"/>
    </row>
    <row r="1502" spans="1:11" s="6" customFormat="1" ht="15" outlineLevel="1">
      <c r="A1502" s="59" t="s">
        <v>43</v>
      </c>
      <c r="B1502" s="108"/>
      <c r="C1502" s="108" t="s">
        <v>44</v>
      </c>
      <c r="D1502" s="109"/>
      <c r="E1502" s="62" t="s">
        <v>43</v>
      </c>
      <c r="F1502" s="110">
        <v>95.48</v>
      </c>
      <c r="G1502" s="111" t="s">
        <v>76</v>
      </c>
      <c r="H1502" s="110"/>
      <c r="I1502" s="65">
        <v>55.45</v>
      </c>
      <c r="J1502" s="112">
        <v>26.39</v>
      </c>
      <c r="K1502" s="67">
        <v>1463.45</v>
      </c>
    </row>
    <row r="1503" spans="1:11" s="6" customFormat="1" ht="15" outlineLevel="1">
      <c r="A1503" s="59" t="s">
        <v>43</v>
      </c>
      <c r="B1503" s="108"/>
      <c r="C1503" s="108" t="s">
        <v>46</v>
      </c>
      <c r="D1503" s="109"/>
      <c r="E1503" s="62" t="s">
        <v>43</v>
      </c>
      <c r="F1503" s="110">
        <v>9.56</v>
      </c>
      <c r="G1503" s="111">
        <v>1.2</v>
      </c>
      <c r="H1503" s="110"/>
      <c r="I1503" s="65">
        <v>5.05</v>
      </c>
      <c r="J1503" s="112">
        <v>6.01</v>
      </c>
      <c r="K1503" s="67">
        <v>30.34</v>
      </c>
    </row>
    <row r="1504" spans="1:11" s="6" customFormat="1" ht="15" outlineLevel="1">
      <c r="A1504" s="59" t="s">
        <v>43</v>
      </c>
      <c r="B1504" s="108"/>
      <c r="C1504" s="108" t="s">
        <v>48</v>
      </c>
      <c r="D1504" s="109"/>
      <c r="E1504" s="62" t="s">
        <v>43</v>
      </c>
      <c r="F1504" s="110"/>
      <c r="G1504" s="111"/>
      <c r="H1504" s="110"/>
      <c r="I1504" s="65"/>
      <c r="J1504" s="112">
        <v>26.39</v>
      </c>
      <c r="K1504" s="67"/>
    </row>
    <row r="1505" spans="1:11" s="6" customFormat="1" ht="15" outlineLevel="1">
      <c r="A1505" s="59" t="s">
        <v>43</v>
      </c>
      <c r="B1505" s="108"/>
      <c r="C1505" s="108" t="s">
        <v>52</v>
      </c>
      <c r="D1505" s="109"/>
      <c r="E1505" s="62" t="s">
        <v>43</v>
      </c>
      <c r="F1505" s="110"/>
      <c r="G1505" s="111"/>
      <c r="H1505" s="110"/>
      <c r="I1505" s="65"/>
      <c r="J1505" s="112"/>
      <c r="K1505" s="67"/>
    </row>
    <row r="1506" spans="1:11" s="6" customFormat="1" ht="15" outlineLevel="1">
      <c r="A1506" s="59" t="s">
        <v>43</v>
      </c>
      <c r="B1506" s="108"/>
      <c r="C1506" s="108" t="s">
        <v>53</v>
      </c>
      <c r="D1506" s="109" t="s">
        <v>54</v>
      </c>
      <c r="E1506" s="62">
        <v>91</v>
      </c>
      <c r="F1506" s="110"/>
      <c r="G1506" s="111"/>
      <c r="H1506" s="110"/>
      <c r="I1506" s="65">
        <v>50.46</v>
      </c>
      <c r="J1506" s="112">
        <v>75</v>
      </c>
      <c r="K1506" s="67">
        <v>1097.5899999999999</v>
      </c>
    </row>
    <row r="1507" spans="1:11" s="6" customFormat="1" ht="15" outlineLevel="1">
      <c r="A1507" s="59" t="s">
        <v>43</v>
      </c>
      <c r="B1507" s="108"/>
      <c r="C1507" s="108" t="s">
        <v>55</v>
      </c>
      <c r="D1507" s="109" t="s">
        <v>54</v>
      </c>
      <c r="E1507" s="62">
        <v>70</v>
      </c>
      <c r="F1507" s="110"/>
      <c r="G1507" s="111"/>
      <c r="H1507" s="110"/>
      <c r="I1507" s="65">
        <v>38.82</v>
      </c>
      <c r="J1507" s="112">
        <v>41</v>
      </c>
      <c r="K1507" s="67">
        <v>600.01</v>
      </c>
    </row>
    <row r="1508" spans="1:11" s="6" customFormat="1" ht="15" outlineLevel="1">
      <c r="A1508" s="59" t="s">
        <v>43</v>
      </c>
      <c r="B1508" s="108"/>
      <c r="C1508" s="108" t="s">
        <v>56</v>
      </c>
      <c r="D1508" s="109" t="s">
        <v>54</v>
      </c>
      <c r="E1508" s="62">
        <v>98</v>
      </c>
      <c r="F1508" s="110"/>
      <c r="G1508" s="111"/>
      <c r="H1508" s="110"/>
      <c r="I1508" s="65">
        <v>0</v>
      </c>
      <c r="J1508" s="112">
        <v>95</v>
      </c>
      <c r="K1508" s="67">
        <v>0</v>
      </c>
    </row>
    <row r="1509" spans="1:11" s="6" customFormat="1" ht="15" outlineLevel="1">
      <c r="A1509" s="59" t="s">
        <v>43</v>
      </c>
      <c r="B1509" s="108"/>
      <c r="C1509" s="108" t="s">
        <v>57</v>
      </c>
      <c r="D1509" s="109" t="s">
        <v>54</v>
      </c>
      <c r="E1509" s="62">
        <v>77</v>
      </c>
      <c r="F1509" s="110"/>
      <c r="G1509" s="111"/>
      <c r="H1509" s="110"/>
      <c r="I1509" s="65">
        <v>0</v>
      </c>
      <c r="J1509" s="112">
        <v>65</v>
      </c>
      <c r="K1509" s="67">
        <v>0</v>
      </c>
    </row>
    <row r="1510" spans="1:11" s="6" customFormat="1" ht="30" outlineLevel="1">
      <c r="A1510" s="59" t="s">
        <v>43</v>
      </c>
      <c r="B1510" s="108"/>
      <c r="C1510" s="108" t="s">
        <v>58</v>
      </c>
      <c r="D1510" s="109" t="s">
        <v>59</v>
      </c>
      <c r="E1510" s="62">
        <v>8.5399999999999991</v>
      </c>
      <c r="F1510" s="110"/>
      <c r="G1510" s="111" t="s">
        <v>76</v>
      </c>
      <c r="H1510" s="110"/>
      <c r="I1510" s="65">
        <v>4.96</v>
      </c>
      <c r="J1510" s="112"/>
      <c r="K1510" s="67"/>
    </row>
    <row r="1511" spans="1:11" s="6" customFormat="1" ht="15.75">
      <c r="A1511" s="70" t="s">
        <v>43</v>
      </c>
      <c r="B1511" s="113"/>
      <c r="C1511" s="113" t="s">
        <v>60</v>
      </c>
      <c r="D1511" s="114"/>
      <c r="E1511" s="73" t="s">
        <v>43</v>
      </c>
      <c r="F1511" s="115"/>
      <c r="G1511" s="116"/>
      <c r="H1511" s="115"/>
      <c r="I1511" s="76">
        <v>149.78</v>
      </c>
      <c r="J1511" s="117"/>
      <c r="K1511" s="78">
        <v>3191.39</v>
      </c>
    </row>
    <row r="1512" spans="1:11" s="6" customFormat="1" ht="30">
      <c r="A1512" s="59">
        <v>165</v>
      </c>
      <c r="B1512" s="108" t="s">
        <v>1039</v>
      </c>
      <c r="C1512" s="108" t="s">
        <v>1040</v>
      </c>
      <c r="D1512" s="109" t="s">
        <v>418</v>
      </c>
      <c r="E1512" s="62">
        <v>4.4000000000000004</v>
      </c>
      <c r="F1512" s="110">
        <v>378.22</v>
      </c>
      <c r="G1512" s="111"/>
      <c r="H1512" s="110"/>
      <c r="I1512" s="65">
        <v>1664.17</v>
      </c>
      <c r="J1512" s="112">
        <v>1.85</v>
      </c>
      <c r="K1512" s="78">
        <v>3078.71</v>
      </c>
    </row>
    <row r="1513" spans="1:11" s="6" customFormat="1" ht="135">
      <c r="A1513" s="59">
        <v>166</v>
      </c>
      <c r="B1513" s="108" t="s">
        <v>1041</v>
      </c>
      <c r="C1513" s="108" t="s">
        <v>1653</v>
      </c>
      <c r="D1513" s="109" t="s">
        <v>1036</v>
      </c>
      <c r="E1513" s="62">
        <v>0.44</v>
      </c>
      <c r="F1513" s="110">
        <v>31.98</v>
      </c>
      <c r="G1513" s="111">
        <v>4.5999999999999996</v>
      </c>
      <c r="H1513" s="110"/>
      <c r="I1513" s="65"/>
      <c r="J1513" s="112"/>
      <c r="K1513" s="67"/>
    </row>
    <row r="1514" spans="1:11" s="6" customFormat="1" ht="15" outlineLevel="1">
      <c r="A1514" s="59" t="s">
        <v>43</v>
      </c>
      <c r="B1514" s="108"/>
      <c r="C1514" s="108" t="s">
        <v>44</v>
      </c>
      <c r="D1514" s="109"/>
      <c r="E1514" s="62" t="s">
        <v>43</v>
      </c>
      <c r="F1514" s="110">
        <v>29.07</v>
      </c>
      <c r="G1514" s="111" t="s">
        <v>1654</v>
      </c>
      <c r="H1514" s="110"/>
      <c r="I1514" s="65">
        <v>77.67</v>
      </c>
      <c r="J1514" s="112">
        <v>26.39</v>
      </c>
      <c r="K1514" s="67">
        <v>2049.6</v>
      </c>
    </row>
    <row r="1515" spans="1:11" s="6" customFormat="1" ht="15" outlineLevel="1">
      <c r="A1515" s="59" t="s">
        <v>43</v>
      </c>
      <c r="B1515" s="108"/>
      <c r="C1515" s="108" t="s">
        <v>46</v>
      </c>
      <c r="D1515" s="109"/>
      <c r="E1515" s="62" t="s">
        <v>43</v>
      </c>
      <c r="F1515" s="110">
        <v>2.91</v>
      </c>
      <c r="G1515" s="111" t="s">
        <v>1655</v>
      </c>
      <c r="H1515" s="110"/>
      <c r="I1515" s="65">
        <v>7.07</v>
      </c>
      <c r="J1515" s="112">
        <v>6.01</v>
      </c>
      <c r="K1515" s="67">
        <v>42.48</v>
      </c>
    </row>
    <row r="1516" spans="1:11" s="6" customFormat="1" ht="15" outlineLevel="1">
      <c r="A1516" s="59" t="s">
        <v>43</v>
      </c>
      <c r="B1516" s="108"/>
      <c r="C1516" s="108" t="s">
        <v>48</v>
      </c>
      <c r="D1516" s="109"/>
      <c r="E1516" s="62" t="s">
        <v>43</v>
      </c>
      <c r="F1516" s="110"/>
      <c r="G1516" s="111"/>
      <c r="H1516" s="110"/>
      <c r="I1516" s="65"/>
      <c r="J1516" s="112">
        <v>26.39</v>
      </c>
      <c r="K1516" s="67"/>
    </row>
    <row r="1517" spans="1:11" s="6" customFormat="1" ht="15" outlineLevel="1">
      <c r="A1517" s="59" t="s">
        <v>43</v>
      </c>
      <c r="B1517" s="108"/>
      <c r="C1517" s="108" t="s">
        <v>52</v>
      </c>
      <c r="D1517" s="109"/>
      <c r="E1517" s="62" t="s">
        <v>43</v>
      </c>
      <c r="F1517" s="110"/>
      <c r="G1517" s="111">
        <v>4.5999999999999996</v>
      </c>
      <c r="H1517" s="110"/>
      <c r="I1517" s="65"/>
      <c r="J1517" s="112"/>
      <c r="K1517" s="67"/>
    </row>
    <row r="1518" spans="1:11" s="6" customFormat="1" ht="15" outlineLevel="1">
      <c r="A1518" s="59" t="s">
        <v>43</v>
      </c>
      <c r="B1518" s="108"/>
      <c r="C1518" s="108" t="s">
        <v>53</v>
      </c>
      <c r="D1518" s="109" t="s">
        <v>54</v>
      </c>
      <c r="E1518" s="62">
        <v>91</v>
      </c>
      <c r="F1518" s="110"/>
      <c r="G1518" s="111"/>
      <c r="H1518" s="110"/>
      <c r="I1518" s="65">
        <v>70.680000000000007</v>
      </c>
      <c r="J1518" s="112">
        <v>75</v>
      </c>
      <c r="K1518" s="67">
        <v>1537.2</v>
      </c>
    </row>
    <row r="1519" spans="1:11" s="6" customFormat="1" ht="15" outlineLevel="1">
      <c r="A1519" s="59" t="s">
        <v>43</v>
      </c>
      <c r="B1519" s="108"/>
      <c r="C1519" s="108" t="s">
        <v>55</v>
      </c>
      <c r="D1519" s="109" t="s">
        <v>54</v>
      </c>
      <c r="E1519" s="62">
        <v>70</v>
      </c>
      <c r="F1519" s="110"/>
      <c r="G1519" s="111"/>
      <c r="H1519" s="110"/>
      <c r="I1519" s="65">
        <v>54.37</v>
      </c>
      <c r="J1519" s="112">
        <v>41</v>
      </c>
      <c r="K1519" s="67">
        <v>840.34</v>
      </c>
    </row>
    <row r="1520" spans="1:11" s="6" customFormat="1" ht="15" outlineLevel="1">
      <c r="A1520" s="59" t="s">
        <v>43</v>
      </c>
      <c r="B1520" s="108"/>
      <c r="C1520" s="108" t="s">
        <v>56</v>
      </c>
      <c r="D1520" s="109" t="s">
        <v>54</v>
      </c>
      <c r="E1520" s="62">
        <v>98</v>
      </c>
      <c r="F1520" s="110"/>
      <c r="G1520" s="111"/>
      <c r="H1520" s="110"/>
      <c r="I1520" s="65">
        <v>0</v>
      </c>
      <c r="J1520" s="112">
        <v>95</v>
      </c>
      <c r="K1520" s="67">
        <v>0</v>
      </c>
    </row>
    <row r="1521" spans="1:11" s="6" customFormat="1" ht="15" outlineLevel="1">
      <c r="A1521" s="59" t="s">
        <v>43</v>
      </c>
      <c r="B1521" s="108"/>
      <c r="C1521" s="108" t="s">
        <v>57</v>
      </c>
      <c r="D1521" s="109" t="s">
        <v>54</v>
      </c>
      <c r="E1521" s="62">
        <v>77</v>
      </c>
      <c r="F1521" s="110"/>
      <c r="G1521" s="111"/>
      <c r="H1521" s="110"/>
      <c r="I1521" s="65">
        <v>0</v>
      </c>
      <c r="J1521" s="112">
        <v>65</v>
      </c>
      <c r="K1521" s="67">
        <v>0</v>
      </c>
    </row>
    <row r="1522" spans="1:11" s="6" customFormat="1" ht="30" outlineLevel="1">
      <c r="A1522" s="59" t="s">
        <v>43</v>
      </c>
      <c r="B1522" s="108"/>
      <c r="C1522" s="108" t="s">
        <v>58</v>
      </c>
      <c r="D1522" s="109" t="s">
        <v>59</v>
      </c>
      <c r="E1522" s="62">
        <v>2.6</v>
      </c>
      <c r="F1522" s="110"/>
      <c r="G1522" s="111" t="s">
        <v>1654</v>
      </c>
      <c r="H1522" s="110"/>
      <c r="I1522" s="65">
        <v>6.95</v>
      </c>
      <c r="J1522" s="112"/>
      <c r="K1522" s="67"/>
    </row>
    <row r="1523" spans="1:11" s="6" customFormat="1" ht="15.75">
      <c r="A1523" s="70" t="s">
        <v>43</v>
      </c>
      <c r="B1523" s="113"/>
      <c r="C1523" s="113" t="s">
        <v>60</v>
      </c>
      <c r="D1523" s="114"/>
      <c r="E1523" s="73" t="s">
        <v>43</v>
      </c>
      <c r="F1523" s="115"/>
      <c r="G1523" s="116"/>
      <c r="H1523" s="115"/>
      <c r="I1523" s="76">
        <v>209.79</v>
      </c>
      <c r="J1523" s="117"/>
      <c r="K1523" s="78">
        <v>4469.62</v>
      </c>
    </row>
    <row r="1524" spans="1:11" s="6" customFormat="1" ht="180">
      <c r="A1524" s="59">
        <v>167</v>
      </c>
      <c r="B1524" s="108" t="s">
        <v>1089</v>
      </c>
      <c r="C1524" s="108" t="s">
        <v>1130</v>
      </c>
      <c r="D1524" s="109" t="s">
        <v>1091</v>
      </c>
      <c r="E1524" s="62" t="s">
        <v>1652</v>
      </c>
      <c r="F1524" s="110">
        <v>482.65</v>
      </c>
      <c r="G1524" s="111"/>
      <c r="H1524" s="110"/>
      <c r="I1524" s="65"/>
      <c r="J1524" s="112"/>
      <c r="K1524" s="67"/>
    </row>
    <row r="1525" spans="1:11" s="6" customFormat="1" ht="25.5" outlineLevel="1">
      <c r="A1525" s="59" t="s">
        <v>43</v>
      </c>
      <c r="B1525" s="108"/>
      <c r="C1525" s="108" t="s">
        <v>44</v>
      </c>
      <c r="D1525" s="109"/>
      <c r="E1525" s="62" t="s">
        <v>43</v>
      </c>
      <c r="F1525" s="110">
        <v>212.52</v>
      </c>
      <c r="G1525" s="111" t="s">
        <v>94</v>
      </c>
      <c r="H1525" s="110"/>
      <c r="I1525" s="65">
        <v>141.94999999999999</v>
      </c>
      <c r="J1525" s="112">
        <v>26.39</v>
      </c>
      <c r="K1525" s="67">
        <v>3745.96</v>
      </c>
    </row>
    <row r="1526" spans="1:11" s="6" customFormat="1" ht="15" outlineLevel="1">
      <c r="A1526" s="59" t="s">
        <v>43</v>
      </c>
      <c r="B1526" s="108"/>
      <c r="C1526" s="108" t="s">
        <v>46</v>
      </c>
      <c r="D1526" s="109"/>
      <c r="E1526" s="62" t="s">
        <v>43</v>
      </c>
      <c r="F1526" s="110">
        <v>10.07</v>
      </c>
      <c r="G1526" s="111" t="s">
        <v>95</v>
      </c>
      <c r="H1526" s="110"/>
      <c r="I1526" s="65">
        <v>6.65</v>
      </c>
      <c r="J1526" s="112">
        <v>7.78</v>
      </c>
      <c r="K1526" s="67">
        <v>51.71</v>
      </c>
    </row>
    <row r="1527" spans="1:11" s="6" customFormat="1" ht="15" outlineLevel="1">
      <c r="A1527" s="59" t="s">
        <v>43</v>
      </c>
      <c r="B1527" s="108"/>
      <c r="C1527" s="108" t="s">
        <v>48</v>
      </c>
      <c r="D1527" s="109"/>
      <c r="E1527" s="62" t="s">
        <v>43</v>
      </c>
      <c r="F1527" s="110" t="s">
        <v>1092</v>
      </c>
      <c r="G1527" s="111"/>
      <c r="H1527" s="110"/>
      <c r="I1527" s="68" t="s">
        <v>1656</v>
      </c>
      <c r="J1527" s="112">
        <v>26.39</v>
      </c>
      <c r="K1527" s="69" t="s">
        <v>1657</v>
      </c>
    </row>
    <row r="1528" spans="1:11" s="6" customFormat="1" ht="15" outlineLevel="1">
      <c r="A1528" s="59" t="s">
        <v>43</v>
      </c>
      <c r="B1528" s="108"/>
      <c r="C1528" s="108" t="s">
        <v>52</v>
      </c>
      <c r="D1528" s="109"/>
      <c r="E1528" s="62" t="s">
        <v>43</v>
      </c>
      <c r="F1528" s="110">
        <v>260.06</v>
      </c>
      <c r="G1528" s="111"/>
      <c r="H1528" s="110"/>
      <c r="I1528" s="65">
        <v>114.43</v>
      </c>
      <c r="J1528" s="112">
        <v>8.52</v>
      </c>
      <c r="K1528" s="67">
        <v>974.91</v>
      </c>
    </row>
    <row r="1529" spans="1:11" s="6" customFormat="1" ht="15" outlineLevel="1">
      <c r="A1529" s="59" t="s">
        <v>43</v>
      </c>
      <c r="B1529" s="108"/>
      <c r="C1529" s="108" t="s">
        <v>53</v>
      </c>
      <c r="D1529" s="109" t="s">
        <v>54</v>
      </c>
      <c r="E1529" s="62">
        <v>85</v>
      </c>
      <c r="F1529" s="110"/>
      <c r="G1529" s="111"/>
      <c r="H1529" s="110"/>
      <c r="I1529" s="65">
        <v>120.66</v>
      </c>
      <c r="J1529" s="112">
        <v>70</v>
      </c>
      <c r="K1529" s="67">
        <v>2622.17</v>
      </c>
    </row>
    <row r="1530" spans="1:11" s="6" customFormat="1" ht="15" outlineLevel="1">
      <c r="A1530" s="59" t="s">
        <v>43</v>
      </c>
      <c r="B1530" s="108"/>
      <c r="C1530" s="108" t="s">
        <v>55</v>
      </c>
      <c r="D1530" s="109" t="s">
        <v>54</v>
      </c>
      <c r="E1530" s="62">
        <v>70</v>
      </c>
      <c r="F1530" s="110"/>
      <c r="G1530" s="111"/>
      <c r="H1530" s="110"/>
      <c r="I1530" s="65">
        <v>99.37</v>
      </c>
      <c r="J1530" s="112">
        <v>41</v>
      </c>
      <c r="K1530" s="67">
        <v>1535.84</v>
      </c>
    </row>
    <row r="1531" spans="1:11" s="6" customFormat="1" ht="15" outlineLevel="1">
      <c r="A1531" s="59" t="s">
        <v>43</v>
      </c>
      <c r="B1531" s="108"/>
      <c r="C1531" s="108" t="s">
        <v>56</v>
      </c>
      <c r="D1531" s="109" t="s">
        <v>54</v>
      </c>
      <c r="E1531" s="62">
        <v>98</v>
      </c>
      <c r="F1531" s="110"/>
      <c r="G1531" s="111"/>
      <c r="H1531" s="110"/>
      <c r="I1531" s="65">
        <v>0.77</v>
      </c>
      <c r="J1531" s="112">
        <v>95</v>
      </c>
      <c r="K1531" s="67">
        <v>19.86</v>
      </c>
    </row>
    <row r="1532" spans="1:11" s="6" customFormat="1" ht="15" outlineLevel="1">
      <c r="A1532" s="59" t="s">
        <v>43</v>
      </c>
      <c r="B1532" s="108"/>
      <c r="C1532" s="108" t="s">
        <v>57</v>
      </c>
      <c r="D1532" s="109" t="s">
        <v>54</v>
      </c>
      <c r="E1532" s="62">
        <v>77</v>
      </c>
      <c r="F1532" s="110"/>
      <c r="G1532" s="111"/>
      <c r="H1532" s="110"/>
      <c r="I1532" s="65">
        <v>0.61</v>
      </c>
      <c r="J1532" s="112">
        <v>65</v>
      </c>
      <c r="K1532" s="67">
        <v>13.59</v>
      </c>
    </row>
    <row r="1533" spans="1:11" s="6" customFormat="1" ht="30" outlineLevel="1">
      <c r="A1533" s="59" t="s">
        <v>43</v>
      </c>
      <c r="B1533" s="108"/>
      <c r="C1533" s="108" t="s">
        <v>58</v>
      </c>
      <c r="D1533" s="109" t="s">
        <v>59</v>
      </c>
      <c r="E1533" s="62">
        <v>16.100000000000001</v>
      </c>
      <c r="F1533" s="110"/>
      <c r="G1533" s="111" t="s">
        <v>94</v>
      </c>
      <c r="H1533" s="110"/>
      <c r="I1533" s="65">
        <v>10.75</v>
      </c>
      <c r="J1533" s="112"/>
      <c r="K1533" s="67"/>
    </row>
    <row r="1534" spans="1:11" s="6" customFormat="1" ht="15.75">
      <c r="A1534" s="70" t="s">
        <v>43</v>
      </c>
      <c r="B1534" s="113"/>
      <c r="C1534" s="113" t="s">
        <v>60</v>
      </c>
      <c r="D1534" s="114"/>
      <c r="E1534" s="73" t="s">
        <v>43</v>
      </c>
      <c r="F1534" s="115"/>
      <c r="G1534" s="116"/>
      <c r="H1534" s="115"/>
      <c r="I1534" s="76">
        <v>484.44</v>
      </c>
      <c r="J1534" s="117"/>
      <c r="K1534" s="78">
        <v>8964.0400000000009</v>
      </c>
    </row>
    <row r="1535" spans="1:11" s="6" customFormat="1" ht="15" outlineLevel="1">
      <c r="A1535" s="59" t="s">
        <v>43</v>
      </c>
      <c r="B1535" s="108"/>
      <c r="C1535" s="108" t="s">
        <v>61</v>
      </c>
      <c r="D1535" s="109"/>
      <c r="E1535" s="62" t="s">
        <v>43</v>
      </c>
      <c r="F1535" s="110"/>
      <c r="G1535" s="111"/>
      <c r="H1535" s="110"/>
      <c r="I1535" s="65"/>
      <c r="J1535" s="112"/>
      <c r="K1535" s="67"/>
    </row>
    <row r="1536" spans="1:11" s="6" customFormat="1" ht="25.5" outlineLevel="1">
      <c r="A1536" s="59" t="s">
        <v>43</v>
      </c>
      <c r="B1536" s="108"/>
      <c r="C1536" s="108" t="s">
        <v>46</v>
      </c>
      <c r="D1536" s="109"/>
      <c r="E1536" s="62" t="s">
        <v>43</v>
      </c>
      <c r="F1536" s="110">
        <v>1.2</v>
      </c>
      <c r="G1536" s="111" t="s">
        <v>100</v>
      </c>
      <c r="H1536" s="110"/>
      <c r="I1536" s="65">
        <v>0.08</v>
      </c>
      <c r="J1536" s="112">
        <v>26.39</v>
      </c>
      <c r="K1536" s="67">
        <v>2.09</v>
      </c>
    </row>
    <row r="1537" spans="1:11" s="6" customFormat="1" ht="25.5" outlineLevel="1">
      <c r="A1537" s="59" t="s">
        <v>43</v>
      </c>
      <c r="B1537" s="108"/>
      <c r="C1537" s="108" t="s">
        <v>48</v>
      </c>
      <c r="D1537" s="109"/>
      <c r="E1537" s="62" t="s">
        <v>43</v>
      </c>
      <c r="F1537" s="110">
        <v>1.2</v>
      </c>
      <c r="G1537" s="111" t="s">
        <v>100</v>
      </c>
      <c r="H1537" s="110"/>
      <c r="I1537" s="65">
        <v>0.08</v>
      </c>
      <c r="J1537" s="112">
        <v>26.39</v>
      </c>
      <c r="K1537" s="67">
        <v>2.09</v>
      </c>
    </row>
    <row r="1538" spans="1:11" s="6" customFormat="1" ht="15" outlineLevel="1">
      <c r="A1538" s="59" t="s">
        <v>43</v>
      </c>
      <c r="B1538" s="108"/>
      <c r="C1538" s="108" t="s">
        <v>63</v>
      </c>
      <c r="D1538" s="109" t="s">
        <v>54</v>
      </c>
      <c r="E1538" s="62">
        <v>175</v>
      </c>
      <c r="F1538" s="110"/>
      <c r="G1538" s="111"/>
      <c r="H1538" s="110"/>
      <c r="I1538" s="65">
        <v>0.14000000000000001</v>
      </c>
      <c r="J1538" s="112">
        <v>160</v>
      </c>
      <c r="K1538" s="67">
        <v>3.35</v>
      </c>
    </row>
    <row r="1539" spans="1:11" s="6" customFormat="1" ht="15" outlineLevel="1">
      <c r="A1539" s="59" t="s">
        <v>43</v>
      </c>
      <c r="B1539" s="108"/>
      <c r="C1539" s="108" t="s">
        <v>64</v>
      </c>
      <c r="D1539" s="109"/>
      <c r="E1539" s="62" t="s">
        <v>43</v>
      </c>
      <c r="F1539" s="110"/>
      <c r="G1539" s="111"/>
      <c r="H1539" s="110"/>
      <c r="I1539" s="65">
        <v>0.22</v>
      </c>
      <c r="J1539" s="112"/>
      <c r="K1539" s="67">
        <v>5.44</v>
      </c>
    </row>
    <row r="1540" spans="1:11" s="6" customFormat="1" ht="15.75">
      <c r="A1540" s="70" t="s">
        <v>43</v>
      </c>
      <c r="B1540" s="113"/>
      <c r="C1540" s="113" t="s">
        <v>65</v>
      </c>
      <c r="D1540" s="114"/>
      <c r="E1540" s="73" t="s">
        <v>43</v>
      </c>
      <c r="F1540" s="115"/>
      <c r="G1540" s="116"/>
      <c r="H1540" s="115"/>
      <c r="I1540" s="76">
        <v>484.66</v>
      </c>
      <c r="J1540" s="117"/>
      <c r="K1540" s="78">
        <v>8969.48</v>
      </c>
    </row>
    <row r="1541" spans="1:11" s="6" customFormat="1" ht="45">
      <c r="A1541" s="59">
        <v>168</v>
      </c>
      <c r="B1541" s="108" t="s">
        <v>1658</v>
      </c>
      <c r="C1541" s="108" t="s">
        <v>1659</v>
      </c>
      <c r="D1541" s="109" t="s">
        <v>109</v>
      </c>
      <c r="E1541" s="62" t="s">
        <v>1660</v>
      </c>
      <c r="F1541" s="110">
        <v>38.74</v>
      </c>
      <c r="G1541" s="111"/>
      <c r="H1541" s="110"/>
      <c r="I1541" s="65">
        <v>310.91000000000003</v>
      </c>
      <c r="J1541" s="112">
        <v>2.67</v>
      </c>
      <c r="K1541" s="78">
        <v>830.13</v>
      </c>
    </row>
    <row r="1542" spans="1:11" s="6" customFormat="1" ht="45">
      <c r="A1542" s="59">
        <v>169</v>
      </c>
      <c r="B1542" s="108" t="s">
        <v>1661</v>
      </c>
      <c r="C1542" s="108" t="s">
        <v>1662</v>
      </c>
      <c r="D1542" s="109" t="s">
        <v>156</v>
      </c>
      <c r="E1542" s="62" t="s">
        <v>1663</v>
      </c>
      <c r="F1542" s="110">
        <v>135.06</v>
      </c>
      <c r="G1542" s="111"/>
      <c r="H1542" s="110"/>
      <c r="I1542" s="65">
        <v>118.85</v>
      </c>
      <c r="J1542" s="112">
        <v>7.51</v>
      </c>
      <c r="K1542" s="78">
        <v>892.58</v>
      </c>
    </row>
    <row r="1543" spans="1:11" s="6" customFormat="1" ht="45">
      <c r="A1543" s="59">
        <v>170</v>
      </c>
      <c r="B1543" s="108" t="s">
        <v>1664</v>
      </c>
      <c r="C1543" s="108" t="s">
        <v>1665</v>
      </c>
      <c r="D1543" s="109" t="s">
        <v>106</v>
      </c>
      <c r="E1543" s="62" t="s">
        <v>1666</v>
      </c>
      <c r="F1543" s="110">
        <v>25448.75</v>
      </c>
      <c r="G1543" s="111"/>
      <c r="H1543" s="110"/>
      <c r="I1543" s="65">
        <v>9.42</v>
      </c>
      <c r="J1543" s="112">
        <v>5.9</v>
      </c>
      <c r="K1543" s="78">
        <v>55.55</v>
      </c>
    </row>
    <row r="1544" spans="1:11" s="6" customFormat="1" ht="120">
      <c r="A1544" s="59">
        <v>171</v>
      </c>
      <c r="B1544" s="108" t="s">
        <v>1096</v>
      </c>
      <c r="C1544" s="108" t="s">
        <v>1667</v>
      </c>
      <c r="D1544" s="109" t="s">
        <v>106</v>
      </c>
      <c r="E1544" s="62" t="s">
        <v>1668</v>
      </c>
      <c r="F1544" s="110">
        <v>20268.29</v>
      </c>
      <c r="G1544" s="111"/>
      <c r="H1544" s="110"/>
      <c r="I1544" s="65">
        <v>52.52</v>
      </c>
      <c r="J1544" s="112">
        <v>8.56</v>
      </c>
      <c r="K1544" s="78">
        <v>449.53</v>
      </c>
    </row>
    <row r="1545" spans="1:11" s="6" customFormat="1" ht="75">
      <c r="A1545" s="59">
        <v>172</v>
      </c>
      <c r="B1545" s="108" t="s">
        <v>123</v>
      </c>
      <c r="C1545" s="108" t="s">
        <v>1131</v>
      </c>
      <c r="D1545" s="109" t="s">
        <v>125</v>
      </c>
      <c r="E1545" s="62">
        <v>11</v>
      </c>
      <c r="F1545" s="110">
        <v>5349.6</v>
      </c>
      <c r="G1545" s="111"/>
      <c r="H1545" s="110"/>
      <c r="I1545" s="65">
        <v>58845.599999999999</v>
      </c>
      <c r="J1545" s="112">
        <v>7.4</v>
      </c>
      <c r="K1545" s="78">
        <v>435457.44</v>
      </c>
    </row>
    <row r="1546" spans="1:11" s="6" customFormat="1" ht="45">
      <c r="A1546" s="59">
        <v>173</v>
      </c>
      <c r="B1546" s="108" t="s">
        <v>1112</v>
      </c>
      <c r="C1546" s="118" t="s">
        <v>1113</v>
      </c>
      <c r="D1546" s="119" t="s">
        <v>106</v>
      </c>
      <c r="E1546" s="81" t="s">
        <v>1669</v>
      </c>
      <c r="F1546" s="120">
        <v>42.16</v>
      </c>
      <c r="G1546" s="121"/>
      <c r="H1546" s="120"/>
      <c r="I1546" s="84">
        <v>18.84</v>
      </c>
      <c r="J1546" s="122">
        <v>11.94</v>
      </c>
      <c r="K1546" s="86">
        <v>224.98</v>
      </c>
    </row>
    <row r="1547" spans="1:11" s="6" customFormat="1" ht="15">
      <c r="A1547" s="123"/>
      <c r="B1547" s="124"/>
      <c r="C1547" s="168" t="s">
        <v>127</v>
      </c>
      <c r="D1547" s="169"/>
      <c r="E1547" s="169"/>
      <c r="F1547" s="169"/>
      <c r="G1547" s="169"/>
      <c r="H1547" s="169"/>
      <c r="I1547" s="65">
        <v>61428.66</v>
      </c>
      <c r="J1547" s="112"/>
      <c r="K1547" s="67">
        <v>449349.46</v>
      </c>
    </row>
    <row r="1548" spans="1:11" s="6" customFormat="1" ht="15">
      <c r="A1548" s="123"/>
      <c r="B1548" s="124"/>
      <c r="C1548" s="168" t="s">
        <v>128</v>
      </c>
      <c r="D1548" s="169"/>
      <c r="E1548" s="169"/>
      <c r="F1548" s="169"/>
      <c r="G1548" s="169"/>
      <c r="H1548" s="169"/>
      <c r="I1548" s="65"/>
      <c r="J1548" s="112"/>
      <c r="K1548" s="67"/>
    </row>
    <row r="1549" spans="1:11" s="6" customFormat="1" ht="15">
      <c r="A1549" s="123"/>
      <c r="B1549" s="124"/>
      <c r="C1549" s="168" t="s">
        <v>129</v>
      </c>
      <c r="D1549" s="169"/>
      <c r="E1549" s="169"/>
      <c r="F1549" s="169"/>
      <c r="G1549" s="169"/>
      <c r="H1549" s="169"/>
      <c r="I1549" s="65">
        <v>275.94</v>
      </c>
      <c r="J1549" s="112"/>
      <c r="K1549" s="67">
        <v>7282</v>
      </c>
    </row>
    <row r="1550" spans="1:11" s="6" customFormat="1" ht="15">
      <c r="A1550" s="123"/>
      <c r="B1550" s="124"/>
      <c r="C1550" s="168" t="s">
        <v>130</v>
      </c>
      <c r="D1550" s="169"/>
      <c r="E1550" s="169"/>
      <c r="F1550" s="169"/>
      <c r="G1550" s="169"/>
      <c r="H1550" s="169"/>
      <c r="I1550" s="65">
        <v>61134.74</v>
      </c>
      <c r="J1550" s="112"/>
      <c r="K1550" s="67">
        <v>441963.83</v>
      </c>
    </row>
    <row r="1551" spans="1:11" s="6" customFormat="1" ht="15">
      <c r="A1551" s="123"/>
      <c r="B1551" s="124"/>
      <c r="C1551" s="168" t="s">
        <v>131</v>
      </c>
      <c r="D1551" s="169"/>
      <c r="E1551" s="169"/>
      <c r="F1551" s="169"/>
      <c r="G1551" s="169"/>
      <c r="H1551" s="169"/>
      <c r="I1551" s="65">
        <v>18.850000000000001</v>
      </c>
      <c r="J1551" s="112"/>
      <c r="K1551" s="67">
        <v>126.62</v>
      </c>
    </row>
    <row r="1552" spans="1:11" s="6" customFormat="1" ht="15.75">
      <c r="A1552" s="123"/>
      <c r="B1552" s="124"/>
      <c r="C1552" s="173" t="s">
        <v>132</v>
      </c>
      <c r="D1552" s="174"/>
      <c r="E1552" s="174"/>
      <c r="F1552" s="174"/>
      <c r="G1552" s="174"/>
      <c r="H1552" s="174"/>
      <c r="I1552" s="76">
        <v>242.65</v>
      </c>
      <c r="J1552" s="117"/>
      <c r="K1552" s="78">
        <v>5278.81</v>
      </c>
    </row>
    <row r="1553" spans="1:11" s="6" customFormat="1" ht="15.75">
      <c r="A1553" s="123"/>
      <c r="B1553" s="124"/>
      <c r="C1553" s="173" t="s">
        <v>133</v>
      </c>
      <c r="D1553" s="174"/>
      <c r="E1553" s="174"/>
      <c r="F1553" s="174"/>
      <c r="G1553" s="174"/>
      <c r="H1553" s="174"/>
      <c r="I1553" s="76">
        <v>193.23</v>
      </c>
      <c r="J1553" s="117"/>
      <c r="K1553" s="78">
        <v>2991.14</v>
      </c>
    </row>
    <row r="1554" spans="1:11" s="6" customFormat="1" ht="15.75">
      <c r="A1554" s="123"/>
      <c r="B1554" s="124"/>
      <c r="C1554" s="173" t="s">
        <v>1670</v>
      </c>
      <c r="D1554" s="174"/>
      <c r="E1554" s="174"/>
      <c r="F1554" s="174"/>
      <c r="G1554" s="174"/>
      <c r="H1554" s="174"/>
      <c r="I1554" s="76"/>
      <c r="J1554" s="117"/>
      <c r="K1554" s="78"/>
    </row>
    <row r="1555" spans="1:11" s="6" customFormat="1" ht="15">
      <c r="A1555" s="123"/>
      <c r="B1555" s="124"/>
      <c r="C1555" s="168" t="s">
        <v>1671</v>
      </c>
      <c r="D1555" s="169"/>
      <c r="E1555" s="169"/>
      <c r="F1555" s="169"/>
      <c r="G1555" s="169"/>
      <c r="H1555" s="169"/>
      <c r="I1555" s="65">
        <v>61864.54</v>
      </c>
      <c r="J1555" s="112"/>
      <c r="K1555" s="67">
        <v>457619.41</v>
      </c>
    </row>
    <row r="1556" spans="1:11" s="6" customFormat="1" ht="15.75">
      <c r="A1556" s="123"/>
      <c r="B1556" s="124"/>
      <c r="C1556" s="175" t="s">
        <v>1672</v>
      </c>
      <c r="D1556" s="176"/>
      <c r="E1556" s="176"/>
      <c r="F1556" s="176"/>
      <c r="G1556" s="176"/>
      <c r="H1556" s="176"/>
      <c r="I1556" s="87">
        <v>61864.54</v>
      </c>
      <c r="J1556" s="125"/>
      <c r="K1556" s="86">
        <v>457619.41</v>
      </c>
    </row>
    <row r="1557" spans="1:11" s="6" customFormat="1" ht="22.15" customHeight="1">
      <c r="A1557" s="166" t="s">
        <v>1673</v>
      </c>
      <c r="B1557" s="167"/>
      <c r="C1557" s="167"/>
      <c r="D1557" s="167"/>
      <c r="E1557" s="167"/>
      <c r="F1557" s="167"/>
      <c r="G1557" s="167"/>
      <c r="H1557" s="167"/>
      <c r="I1557" s="167"/>
      <c r="J1557" s="167"/>
      <c r="K1557" s="167"/>
    </row>
    <row r="1558" spans="1:11" s="6" customFormat="1" ht="135">
      <c r="A1558" s="59">
        <v>174</v>
      </c>
      <c r="B1558" s="108" t="s">
        <v>1034</v>
      </c>
      <c r="C1558" s="108" t="s">
        <v>1035</v>
      </c>
      <c r="D1558" s="109" t="s">
        <v>1036</v>
      </c>
      <c r="E1558" s="62" t="s">
        <v>1674</v>
      </c>
      <c r="F1558" s="110">
        <v>105.04</v>
      </c>
      <c r="G1558" s="111"/>
      <c r="H1558" s="110"/>
      <c r="I1558" s="65"/>
      <c r="J1558" s="112"/>
      <c r="K1558" s="67"/>
    </row>
    <row r="1559" spans="1:11" s="6" customFormat="1" ht="15" outlineLevel="1">
      <c r="A1559" s="59" t="s">
        <v>43</v>
      </c>
      <c r="B1559" s="108"/>
      <c r="C1559" s="108" t="s">
        <v>44</v>
      </c>
      <c r="D1559" s="109"/>
      <c r="E1559" s="62" t="s">
        <v>43</v>
      </c>
      <c r="F1559" s="110">
        <v>95.48</v>
      </c>
      <c r="G1559" s="111" t="s">
        <v>76</v>
      </c>
      <c r="H1559" s="110"/>
      <c r="I1559" s="65">
        <v>50.41</v>
      </c>
      <c r="J1559" s="112">
        <v>26.39</v>
      </c>
      <c r="K1559" s="67">
        <v>1330.41</v>
      </c>
    </row>
    <row r="1560" spans="1:11" s="6" customFormat="1" ht="15" outlineLevel="1">
      <c r="A1560" s="59" t="s">
        <v>43</v>
      </c>
      <c r="B1560" s="108"/>
      <c r="C1560" s="108" t="s">
        <v>46</v>
      </c>
      <c r="D1560" s="109"/>
      <c r="E1560" s="62" t="s">
        <v>43</v>
      </c>
      <c r="F1560" s="110">
        <v>9.56</v>
      </c>
      <c r="G1560" s="111">
        <v>1.2</v>
      </c>
      <c r="H1560" s="110"/>
      <c r="I1560" s="65">
        <v>4.59</v>
      </c>
      <c r="J1560" s="112">
        <v>6.01</v>
      </c>
      <c r="K1560" s="67">
        <v>27.58</v>
      </c>
    </row>
    <row r="1561" spans="1:11" s="6" customFormat="1" ht="15" outlineLevel="1">
      <c r="A1561" s="59" t="s">
        <v>43</v>
      </c>
      <c r="B1561" s="108"/>
      <c r="C1561" s="108" t="s">
        <v>48</v>
      </c>
      <c r="D1561" s="109"/>
      <c r="E1561" s="62" t="s">
        <v>43</v>
      </c>
      <c r="F1561" s="110"/>
      <c r="G1561" s="111"/>
      <c r="H1561" s="110"/>
      <c r="I1561" s="65"/>
      <c r="J1561" s="112">
        <v>26.39</v>
      </c>
      <c r="K1561" s="67"/>
    </row>
    <row r="1562" spans="1:11" s="6" customFormat="1" ht="15" outlineLevel="1">
      <c r="A1562" s="59" t="s">
        <v>43</v>
      </c>
      <c r="B1562" s="108"/>
      <c r="C1562" s="108" t="s">
        <v>52</v>
      </c>
      <c r="D1562" s="109"/>
      <c r="E1562" s="62" t="s">
        <v>43</v>
      </c>
      <c r="F1562" s="110"/>
      <c r="G1562" s="111"/>
      <c r="H1562" s="110"/>
      <c r="I1562" s="65"/>
      <c r="J1562" s="112"/>
      <c r="K1562" s="67"/>
    </row>
    <row r="1563" spans="1:11" s="6" customFormat="1" ht="15" outlineLevel="1">
      <c r="A1563" s="59" t="s">
        <v>43</v>
      </c>
      <c r="B1563" s="108"/>
      <c r="C1563" s="108" t="s">
        <v>53</v>
      </c>
      <c r="D1563" s="109" t="s">
        <v>54</v>
      </c>
      <c r="E1563" s="62">
        <v>91</v>
      </c>
      <c r="F1563" s="110"/>
      <c r="G1563" s="111"/>
      <c r="H1563" s="110"/>
      <c r="I1563" s="65">
        <v>45.87</v>
      </c>
      <c r="J1563" s="112">
        <v>75</v>
      </c>
      <c r="K1563" s="67">
        <v>997.81</v>
      </c>
    </row>
    <row r="1564" spans="1:11" s="6" customFormat="1" ht="15" outlineLevel="1">
      <c r="A1564" s="59" t="s">
        <v>43</v>
      </c>
      <c r="B1564" s="108"/>
      <c r="C1564" s="108" t="s">
        <v>55</v>
      </c>
      <c r="D1564" s="109" t="s">
        <v>54</v>
      </c>
      <c r="E1564" s="62">
        <v>70</v>
      </c>
      <c r="F1564" s="110"/>
      <c r="G1564" s="111"/>
      <c r="H1564" s="110"/>
      <c r="I1564" s="65">
        <v>35.29</v>
      </c>
      <c r="J1564" s="112">
        <v>41</v>
      </c>
      <c r="K1564" s="67">
        <v>545.47</v>
      </c>
    </row>
    <row r="1565" spans="1:11" s="6" customFormat="1" ht="15" outlineLevel="1">
      <c r="A1565" s="59" t="s">
        <v>43</v>
      </c>
      <c r="B1565" s="108"/>
      <c r="C1565" s="108" t="s">
        <v>56</v>
      </c>
      <c r="D1565" s="109" t="s">
        <v>54</v>
      </c>
      <c r="E1565" s="62">
        <v>98</v>
      </c>
      <c r="F1565" s="110"/>
      <c r="G1565" s="111"/>
      <c r="H1565" s="110"/>
      <c r="I1565" s="65">
        <v>0</v>
      </c>
      <c r="J1565" s="112">
        <v>95</v>
      </c>
      <c r="K1565" s="67">
        <v>0</v>
      </c>
    </row>
    <row r="1566" spans="1:11" s="6" customFormat="1" ht="15" outlineLevel="1">
      <c r="A1566" s="59" t="s">
        <v>43</v>
      </c>
      <c r="B1566" s="108"/>
      <c r="C1566" s="108" t="s">
        <v>57</v>
      </c>
      <c r="D1566" s="109" t="s">
        <v>54</v>
      </c>
      <c r="E1566" s="62">
        <v>77</v>
      </c>
      <c r="F1566" s="110"/>
      <c r="G1566" s="111"/>
      <c r="H1566" s="110"/>
      <c r="I1566" s="65">
        <v>0</v>
      </c>
      <c r="J1566" s="112">
        <v>65</v>
      </c>
      <c r="K1566" s="67">
        <v>0</v>
      </c>
    </row>
    <row r="1567" spans="1:11" s="6" customFormat="1" ht="30" outlineLevel="1">
      <c r="A1567" s="59" t="s">
        <v>43</v>
      </c>
      <c r="B1567" s="108"/>
      <c r="C1567" s="108" t="s">
        <v>58</v>
      </c>
      <c r="D1567" s="109" t="s">
        <v>59</v>
      </c>
      <c r="E1567" s="62">
        <v>8.5399999999999991</v>
      </c>
      <c r="F1567" s="110"/>
      <c r="G1567" s="111" t="s">
        <v>76</v>
      </c>
      <c r="H1567" s="110"/>
      <c r="I1567" s="65">
        <v>4.51</v>
      </c>
      <c r="J1567" s="112"/>
      <c r="K1567" s="67"/>
    </row>
    <row r="1568" spans="1:11" s="6" customFormat="1" ht="15.75">
      <c r="A1568" s="70" t="s">
        <v>43</v>
      </c>
      <c r="B1568" s="113"/>
      <c r="C1568" s="113" t="s">
        <v>60</v>
      </c>
      <c r="D1568" s="114"/>
      <c r="E1568" s="73" t="s">
        <v>43</v>
      </c>
      <c r="F1568" s="115"/>
      <c r="G1568" s="116"/>
      <c r="H1568" s="115"/>
      <c r="I1568" s="76">
        <v>136.16</v>
      </c>
      <c r="J1568" s="117"/>
      <c r="K1568" s="78">
        <v>2901.27</v>
      </c>
    </row>
    <row r="1569" spans="1:11" s="6" customFormat="1" ht="30">
      <c r="A1569" s="59">
        <v>175</v>
      </c>
      <c r="B1569" s="108" t="s">
        <v>1039</v>
      </c>
      <c r="C1569" s="108" t="s">
        <v>1040</v>
      </c>
      <c r="D1569" s="109" t="s">
        <v>418</v>
      </c>
      <c r="E1569" s="62">
        <v>4</v>
      </c>
      <c r="F1569" s="110">
        <v>378.22</v>
      </c>
      <c r="G1569" s="111"/>
      <c r="H1569" s="110"/>
      <c r="I1569" s="65">
        <v>1512.88</v>
      </c>
      <c r="J1569" s="112">
        <v>1.85</v>
      </c>
      <c r="K1569" s="78">
        <v>2798.83</v>
      </c>
    </row>
    <row r="1570" spans="1:11" s="6" customFormat="1" ht="135">
      <c r="A1570" s="59">
        <v>176</v>
      </c>
      <c r="B1570" s="108" t="s">
        <v>1041</v>
      </c>
      <c r="C1570" s="108" t="s">
        <v>1653</v>
      </c>
      <c r="D1570" s="109" t="s">
        <v>1036</v>
      </c>
      <c r="E1570" s="62">
        <v>0.4</v>
      </c>
      <c r="F1570" s="110">
        <v>31.98</v>
      </c>
      <c r="G1570" s="111">
        <v>4.5999999999999996</v>
      </c>
      <c r="H1570" s="110"/>
      <c r="I1570" s="65"/>
      <c r="J1570" s="112"/>
      <c r="K1570" s="67"/>
    </row>
    <row r="1571" spans="1:11" s="6" customFormat="1" ht="15" outlineLevel="1">
      <c r="A1571" s="59" t="s">
        <v>43</v>
      </c>
      <c r="B1571" s="108"/>
      <c r="C1571" s="108" t="s">
        <v>44</v>
      </c>
      <c r="D1571" s="109"/>
      <c r="E1571" s="62" t="s">
        <v>43</v>
      </c>
      <c r="F1571" s="110">
        <v>29.07</v>
      </c>
      <c r="G1571" s="111" t="s">
        <v>1654</v>
      </c>
      <c r="H1571" s="110"/>
      <c r="I1571" s="65">
        <v>70.61</v>
      </c>
      <c r="J1571" s="112">
        <v>26.39</v>
      </c>
      <c r="K1571" s="67">
        <v>1863.27</v>
      </c>
    </row>
    <row r="1572" spans="1:11" s="6" customFormat="1" ht="15" outlineLevel="1">
      <c r="A1572" s="59" t="s">
        <v>43</v>
      </c>
      <c r="B1572" s="108"/>
      <c r="C1572" s="108" t="s">
        <v>46</v>
      </c>
      <c r="D1572" s="109"/>
      <c r="E1572" s="62" t="s">
        <v>43</v>
      </c>
      <c r="F1572" s="110">
        <v>2.91</v>
      </c>
      <c r="G1572" s="111" t="s">
        <v>1655</v>
      </c>
      <c r="H1572" s="110"/>
      <c r="I1572" s="65">
        <v>6.43</v>
      </c>
      <c r="J1572" s="112">
        <v>6.01</v>
      </c>
      <c r="K1572" s="67">
        <v>38.619999999999997</v>
      </c>
    </row>
    <row r="1573" spans="1:11" s="6" customFormat="1" ht="15" outlineLevel="1">
      <c r="A1573" s="59" t="s">
        <v>43</v>
      </c>
      <c r="B1573" s="108"/>
      <c r="C1573" s="108" t="s">
        <v>48</v>
      </c>
      <c r="D1573" s="109"/>
      <c r="E1573" s="62" t="s">
        <v>43</v>
      </c>
      <c r="F1573" s="110"/>
      <c r="G1573" s="111"/>
      <c r="H1573" s="110"/>
      <c r="I1573" s="65"/>
      <c r="J1573" s="112">
        <v>26.39</v>
      </c>
      <c r="K1573" s="67"/>
    </row>
    <row r="1574" spans="1:11" s="6" customFormat="1" ht="15" outlineLevel="1">
      <c r="A1574" s="59" t="s">
        <v>43</v>
      </c>
      <c r="B1574" s="108"/>
      <c r="C1574" s="108" t="s">
        <v>52</v>
      </c>
      <c r="D1574" s="109"/>
      <c r="E1574" s="62" t="s">
        <v>43</v>
      </c>
      <c r="F1574" s="110"/>
      <c r="G1574" s="111">
        <v>4.5999999999999996</v>
      </c>
      <c r="H1574" s="110"/>
      <c r="I1574" s="65"/>
      <c r="J1574" s="112"/>
      <c r="K1574" s="67"/>
    </row>
    <row r="1575" spans="1:11" s="6" customFormat="1" ht="15" outlineLevel="1">
      <c r="A1575" s="59" t="s">
        <v>43</v>
      </c>
      <c r="B1575" s="108"/>
      <c r="C1575" s="108" t="s">
        <v>53</v>
      </c>
      <c r="D1575" s="109" t="s">
        <v>54</v>
      </c>
      <c r="E1575" s="62">
        <v>91</v>
      </c>
      <c r="F1575" s="110"/>
      <c r="G1575" s="111"/>
      <c r="H1575" s="110"/>
      <c r="I1575" s="65">
        <v>64.260000000000005</v>
      </c>
      <c r="J1575" s="112">
        <v>75</v>
      </c>
      <c r="K1575" s="67">
        <v>1397.45</v>
      </c>
    </row>
    <row r="1576" spans="1:11" s="6" customFormat="1" ht="15" outlineLevel="1">
      <c r="A1576" s="59" t="s">
        <v>43</v>
      </c>
      <c r="B1576" s="108"/>
      <c r="C1576" s="108" t="s">
        <v>55</v>
      </c>
      <c r="D1576" s="109" t="s">
        <v>54</v>
      </c>
      <c r="E1576" s="62">
        <v>70</v>
      </c>
      <c r="F1576" s="110"/>
      <c r="G1576" s="111"/>
      <c r="H1576" s="110"/>
      <c r="I1576" s="65">
        <v>49.43</v>
      </c>
      <c r="J1576" s="112">
        <v>41</v>
      </c>
      <c r="K1576" s="67">
        <v>763.94</v>
      </c>
    </row>
    <row r="1577" spans="1:11" s="6" customFormat="1" ht="15" outlineLevel="1">
      <c r="A1577" s="59" t="s">
        <v>43</v>
      </c>
      <c r="B1577" s="108"/>
      <c r="C1577" s="108" t="s">
        <v>56</v>
      </c>
      <c r="D1577" s="109" t="s">
        <v>54</v>
      </c>
      <c r="E1577" s="62">
        <v>98</v>
      </c>
      <c r="F1577" s="110"/>
      <c r="G1577" s="111"/>
      <c r="H1577" s="110"/>
      <c r="I1577" s="65">
        <v>0</v>
      </c>
      <c r="J1577" s="112">
        <v>95</v>
      </c>
      <c r="K1577" s="67">
        <v>0</v>
      </c>
    </row>
    <row r="1578" spans="1:11" s="6" customFormat="1" ht="15" outlineLevel="1">
      <c r="A1578" s="59" t="s">
        <v>43</v>
      </c>
      <c r="B1578" s="108"/>
      <c r="C1578" s="108" t="s">
        <v>57</v>
      </c>
      <c r="D1578" s="109" t="s">
        <v>54</v>
      </c>
      <c r="E1578" s="62">
        <v>77</v>
      </c>
      <c r="F1578" s="110"/>
      <c r="G1578" s="111"/>
      <c r="H1578" s="110"/>
      <c r="I1578" s="65">
        <v>0</v>
      </c>
      <c r="J1578" s="112">
        <v>65</v>
      </c>
      <c r="K1578" s="67">
        <v>0</v>
      </c>
    </row>
    <row r="1579" spans="1:11" s="6" customFormat="1" ht="30" outlineLevel="1">
      <c r="A1579" s="59" t="s">
        <v>43</v>
      </c>
      <c r="B1579" s="108"/>
      <c r="C1579" s="108" t="s">
        <v>58</v>
      </c>
      <c r="D1579" s="109" t="s">
        <v>59</v>
      </c>
      <c r="E1579" s="62">
        <v>2.6</v>
      </c>
      <c r="F1579" s="110"/>
      <c r="G1579" s="111" t="s">
        <v>1654</v>
      </c>
      <c r="H1579" s="110"/>
      <c r="I1579" s="65">
        <v>6.31</v>
      </c>
      <c r="J1579" s="112"/>
      <c r="K1579" s="67"/>
    </row>
    <row r="1580" spans="1:11" s="6" customFormat="1" ht="15.75">
      <c r="A1580" s="70" t="s">
        <v>43</v>
      </c>
      <c r="B1580" s="113"/>
      <c r="C1580" s="113" t="s">
        <v>60</v>
      </c>
      <c r="D1580" s="114"/>
      <c r="E1580" s="73" t="s">
        <v>43</v>
      </c>
      <c r="F1580" s="115"/>
      <c r="G1580" s="116"/>
      <c r="H1580" s="115"/>
      <c r="I1580" s="76">
        <v>190.73</v>
      </c>
      <c r="J1580" s="117"/>
      <c r="K1580" s="78">
        <v>4063.28</v>
      </c>
    </row>
    <row r="1581" spans="1:11" s="6" customFormat="1" ht="195">
      <c r="A1581" s="59">
        <v>177</v>
      </c>
      <c r="B1581" s="108" t="s">
        <v>1675</v>
      </c>
      <c r="C1581" s="108" t="s">
        <v>1676</v>
      </c>
      <c r="D1581" s="109" t="s">
        <v>41</v>
      </c>
      <c r="E1581" s="62">
        <v>10</v>
      </c>
      <c r="F1581" s="110">
        <v>72.989999999999995</v>
      </c>
      <c r="G1581" s="111"/>
      <c r="H1581" s="110"/>
      <c r="I1581" s="65"/>
      <c r="J1581" s="112"/>
      <c r="K1581" s="67"/>
    </row>
    <row r="1582" spans="1:11" s="6" customFormat="1" ht="25.5" outlineLevel="1">
      <c r="A1582" s="59" t="s">
        <v>43</v>
      </c>
      <c r="B1582" s="108"/>
      <c r="C1582" s="108" t="s">
        <v>44</v>
      </c>
      <c r="D1582" s="109"/>
      <c r="E1582" s="62" t="s">
        <v>43</v>
      </c>
      <c r="F1582" s="110">
        <v>36.79</v>
      </c>
      <c r="G1582" s="111" t="s">
        <v>94</v>
      </c>
      <c r="H1582" s="110"/>
      <c r="I1582" s="65">
        <v>558.47</v>
      </c>
      <c r="J1582" s="112">
        <v>26.39</v>
      </c>
      <c r="K1582" s="67">
        <v>14738.08</v>
      </c>
    </row>
    <row r="1583" spans="1:11" s="6" customFormat="1" ht="15" outlineLevel="1">
      <c r="A1583" s="59" t="s">
        <v>43</v>
      </c>
      <c r="B1583" s="108"/>
      <c r="C1583" s="108" t="s">
        <v>46</v>
      </c>
      <c r="D1583" s="109"/>
      <c r="E1583" s="62" t="s">
        <v>43</v>
      </c>
      <c r="F1583" s="110">
        <v>16.899999999999999</v>
      </c>
      <c r="G1583" s="111" t="s">
        <v>95</v>
      </c>
      <c r="H1583" s="110"/>
      <c r="I1583" s="65">
        <v>253.5</v>
      </c>
      <c r="J1583" s="112">
        <v>9.6300000000000008</v>
      </c>
      <c r="K1583" s="67">
        <v>2441.21</v>
      </c>
    </row>
    <row r="1584" spans="1:11" s="6" customFormat="1" ht="15" outlineLevel="1">
      <c r="A1584" s="59" t="s">
        <v>43</v>
      </c>
      <c r="B1584" s="108"/>
      <c r="C1584" s="108" t="s">
        <v>48</v>
      </c>
      <c r="D1584" s="109"/>
      <c r="E1584" s="62" t="s">
        <v>43</v>
      </c>
      <c r="F1584" s="110" t="s">
        <v>1677</v>
      </c>
      <c r="G1584" s="111"/>
      <c r="H1584" s="110"/>
      <c r="I1584" s="68" t="s">
        <v>1678</v>
      </c>
      <c r="J1584" s="112">
        <v>26.39</v>
      </c>
      <c r="K1584" s="69" t="s">
        <v>1679</v>
      </c>
    </row>
    <row r="1585" spans="1:11" s="6" customFormat="1" ht="15" outlineLevel="1">
      <c r="A1585" s="59" t="s">
        <v>43</v>
      </c>
      <c r="B1585" s="108"/>
      <c r="C1585" s="108" t="s">
        <v>52</v>
      </c>
      <c r="D1585" s="109"/>
      <c r="E1585" s="62" t="s">
        <v>43</v>
      </c>
      <c r="F1585" s="110">
        <v>19.3</v>
      </c>
      <c r="G1585" s="111"/>
      <c r="H1585" s="110"/>
      <c r="I1585" s="65">
        <v>193</v>
      </c>
      <c r="J1585" s="112">
        <v>8.23</v>
      </c>
      <c r="K1585" s="67">
        <v>1588.39</v>
      </c>
    </row>
    <row r="1586" spans="1:11" s="6" customFormat="1" ht="15" outlineLevel="1">
      <c r="A1586" s="59" t="s">
        <v>43</v>
      </c>
      <c r="B1586" s="108"/>
      <c r="C1586" s="108" t="s">
        <v>53</v>
      </c>
      <c r="D1586" s="109" t="s">
        <v>54</v>
      </c>
      <c r="E1586" s="62">
        <v>91</v>
      </c>
      <c r="F1586" s="110"/>
      <c r="G1586" s="111"/>
      <c r="H1586" s="110"/>
      <c r="I1586" s="65">
        <v>508.21</v>
      </c>
      <c r="J1586" s="112">
        <v>75</v>
      </c>
      <c r="K1586" s="67">
        <v>11053.56</v>
      </c>
    </row>
    <row r="1587" spans="1:11" s="6" customFormat="1" ht="15" outlineLevel="1">
      <c r="A1587" s="59" t="s">
        <v>43</v>
      </c>
      <c r="B1587" s="108"/>
      <c r="C1587" s="108" t="s">
        <v>55</v>
      </c>
      <c r="D1587" s="109" t="s">
        <v>54</v>
      </c>
      <c r="E1587" s="62">
        <v>70</v>
      </c>
      <c r="F1587" s="110"/>
      <c r="G1587" s="111"/>
      <c r="H1587" s="110"/>
      <c r="I1587" s="65">
        <v>390.93</v>
      </c>
      <c r="J1587" s="112">
        <v>41</v>
      </c>
      <c r="K1587" s="67">
        <v>6042.61</v>
      </c>
    </row>
    <row r="1588" spans="1:11" s="6" customFormat="1" ht="15" outlineLevel="1">
      <c r="A1588" s="59" t="s">
        <v>43</v>
      </c>
      <c r="B1588" s="108"/>
      <c r="C1588" s="108" t="s">
        <v>56</v>
      </c>
      <c r="D1588" s="109" t="s">
        <v>54</v>
      </c>
      <c r="E1588" s="62">
        <v>98</v>
      </c>
      <c r="F1588" s="110"/>
      <c r="G1588" s="111"/>
      <c r="H1588" s="110"/>
      <c r="I1588" s="65">
        <v>25.73</v>
      </c>
      <c r="J1588" s="112">
        <v>95</v>
      </c>
      <c r="K1588" s="67">
        <v>658.1</v>
      </c>
    </row>
    <row r="1589" spans="1:11" s="6" customFormat="1" ht="15" outlineLevel="1">
      <c r="A1589" s="59" t="s">
        <v>43</v>
      </c>
      <c r="B1589" s="108"/>
      <c r="C1589" s="108" t="s">
        <v>57</v>
      </c>
      <c r="D1589" s="109" t="s">
        <v>54</v>
      </c>
      <c r="E1589" s="62">
        <v>77</v>
      </c>
      <c r="F1589" s="110"/>
      <c r="G1589" s="111"/>
      <c r="H1589" s="110"/>
      <c r="I1589" s="65">
        <v>20.21</v>
      </c>
      <c r="J1589" s="112">
        <v>65</v>
      </c>
      <c r="K1589" s="67">
        <v>450.28</v>
      </c>
    </row>
    <row r="1590" spans="1:11" s="6" customFormat="1" ht="30" outlineLevel="1">
      <c r="A1590" s="59" t="s">
        <v>43</v>
      </c>
      <c r="B1590" s="108"/>
      <c r="C1590" s="108" t="s">
        <v>58</v>
      </c>
      <c r="D1590" s="109" t="s">
        <v>59</v>
      </c>
      <c r="E1590" s="62">
        <v>3.32</v>
      </c>
      <c r="F1590" s="110"/>
      <c r="G1590" s="111" t="s">
        <v>94</v>
      </c>
      <c r="H1590" s="110"/>
      <c r="I1590" s="65">
        <v>50.4</v>
      </c>
      <c r="J1590" s="112"/>
      <c r="K1590" s="67"/>
    </row>
    <row r="1591" spans="1:11" s="6" customFormat="1" ht="15.75">
      <c r="A1591" s="70" t="s">
        <v>43</v>
      </c>
      <c r="B1591" s="113"/>
      <c r="C1591" s="113" t="s">
        <v>60</v>
      </c>
      <c r="D1591" s="114"/>
      <c r="E1591" s="73" t="s">
        <v>43</v>
      </c>
      <c r="F1591" s="115"/>
      <c r="G1591" s="116"/>
      <c r="H1591" s="115"/>
      <c r="I1591" s="76">
        <v>1950.05</v>
      </c>
      <c r="J1591" s="117"/>
      <c r="K1591" s="78">
        <v>36972.230000000003</v>
      </c>
    </row>
    <row r="1592" spans="1:11" s="6" customFormat="1" ht="15" outlineLevel="1">
      <c r="A1592" s="59" t="s">
        <v>43</v>
      </c>
      <c r="B1592" s="108"/>
      <c r="C1592" s="108" t="s">
        <v>61</v>
      </c>
      <c r="D1592" s="109"/>
      <c r="E1592" s="62" t="s">
        <v>43</v>
      </c>
      <c r="F1592" s="110"/>
      <c r="G1592" s="111"/>
      <c r="H1592" s="110"/>
      <c r="I1592" s="65"/>
      <c r="J1592" s="112"/>
      <c r="K1592" s="67"/>
    </row>
    <row r="1593" spans="1:11" s="6" customFormat="1" ht="25.5" outlineLevel="1">
      <c r="A1593" s="59" t="s">
        <v>43</v>
      </c>
      <c r="B1593" s="108"/>
      <c r="C1593" s="108" t="s">
        <v>46</v>
      </c>
      <c r="D1593" s="109"/>
      <c r="E1593" s="62" t="s">
        <v>43</v>
      </c>
      <c r="F1593" s="110">
        <v>1.75</v>
      </c>
      <c r="G1593" s="111" t="s">
        <v>100</v>
      </c>
      <c r="H1593" s="110"/>
      <c r="I1593" s="65">
        <v>2.63</v>
      </c>
      <c r="J1593" s="112">
        <v>26.39</v>
      </c>
      <c r="K1593" s="67">
        <v>69.27</v>
      </c>
    </row>
    <row r="1594" spans="1:11" s="6" customFormat="1" ht="25.5" outlineLevel="1">
      <c r="A1594" s="59" t="s">
        <v>43</v>
      </c>
      <c r="B1594" s="108"/>
      <c r="C1594" s="108" t="s">
        <v>48</v>
      </c>
      <c r="D1594" s="109"/>
      <c r="E1594" s="62" t="s">
        <v>43</v>
      </c>
      <c r="F1594" s="110">
        <v>1.75</v>
      </c>
      <c r="G1594" s="111" t="s">
        <v>100</v>
      </c>
      <c r="H1594" s="110"/>
      <c r="I1594" s="65">
        <v>2.63</v>
      </c>
      <c r="J1594" s="112">
        <v>26.39</v>
      </c>
      <c r="K1594" s="67">
        <v>69.27</v>
      </c>
    </row>
    <row r="1595" spans="1:11" s="6" customFormat="1" ht="15" outlineLevel="1">
      <c r="A1595" s="59" t="s">
        <v>43</v>
      </c>
      <c r="B1595" s="108"/>
      <c r="C1595" s="108" t="s">
        <v>63</v>
      </c>
      <c r="D1595" s="109" t="s">
        <v>54</v>
      </c>
      <c r="E1595" s="62">
        <v>175</v>
      </c>
      <c r="F1595" s="110"/>
      <c r="G1595" s="111"/>
      <c r="H1595" s="110"/>
      <c r="I1595" s="65">
        <v>4.6100000000000003</v>
      </c>
      <c r="J1595" s="112">
        <v>160</v>
      </c>
      <c r="K1595" s="67">
        <v>110.84</v>
      </c>
    </row>
    <row r="1596" spans="1:11" s="6" customFormat="1" ht="15" outlineLevel="1">
      <c r="A1596" s="59" t="s">
        <v>43</v>
      </c>
      <c r="B1596" s="108"/>
      <c r="C1596" s="108" t="s">
        <v>64</v>
      </c>
      <c r="D1596" s="109"/>
      <c r="E1596" s="62" t="s">
        <v>43</v>
      </c>
      <c r="F1596" s="110"/>
      <c r="G1596" s="111"/>
      <c r="H1596" s="110"/>
      <c r="I1596" s="65">
        <v>7.24</v>
      </c>
      <c r="J1596" s="112"/>
      <c r="K1596" s="67">
        <v>180.11</v>
      </c>
    </row>
    <row r="1597" spans="1:11" s="6" customFormat="1" ht="15.75">
      <c r="A1597" s="70" t="s">
        <v>43</v>
      </c>
      <c r="B1597" s="113"/>
      <c r="C1597" s="113" t="s">
        <v>65</v>
      </c>
      <c r="D1597" s="114"/>
      <c r="E1597" s="73" t="s">
        <v>43</v>
      </c>
      <c r="F1597" s="115"/>
      <c r="G1597" s="116"/>
      <c r="H1597" s="115"/>
      <c r="I1597" s="76">
        <v>1957.29</v>
      </c>
      <c r="J1597" s="117"/>
      <c r="K1597" s="78">
        <v>37152.339999999997</v>
      </c>
    </row>
    <row r="1598" spans="1:11" s="6" customFormat="1" ht="45">
      <c r="A1598" s="59">
        <v>178</v>
      </c>
      <c r="B1598" s="108" t="s">
        <v>1664</v>
      </c>
      <c r="C1598" s="108" t="s">
        <v>1665</v>
      </c>
      <c r="D1598" s="109" t="s">
        <v>106</v>
      </c>
      <c r="E1598" s="62" t="s">
        <v>1680</v>
      </c>
      <c r="F1598" s="110">
        <v>25448.75</v>
      </c>
      <c r="G1598" s="111"/>
      <c r="H1598" s="110"/>
      <c r="I1598" s="65">
        <v>8.5500000000000007</v>
      </c>
      <c r="J1598" s="112">
        <v>5.9</v>
      </c>
      <c r="K1598" s="78">
        <v>50.45</v>
      </c>
    </row>
    <row r="1599" spans="1:11" s="6" customFormat="1" ht="45">
      <c r="A1599" s="59">
        <v>179</v>
      </c>
      <c r="B1599" s="108" t="s">
        <v>1661</v>
      </c>
      <c r="C1599" s="108" t="s">
        <v>1662</v>
      </c>
      <c r="D1599" s="109" t="s">
        <v>156</v>
      </c>
      <c r="E1599" s="62" t="s">
        <v>1681</v>
      </c>
      <c r="F1599" s="110">
        <v>135.06</v>
      </c>
      <c r="G1599" s="111"/>
      <c r="H1599" s="110"/>
      <c r="I1599" s="65">
        <v>108.05</v>
      </c>
      <c r="J1599" s="112">
        <v>7.51</v>
      </c>
      <c r="K1599" s="78">
        <v>811.44</v>
      </c>
    </row>
    <row r="1600" spans="1:11" s="6" customFormat="1" ht="45">
      <c r="A1600" s="59">
        <v>180</v>
      </c>
      <c r="B1600" s="108" t="s">
        <v>1658</v>
      </c>
      <c r="C1600" s="108" t="s">
        <v>1659</v>
      </c>
      <c r="D1600" s="109" t="s">
        <v>109</v>
      </c>
      <c r="E1600" s="62" t="s">
        <v>1682</v>
      </c>
      <c r="F1600" s="110">
        <v>38.74</v>
      </c>
      <c r="G1600" s="111"/>
      <c r="H1600" s="110"/>
      <c r="I1600" s="65">
        <v>282.64999999999998</v>
      </c>
      <c r="J1600" s="112">
        <v>2.67</v>
      </c>
      <c r="K1600" s="78">
        <v>754.67</v>
      </c>
    </row>
    <row r="1601" spans="1:11" s="6" customFormat="1" ht="120">
      <c r="A1601" s="59">
        <v>181</v>
      </c>
      <c r="B1601" s="108" t="s">
        <v>1096</v>
      </c>
      <c r="C1601" s="108" t="s">
        <v>1683</v>
      </c>
      <c r="D1601" s="109" t="s">
        <v>106</v>
      </c>
      <c r="E1601" s="62" t="s">
        <v>1684</v>
      </c>
      <c r="F1601" s="110">
        <v>20268.29</v>
      </c>
      <c r="G1601" s="111"/>
      <c r="H1601" s="110"/>
      <c r="I1601" s="65">
        <v>47.73</v>
      </c>
      <c r="J1601" s="112">
        <v>8.56</v>
      </c>
      <c r="K1601" s="78">
        <v>408.58</v>
      </c>
    </row>
    <row r="1602" spans="1:11" s="6" customFormat="1" ht="75">
      <c r="A1602" s="59">
        <v>182</v>
      </c>
      <c r="B1602" s="108" t="s">
        <v>123</v>
      </c>
      <c r="C1602" s="108" t="s">
        <v>1685</v>
      </c>
      <c r="D1602" s="109" t="s">
        <v>125</v>
      </c>
      <c r="E1602" s="62">
        <v>10</v>
      </c>
      <c r="F1602" s="110">
        <v>12060.81</v>
      </c>
      <c r="G1602" s="111"/>
      <c r="H1602" s="110"/>
      <c r="I1602" s="65">
        <v>120608.1</v>
      </c>
      <c r="J1602" s="112">
        <v>7.4</v>
      </c>
      <c r="K1602" s="78">
        <v>892499.94</v>
      </c>
    </row>
    <row r="1603" spans="1:11" s="6" customFormat="1" ht="45">
      <c r="A1603" s="59">
        <v>183</v>
      </c>
      <c r="B1603" s="108" t="s">
        <v>1112</v>
      </c>
      <c r="C1603" s="118" t="s">
        <v>1113</v>
      </c>
      <c r="D1603" s="119" t="s">
        <v>106</v>
      </c>
      <c r="E1603" s="81" t="s">
        <v>1686</v>
      </c>
      <c r="F1603" s="120">
        <v>42.16</v>
      </c>
      <c r="G1603" s="121"/>
      <c r="H1603" s="120"/>
      <c r="I1603" s="84">
        <v>39.26</v>
      </c>
      <c r="J1603" s="122">
        <v>11.94</v>
      </c>
      <c r="K1603" s="86">
        <v>468.81</v>
      </c>
    </row>
    <row r="1604" spans="1:11" s="6" customFormat="1" ht="15">
      <c r="A1604" s="123"/>
      <c r="B1604" s="124"/>
      <c r="C1604" s="168" t="s">
        <v>127</v>
      </c>
      <c r="D1604" s="169"/>
      <c r="E1604" s="169"/>
      <c r="F1604" s="169"/>
      <c r="G1604" s="169"/>
      <c r="H1604" s="169"/>
      <c r="I1604" s="65">
        <v>123746.86</v>
      </c>
      <c r="J1604" s="112"/>
      <c r="K1604" s="67">
        <v>919889.55</v>
      </c>
    </row>
    <row r="1605" spans="1:11" s="6" customFormat="1" ht="15">
      <c r="A1605" s="123"/>
      <c r="B1605" s="124"/>
      <c r="C1605" s="168" t="s">
        <v>128</v>
      </c>
      <c r="D1605" s="169"/>
      <c r="E1605" s="169"/>
      <c r="F1605" s="169"/>
      <c r="G1605" s="169"/>
      <c r="H1605" s="169"/>
      <c r="I1605" s="65"/>
      <c r="J1605" s="112"/>
      <c r="K1605" s="67"/>
    </row>
    <row r="1606" spans="1:11" s="6" customFormat="1" ht="15">
      <c r="A1606" s="123"/>
      <c r="B1606" s="124"/>
      <c r="C1606" s="168" t="s">
        <v>129</v>
      </c>
      <c r="D1606" s="169"/>
      <c r="E1606" s="169"/>
      <c r="F1606" s="169"/>
      <c r="G1606" s="169"/>
      <c r="H1606" s="169"/>
      <c r="I1606" s="65">
        <v>708.37</v>
      </c>
      <c r="J1606" s="112"/>
      <c r="K1606" s="67">
        <v>18693.77</v>
      </c>
    </row>
    <row r="1607" spans="1:11" s="6" customFormat="1" ht="15">
      <c r="A1607" s="123"/>
      <c r="B1607" s="124"/>
      <c r="C1607" s="168" t="s">
        <v>130</v>
      </c>
      <c r="D1607" s="169"/>
      <c r="E1607" s="169"/>
      <c r="F1607" s="169"/>
      <c r="G1607" s="169"/>
      <c r="H1607" s="169"/>
      <c r="I1607" s="65">
        <v>122800.22</v>
      </c>
      <c r="J1607" s="112"/>
      <c r="K1607" s="67">
        <v>899381.11</v>
      </c>
    </row>
    <row r="1608" spans="1:11" s="6" customFormat="1" ht="15">
      <c r="A1608" s="123"/>
      <c r="B1608" s="124"/>
      <c r="C1608" s="168" t="s">
        <v>131</v>
      </c>
      <c r="D1608" s="169"/>
      <c r="E1608" s="169"/>
      <c r="F1608" s="169"/>
      <c r="G1608" s="169"/>
      <c r="H1608" s="169"/>
      <c r="I1608" s="65">
        <v>267.14999999999998</v>
      </c>
      <c r="J1608" s="112"/>
      <c r="K1608" s="67">
        <v>2576.6799999999998</v>
      </c>
    </row>
    <row r="1609" spans="1:11" s="6" customFormat="1" ht="15.75">
      <c r="A1609" s="123"/>
      <c r="B1609" s="124"/>
      <c r="C1609" s="173" t="s">
        <v>132</v>
      </c>
      <c r="D1609" s="174"/>
      <c r="E1609" s="174"/>
      <c r="F1609" s="174"/>
      <c r="G1609" s="174"/>
      <c r="H1609" s="174"/>
      <c r="I1609" s="76">
        <v>646.65</v>
      </c>
      <c r="J1609" s="117"/>
      <c r="K1609" s="78">
        <v>14172.73</v>
      </c>
    </row>
    <row r="1610" spans="1:11" s="6" customFormat="1" ht="15.75">
      <c r="A1610" s="123"/>
      <c r="B1610" s="124"/>
      <c r="C1610" s="173" t="s">
        <v>133</v>
      </c>
      <c r="D1610" s="174"/>
      <c r="E1610" s="174"/>
      <c r="F1610" s="174"/>
      <c r="G1610" s="174"/>
      <c r="H1610" s="174"/>
      <c r="I1610" s="76">
        <v>497.89</v>
      </c>
      <c r="J1610" s="117"/>
      <c r="K1610" s="78">
        <v>7847.33</v>
      </c>
    </row>
    <row r="1611" spans="1:11" s="6" customFormat="1" ht="15.75">
      <c r="A1611" s="123"/>
      <c r="B1611" s="124"/>
      <c r="C1611" s="173" t="s">
        <v>1687</v>
      </c>
      <c r="D1611" s="174"/>
      <c r="E1611" s="174"/>
      <c r="F1611" s="174"/>
      <c r="G1611" s="174"/>
      <c r="H1611" s="174"/>
      <c r="I1611" s="76"/>
      <c r="J1611" s="117"/>
      <c r="K1611" s="78"/>
    </row>
    <row r="1612" spans="1:11" s="6" customFormat="1" ht="15">
      <c r="A1612" s="123"/>
      <c r="B1612" s="124"/>
      <c r="C1612" s="168" t="s">
        <v>1688</v>
      </c>
      <c r="D1612" s="169"/>
      <c r="E1612" s="169"/>
      <c r="F1612" s="169"/>
      <c r="G1612" s="169"/>
      <c r="H1612" s="169"/>
      <c r="I1612" s="65">
        <v>124891.4</v>
      </c>
      <c r="J1612" s="112"/>
      <c r="K1612" s="67">
        <v>941909.61</v>
      </c>
    </row>
    <row r="1613" spans="1:11" s="6" customFormat="1" ht="15.75">
      <c r="A1613" s="123"/>
      <c r="B1613" s="124"/>
      <c r="C1613" s="175" t="s">
        <v>1689</v>
      </c>
      <c r="D1613" s="176"/>
      <c r="E1613" s="176"/>
      <c r="F1613" s="176"/>
      <c r="G1613" s="176"/>
      <c r="H1613" s="176"/>
      <c r="I1613" s="87">
        <v>124891.4</v>
      </c>
      <c r="J1613" s="125"/>
      <c r="K1613" s="86">
        <v>941909.61</v>
      </c>
    </row>
    <row r="1614" spans="1:11" s="6" customFormat="1" ht="22.15" customHeight="1">
      <c r="A1614" s="166" t="s">
        <v>1690</v>
      </c>
      <c r="B1614" s="167"/>
      <c r="C1614" s="167"/>
      <c r="D1614" s="167"/>
      <c r="E1614" s="167"/>
      <c r="F1614" s="167"/>
      <c r="G1614" s="167"/>
      <c r="H1614" s="167"/>
      <c r="I1614" s="167"/>
      <c r="J1614" s="167"/>
      <c r="K1614" s="167"/>
    </row>
    <row r="1615" spans="1:11" s="6" customFormat="1" ht="135">
      <c r="A1615" s="59">
        <v>184</v>
      </c>
      <c r="B1615" s="108" t="s">
        <v>1034</v>
      </c>
      <c r="C1615" s="108" t="s">
        <v>1035</v>
      </c>
      <c r="D1615" s="109" t="s">
        <v>1036</v>
      </c>
      <c r="E1615" s="62" t="s">
        <v>1173</v>
      </c>
      <c r="F1615" s="110">
        <v>105.04</v>
      </c>
      <c r="G1615" s="111"/>
      <c r="H1615" s="110"/>
      <c r="I1615" s="65"/>
      <c r="J1615" s="112"/>
      <c r="K1615" s="67"/>
    </row>
    <row r="1616" spans="1:11" s="6" customFormat="1" ht="15" outlineLevel="1">
      <c r="A1616" s="59" t="s">
        <v>43</v>
      </c>
      <c r="B1616" s="108"/>
      <c r="C1616" s="108" t="s">
        <v>44</v>
      </c>
      <c r="D1616" s="109"/>
      <c r="E1616" s="62" t="s">
        <v>43</v>
      </c>
      <c r="F1616" s="110">
        <v>95.48</v>
      </c>
      <c r="G1616" s="111" t="s">
        <v>76</v>
      </c>
      <c r="H1616" s="110"/>
      <c r="I1616" s="65">
        <v>60.5</v>
      </c>
      <c r="J1616" s="112">
        <v>26.39</v>
      </c>
      <c r="K1616" s="67">
        <v>1596.49</v>
      </c>
    </row>
    <row r="1617" spans="1:11" s="6" customFormat="1" ht="15" outlineLevel="1">
      <c r="A1617" s="59" t="s">
        <v>43</v>
      </c>
      <c r="B1617" s="108"/>
      <c r="C1617" s="108" t="s">
        <v>46</v>
      </c>
      <c r="D1617" s="109"/>
      <c r="E1617" s="62" t="s">
        <v>43</v>
      </c>
      <c r="F1617" s="110">
        <v>9.56</v>
      </c>
      <c r="G1617" s="111">
        <v>1.2</v>
      </c>
      <c r="H1617" s="110"/>
      <c r="I1617" s="65">
        <v>5.51</v>
      </c>
      <c r="J1617" s="112">
        <v>6.01</v>
      </c>
      <c r="K1617" s="67">
        <v>33.090000000000003</v>
      </c>
    </row>
    <row r="1618" spans="1:11" s="6" customFormat="1" ht="15" outlineLevel="1">
      <c r="A1618" s="59" t="s">
        <v>43</v>
      </c>
      <c r="B1618" s="108"/>
      <c r="C1618" s="108" t="s">
        <v>48</v>
      </c>
      <c r="D1618" s="109"/>
      <c r="E1618" s="62" t="s">
        <v>43</v>
      </c>
      <c r="F1618" s="110"/>
      <c r="G1618" s="111"/>
      <c r="H1618" s="110"/>
      <c r="I1618" s="65"/>
      <c r="J1618" s="112">
        <v>26.39</v>
      </c>
      <c r="K1618" s="67"/>
    </row>
    <row r="1619" spans="1:11" s="6" customFormat="1" ht="15" outlineLevel="1">
      <c r="A1619" s="59" t="s">
        <v>43</v>
      </c>
      <c r="B1619" s="108"/>
      <c r="C1619" s="108" t="s">
        <v>52</v>
      </c>
      <c r="D1619" s="109"/>
      <c r="E1619" s="62" t="s">
        <v>43</v>
      </c>
      <c r="F1619" s="110"/>
      <c r="G1619" s="111"/>
      <c r="H1619" s="110"/>
      <c r="I1619" s="65"/>
      <c r="J1619" s="112"/>
      <c r="K1619" s="67"/>
    </row>
    <row r="1620" spans="1:11" s="6" customFormat="1" ht="15" outlineLevel="1">
      <c r="A1620" s="59" t="s">
        <v>43</v>
      </c>
      <c r="B1620" s="108"/>
      <c r="C1620" s="108" t="s">
        <v>53</v>
      </c>
      <c r="D1620" s="109" t="s">
        <v>54</v>
      </c>
      <c r="E1620" s="62">
        <v>91</v>
      </c>
      <c r="F1620" s="110"/>
      <c r="G1620" s="111"/>
      <c r="H1620" s="110"/>
      <c r="I1620" s="65">
        <v>55.06</v>
      </c>
      <c r="J1620" s="112">
        <v>75</v>
      </c>
      <c r="K1620" s="67">
        <v>1197.3699999999999</v>
      </c>
    </row>
    <row r="1621" spans="1:11" s="6" customFormat="1" ht="15" outlineLevel="1">
      <c r="A1621" s="59" t="s">
        <v>43</v>
      </c>
      <c r="B1621" s="108"/>
      <c r="C1621" s="108" t="s">
        <v>55</v>
      </c>
      <c r="D1621" s="109" t="s">
        <v>54</v>
      </c>
      <c r="E1621" s="62">
        <v>70</v>
      </c>
      <c r="F1621" s="110"/>
      <c r="G1621" s="111"/>
      <c r="H1621" s="110"/>
      <c r="I1621" s="65">
        <v>42.35</v>
      </c>
      <c r="J1621" s="112">
        <v>41</v>
      </c>
      <c r="K1621" s="67">
        <v>654.55999999999995</v>
      </c>
    </row>
    <row r="1622" spans="1:11" s="6" customFormat="1" ht="15" outlineLevel="1">
      <c r="A1622" s="59" t="s">
        <v>43</v>
      </c>
      <c r="B1622" s="108"/>
      <c r="C1622" s="108" t="s">
        <v>56</v>
      </c>
      <c r="D1622" s="109" t="s">
        <v>54</v>
      </c>
      <c r="E1622" s="62">
        <v>98</v>
      </c>
      <c r="F1622" s="110"/>
      <c r="G1622" s="111"/>
      <c r="H1622" s="110"/>
      <c r="I1622" s="65">
        <v>0</v>
      </c>
      <c r="J1622" s="112">
        <v>95</v>
      </c>
      <c r="K1622" s="67">
        <v>0</v>
      </c>
    </row>
    <row r="1623" spans="1:11" s="6" customFormat="1" ht="15" outlineLevel="1">
      <c r="A1623" s="59" t="s">
        <v>43</v>
      </c>
      <c r="B1623" s="108"/>
      <c r="C1623" s="108" t="s">
        <v>57</v>
      </c>
      <c r="D1623" s="109" t="s">
        <v>54</v>
      </c>
      <c r="E1623" s="62">
        <v>77</v>
      </c>
      <c r="F1623" s="110"/>
      <c r="G1623" s="111"/>
      <c r="H1623" s="110"/>
      <c r="I1623" s="65">
        <v>0</v>
      </c>
      <c r="J1623" s="112">
        <v>65</v>
      </c>
      <c r="K1623" s="67">
        <v>0</v>
      </c>
    </row>
    <row r="1624" spans="1:11" s="6" customFormat="1" ht="30" outlineLevel="1">
      <c r="A1624" s="59" t="s">
        <v>43</v>
      </c>
      <c r="B1624" s="108"/>
      <c r="C1624" s="108" t="s">
        <v>58</v>
      </c>
      <c r="D1624" s="109" t="s">
        <v>59</v>
      </c>
      <c r="E1624" s="62">
        <v>8.5399999999999991</v>
      </c>
      <c r="F1624" s="110"/>
      <c r="G1624" s="111" t="s">
        <v>76</v>
      </c>
      <c r="H1624" s="110"/>
      <c r="I1624" s="65">
        <v>5.41</v>
      </c>
      <c r="J1624" s="112"/>
      <c r="K1624" s="67"/>
    </row>
    <row r="1625" spans="1:11" s="6" customFormat="1" ht="15.75">
      <c r="A1625" s="70" t="s">
        <v>43</v>
      </c>
      <c r="B1625" s="113"/>
      <c r="C1625" s="113" t="s">
        <v>60</v>
      </c>
      <c r="D1625" s="114"/>
      <c r="E1625" s="73" t="s">
        <v>43</v>
      </c>
      <c r="F1625" s="115"/>
      <c r="G1625" s="116"/>
      <c r="H1625" s="115"/>
      <c r="I1625" s="76">
        <v>163.41999999999999</v>
      </c>
      <c r="J1625" s="117"/>
      <c r="K1625" s="78">
        <v>3481.51</v>
      </c>
    </row>
    <row r="1626" spans="1:11" s="6" customFormat="1" ht="30">
      <c r="A1626" s="59">
        <v>185</v>
      </c>
      <c r="B1626" s="108" t="s">
        <v>1039</v>
      </c>
      <c r="C1626" s="108" t="s">
        <v>1040</v>
      </c>
      <c r="D1626" s="109" t="s">
        <v>418</v>
      </c>
      <c r="E1626" s="62">
        <v>4.8</v>
      </c>
      <c r="F1626" s="110">
        <v>378.22</v>
      </c>
      <c r="G1626" s="111"/>
      <c r="H1626" s="110"/>
      <c r="I1626" s="65">
        <v>1815.46</v>
      </c>
      <c r="J1626" s="112">
        <v>1.85</v>
      </c>
      <c r="K1626" s="78">
        <v>3358.59</v>
      </c>
    </row>
    <row r="1627" spans="1:11" s="6" customFormat="1" ht="135">
      <c r="A1627" s="59">
        <v>186</v>
      </c>
      <c r="B1627" s="108" t="s">
        <v>1041</v>
      </c>
      <c r="C1627" s="108" t="s">
        <v>1087</v>
      </c>
      <c r="D1627" s="109" t="s">
        <v>1036</v>
      </c>
      <c r="E1627" s="62">
        <v>0.48</v>
      </c>
      <c r="F1627" s="110">
        <v>31.98</v>
      </c>
      <c r="G1627" s="111"/>
      <c r="H1627" s="110"/>
      <c r="I1627" s="65"/>
      <c r="J1627" s="112"/>
      <c r="K1627" s="67"/>
    </row>
    <row r="1628" spans="1:11" s="6" customFormat="1" ht="15" outlineLevel="1">
      <c r="A1628" s="59" t="s">
        <v>43</v>
      </c>
      <c r="B1628" s="108"/>
      <c r="C1628" s="108" t="s">
        <v>44</v>
      </c>
      <c r="D1628" s="109"/>
      <c r="E1628" s="62" t="s">
        <v>43</v>
      </c>
      <c r="F1628" s="110">
        <v>29.07</v>
      </c>
      <c r="G1628" s="111" t="s">
        <v>76</v>
      </c>
      <c r="H1628" s="110"/>
      <c r="I1628" s="65">
        <v>18.420000000000002</v>
      </c>
      <c r="J1628" s="112">
        <v>26.39</v>
      </c>
      <c r="K1628" s="67">
        <v>486.07</v>
      </c>
    </row>
    <row r="1629" spans="1:11" s="6" customFormat="1" ht="15" outlineLevel="1">
      <c r="A1629" s="59" t="s">
        <v>43</v>
      </c>
      <c r="B1629" s="108"/>
      <c r="C1629" s="108" t="s">
        <v>46</v>
      </c>
      <c r="D1629" s="109"/>
      <c r="E1629" s="62" t="s">
        <v>43</v>
      </c>
      <c r="F1629" s="110">
        <v>2.91</v>
      </c>
      <c r="G1629" s="111">
        <v>1.2</v>
      </c>
      <c r="H1629" s="110"/>
      <c r="I1629" s="65">
        <v>1.68</v>
      </c>
      <c r="J1629" s="112">
        <v>6.01</v>
      </c>
      <c r="K1629" s="67">
        <v>10.07</v>
      </c>
    </row>
    <row r="1630" spans="1:11" s="6" customFormat="1" ht="15" outlineLevel="1">
      <c r="A1630" s="59" t="s">
        <v>43</v>
      </c>
      <c r="B1630" s="108"/>
      <c r="C1630" s="108" t="s">
        <v>48</v>
      </c>
      <c r="D1630" s="109"/>
      <c r="E1630" s="62" t="s">
        <v>43</v>
      </c>
      <c r="F1630" s="110"/>
      <c r="G1630" s="111"/>
      <c r="H1630" s="110"/>
      <c r="I1630" s="65"/>
      <c r="J1630" s="112">
        <v>26.39</v>
      </c>
      <c r="K1630" s="67"/>
    </row>
    <row r="1631" spans="1:11" s="6" customFormat="1" ht="15" outlineLevel="1">
      <c r="A1631" s="59" t="s">
        <v>43</v>
      </c>
      <c r="B1631" s="108"/>
      <c r="C1631" s="108" t="s">
        <v>52</v>
      </c>
      <c r="D1631" s="109"/>
      <c r="E1631" s="62" t="s">
        <v>43</v>
      </c>
      <c r="F1631" s="110"/>
      <c r="G1631" s="111"/>
      <c r="H1631" s="110"/>
      <c r="I1631" s="65"/>
      <c r="J1631" s="112"/>
      <c r="K1631" s="67"/>
    </row>
    <row r="1632" spans="1:11" s="6" customFormat="1" ht="15" outlineLevel="1">
      <c r="A1632" s="59" t="s">
        <v>43</v>
      </c>
      <c r="B1632" s="108"/>
      <c r="C1632" s="108" t="s">
        <v>53</v>
      </c>
      <c r="D1632" s="109" t="s">
        <v>54</v>
      </c>
      <c r="E1632" s="62">
        <v>91</v>
      </c>
      <c r="F1632" s="110"/>
      <c r="G1632" s="111"/>
      <c r="H1632" s="110"/>
      <c r="I1632" s="65">
        <v>16.760000000000002</v>
      </c>
      <c r="J1632" s="112">
        <v>75</v>
      </c>
      <c r="K1632" s="67">
        <v>364.55</v>
      </c>
    </row>
    <row r="1633" spans="1:11" s="6" customFormat="1" ht="15" outlineLevel="1">
      <c r="A1633" s="59" t="s">
        <v>43</v>
      </c>
      <c r="B1633" s="108"/>
      <c r="C1633" s="108" t="s">
        <v>55</v>
      </c>
      <c r="D1633" s="109" t="s">
        <v>54</v>
      </c>
      <c r="E1633" s="62">
        <v>70</v>
      </c>
      <c r="F1633" s="110"/>
      <c r="G1633" s="111"/>
      <c r="H1633" s="110"/>
      <c r="I1633" s="65">
        <v>12.89</v>
      </c>
      <c r="J1633" s="112">
        <v>41</v>
      </c>
      <c r="K1633" s="67">
        <v>199.29</v>
      </c>
    </row>
    <row r="1634" spans="1:11" s="6" customFormat="1" ht="15" outlineLevel="1">
      <c r="A1634" s="59" t="s">
        <v>43</v>
      </c>
      <c r="B1634" s="108"/>
      <c r="C1634" s="108" t="s">
        <v>56</v>
      </c>
      <c r="D1634" s="109" t="s">
        <v>54</v>
      </c>
      <c r="E1634" s="62">
        <v>98</v>
      </c>
      <c r="F1634" s="110"/>
      <c r="G1634" s="111"/>
      <c r="H1634" s="110"/>
      <c r="I1634" s="65">
        <v>0</v>
      </c>
      <c r="J1634" s="112">
        <v>95</v>
      </c>
      <c r="K1634" s="67">
        <v>0</v>
      </c>
    </row>
    <row r="1635" spans="1:11" s="6" customFormat="1" ht="15" outlineLevel="1">
      <c r="A1635" s="59" t="s">
        <v>43</v>
      </c>
      <c r="B1635" s="108"/>
      <c r="C1635" s="108" t="s">
        <v>57</v>
      </c>
      <c r="D1635" s="109" t="s">
        <v>54</v>
      </c>
      <c r="E1635" s="62">
        <v>77</v>
      </c>
      <c r="F1635" s="110"/>
      <c r="G1635" s="111"/>
      <c r="H1635" s="110"/>
      <c r="I1635" s="65">
        <v>0</v>
      </c>
      <c r="J1635" s="112">
        <v>65</v>
      </c>
      <c r="K1635" s="67">
        <v>0</v>
      </c>
    </row>
    <row r="1636" spans="1:11" s="6" customFormat="1" ht="30" outlineLevel="1">
      <c r="A1636" s="59" t="s">
        <v>43</v>
      </c>
      <c r="B1636" s="108"/>
      <c r="C1636" s="108" t="s">
        <v>58</v>
      </c>
      <c r="D1636" s="109" t="s">
        <v>59</v>
      </c>
      <c r="E1636" s="62">
        <v>2.6</v>
      </c>
      <c r="F1636" s="110"/>
      <c r="G1636" s="111" t="s">
        <v>76</v>
      </c>
      <c r="H1636" s="110"/>
      <c r="I1636" s="65">
        <v>1.65</v>
      </c>
      <c r="J1636" s="112"/>
      <c r="K1636" s="67"/>
    </row>
    <row r="1637" spans="1:11" s="6" customFormat="1" ht="15.75">
      <c r="A1637" s="70" t="s">
        <v>43</v>
      </c>
      <c r="B1637" s="113"/>
      <c r="C1637" s="113" t="s">
        <v>60</v>
      </c>
      <c r="D1637" s="114"/>
      <c r="E1637" s="73" t="s">
        <v>43</v>
      </c>
      <c r="F1637" s="115"/>
      <c r="G1637" s="116"/>
      <c r="H1637" s="115"/>
      <c r="I1637" s="76">
        <v>49.75</v>
      </c>
      <c r="J1637" s="117"/>
      <c r="K1637" s="78">
        <v>1059.98</v>
      </c>
    </row>
    <row r="1638" spans="1:11" s="6" customFormat="1" ht="180">
      <c r="A1638" s="59">
        <v>187</v>
      </c>
      <c r="B1638" s="108" t="s">
        <v>1691</v>
      </c>
      <c r="C1638" s="108" t="s">
        <v>1692</v>
      </c>
      <c r="D1638" s="109" t="s">
        <v>997</v>
      </c>
      <c r="E1638" s="62" t="s">
        <v>1693</v>
      </c>
      <c r="F1638" s="110">
        <v>1532.37</v>
      </c>
      <c r="G1638" s="111"/>
      <c r="H1638" s="110"/>
      <c r="I1638" s="65"/>
      <c r="J1638" s="112"/>
      <c r="K1638" s="67"/>
    </row>
    <row r="1639" spans="1:11" s="6" customFormat="1" ht="25.5" outlineLevel="1">
      <c r="A1639" s="59" t="s">
        <v>43</v>
      </c>
      <c r="B1639" s="108"/>
      <c r="C1639" s="108" t="s">
        <v>44</v>
      </c>
      <c r="D1639" s="109"/>
      <c r="E1639" s="62" t="s">
        <v>43</v>
      </c>
      <c r="F1639" s="110">
        <v>1141.8</v>
      </c>
      <c r="G1639" s="111" t="s">
        <v>94</v>
      </c>
      <c r="H1639" s="110"/>
      <c r="I1639" s="65">
        <v>2161.37</v>
      </c>
      <c r="J1639" s="112">
        <v>26.39</v>
      </c>
      <c r="K1639" s="67">
        <v>57038.44</v>
      </c>
    </row>
    <row r="1640" spans="1:11" s="6" customFormat="1" ht="15" outlineLevel="1">
      <c r="A1640" s="59" t="s">
        <v>43</v>
      </c>
      <c r="B1640" s="108"/>
      <c r="C1640" s="108" t="s">
        <v>46</v>
      </c>
      <c r="D1640" s="109"/>
      <c r="E1640" s="62" t="s">
        <v>43</v>
      </c>
      <c r="F1640" s="110">
        <v>65.06</v>
      </c>
      <c r="G1640" s="111" t="s">
        <v>95</v>
      </c>
      <c r="H1640" s="110"/>
      <c r="I1640" s="65">
        <v>121.69</v>
      </c>
      <c r="J1640" s="112">
        <v>9.33</v>
      </c>
      <c r="K1640" s="67">
        <v>1135.4100000000001</v>
      </c>
    </row>
    <row r="1641" spans="1:11" s="6" customFormat="1" ht="15" outlineLevel="1">
      <c r="A1641" s="59" t="s">
        <v>43</v>
      </c>
      <c r="B1641" s="108"/>
      <c r="C1641" s="108" t="s">
        <v>48</v>
      </c>
      <c r="D1641" s="109"/>
      <c r="E1641" s="62" t="s">
        <v>43</v>
      </c>
      <c r="F1641" s="110" t="s">
        <v>998</v>
      </c>
      <c r="G1641" s="111"/>
      <c r="H1641" s="110"/>
      <c r="I1641" s="68" t="s">
        <v>1694</v>
      </c>
      <c r="J1641" s="112">
        <v>26.39</v>
      </c>
      <c r="K1641" s="69" t="s">
        <v>1695</v>
      </c>
    </row>
    <row r="1642" spans="1:11" s="6" customFormat="1" ht="15" outlineLevel="1">
      <c r="A1642" s="59" t="s">
        <v>43</v>
      </c>
      <c r="B1642" s="108"/>
      <c r="C1642" s="108" t="s">
        <v>52</v>
      </c>
      <c r="D1642" s="109"/>
      <c r="E1642" s="62" t="s">
        <v>43</v>
      </c>
      <c r="F1642" s="110">
        <v>325.51</v>
      </c>
      <c r="G1642" s="111"/>
      <c r="H1642" s="110"/>
      <c r="I1642" s="65">
        <v>405.91</v>
      </c>
      <c r="J1642" s="112">
        <v>5.24</v>
      </c>
      <c r="K1642" s="67">
        <v>2126.9699999999998</v>
      </c>
    </row>
    <row r="1643" spans="1:11" s="6" customFormat="1" ht="15" outlineLevel="1">
      <c r="A1643" s="59" t="s">
        <v>43</v>
      </c>
      <c r="B1643" s="108"/>
      <c r="C1643" s="108" t="s">
        <v>53</v>
      </c>
      <c r="D1643" s="109" t="s">
        <v>54</v>
      </c>
      <c r="E1643" s="62">
        <v>85</v>
      </c>
      <c r="F1643" s="110"/>
      <c r="G1643" s="111"/>
      <c r="H1643" s="110"/>
      <c r="I1643" s="65">
        <v>1837.16</v>
      </c>
      <c r="J1643" s="112">
        <v>70</v>
      </c>
      <c r="K1643" s="67">
        <v>39926.910000000003</v>
      </c>
    </row>
    <row r="1644" spans="1:11" s="6" customFormat="1" ht="15" outlineLevel="1">
      <c r="A1644" s="59" t="s">
        <v>43</v>
      </c>
      <c r="B1644" s="108"/>
      <c r="C1644" s="108" t="s">
        <v>55</v>
      </c>
      <c r="D1644" s="109" t="s">
        <v>54</v>
      </c>
      <c r="E1644" s="62">
        <v>70</v>
      </c>
      <c r="F1644" s="110"/>
      <c r="G1644" s="111"/>
      <c r="H1644" s="110"/>
      <c r="I1644" s="65">
        <v>1512.96</v>
      </c>
      <c r="J1644" s="112">
        <v>41</v>
      </c>
      <c r="K1644" s="67">
        <v>23385.759999999998</v>
      </c>
    </row>
    <row r="1645" spans="1:11" s="6" customFormat="1" ht="15" outlineLevel="1">
      <c r="A1645" s="59" t="s">
        <v>43</v>
      </c>
      <c r="B1645" s="108"/>
      <c r="C1645" s="108" t="s">
        <v>56</v>
      </c>
      <c r="D1645" s="109" t="s">
        <v>54</v>
      </c>
      <c r="E1645" s="62">
        <v>98</v>
      </c>
      <c r="F1645" s="110"/>
      <c r="G1645" s="111"/>
      <c r="H1645" s="110"/>
      <c r="I1645" s="65">
        <v>16.32</v>
      </c>
      <c r="J1645" s="112">
        <v>95</v>
      </c>
      <c r="K1645" s="67">
        <v>417.36</v>
      </c>
    </row>
    <row r="1646" spans="1:11" s="6" customFormat="1" ht="15" outlineLevel="1">
      <c r="A1646" s="59" t="s">
        <v>43</v>
      </c>
      <c r="B1646" s="108"/>
      <c r="C1646" s="108" t="s">
        <v>57</v>
      </c>
      <c r="D1646" s="109" t="s">
        <v>54</v>
      </c>
      <c r="E1646" s="62">
        <v>77</v>
      </c>
      <c r="F1646" s="110"/>
      <c r="G1646" s="111"/>
      <c r="H1646" s="110"/>
      <c r="I1646" s="65">
        <v>12.82</v>
      </c>
      <c r="J1646" s="112">
        <v>65</v>
      </c>
      <c r="K1646" s="67">
        <v>285.56</v>
      </c>
    </row>
    <row r="1647" spans="1:11" s="6" customFormat="1" ht="30" outlineLevel="1">
      <c r="A1647" s="59" t="s">
        <v>43</v>
      </c>
      <c r="B1647" s="108"/>
      <c r="C1647" s="108" t="s">
        <v>58</v>
      </c>
      <c r="D1647" s="109" t="s">
        <v>59</v>
      </c>
      <c r="E1647" s="62">
        <v>86.5</v>
      </c>
      <c r="F1647" s="110"/>
      <c r="G1647" s="111" t="s">
        <v>94</v>
      </c>
      <c r="H1647" s="110"/>
      <c r="I1647" s="65">
        <v>163.74</v>
      </c>
      <c r="J1647" s="112"/>
      <c r="K1647" s="67"/>
    </row>
    <row r="1648" spans="1:11" s="6" customFormat="1" ht="15.75">
      <c r="A1648" s="70" t="s">
        <v>43</v>
      </c>
      <c r="B1648" s="113"/>
      <c r="C1648" s="113" t="s">
        <v>60</v>
      </c>
      <c r="D1648" s="114"/>
      <c r="E1648" s="73" t="s">
        <v>43</v>
      </c>
      <c r="F1648" s="115"/>
      <c r="G1648" s="116"/>
      <c r="H1648" s="115"/>
      <c r="I1648" s="76">
        <v>6068.23</v>
      </c>
      <c r="J1648" s="117"/>
      <c r="K1648" s="78">
        <v>124316.41</v>
      </c>
    </row>
    <row r="1649" spans="1:11" s="6" customFormat="1" ht="15" outlineLevel="1">
      <c r="A1649" s="59" t="s">
        <v>43</v>
      </c>
      <c r="B1649" s="108"/>
      <c r="C1649" s="108" t="s">
        <v>61</v>
      </c>
      <c r="D1649" s="109"/>
      <c r="E1649" s="62" t="s">
        <v>43</v>
      </c>
      <c r="F1649" s="110"/>
      <c r="G1649" s="111"/>
      <c r="H1649" s="110"/>
      <c r="I1649" s="65"/>
      <c r="J1649" s="112"/>
      <c r="K1649" s="67"/>
    </row>
    <row r="1650" spans="1:11" s="6" customFormat="1" ht="25.5" outlineLevel="1">
      <c r="A1650" s="59" t="s">
        <v>43</v>
      </c>
      <c r="B1650" s="108"/>
      <c r="C1650" s="108" t="s">
        <v>46</v>
      </c>
      <c r="D1650" s="109"/>
      <c r="E1650" s="62" t="s">
        <v>43</v>
      </c>
      <c r="F1650" s="110">
        <v>8.9</v>
      </c>
      <c r="G1650" s="111" t="s">
        <v>100</v>
      </c>
      <c r="H1650" s="110"/>
      <c r="I1650" s="65">
        <v>1.66</v>
      </c>
      <c r="J1650" s="112">
        <v>26.39</v>
      </c>
      <c r="K1650" s="67">
        <v>43.93</v>
      </c>
    </row>
    <row r="1651" spans="1:11" s="6" customFormat="1" ht="25.5" outlineLevel="1">
      <c r="A1651" s="59" t="s">
        <v>43</v>
      </c>
      <c r="B1651" s="108"/>
      <c r="C1651" s="108" t="s">
        <v>48</v>
      </c>
      <c r="D1651" s="109"/>
      <c r="E1651" s="62" t="s">
        <v>43</v>
      </c>
      <c r="F1651" s="110">
        <v>8.9</v>
      </c>
      <c r="G1651" s="111" t="s">
        <v>100</v>
      </c>
      <c r="H1651" s="110"/>
      <c r="I1651" s="65">
        <v>1.66</v>
      </c>
      <c r="J1651" s="112">
        <v>26.39</v>
      </c>
      <c r="K1651" s="67">
        <v>43.93</v>
      </c>
    </row>
    <row r="1652" spans="1:11" s="6" customFormat="1" ht="15" outlineLevel="1">
      <c r="A1652" s="59" t="s">
        <v>43</v>
      </c>
      <c r="B1652" s="108"/>
      <c r="C1652" s="108" t="s">
        <v>63</v>
      </c>
      <c r="D1652" s="109" t="s">
        <v>54</v>
      </c>
      <c r="E1652" s="62">
        <v>175</v>
      </c>
      <c r="F1652" s="110"/>
      <c r="G1652" s="111"/>
      <c r="H1652" s="110"/>
      <c r="I1652" s="65">
        <v>2.91</v>
      </c>
      <c r="J1652" s="112">
        <v>160</v>
      </c>
      <c r="K1652" s="67">
        <v>70.28</v>
      </c>
    </row>
    <row r="1653" spans="1:11" s="6" customFormat="1" ht="15" outlineLevel="1">
      <c r="A1653" s="59" t="s">
        <v>43</v>
      </c>
      <c r="B1653" s="108"/>
      <c r="C1653" s="108" t="s">
        <v>64</v>
      </c>
      <c r="D1653" s="109"/>
      <c r="E1653" s="62" t="s">
        <v>43</v>
      </c>
      <c r="F1653" s="110"/>
      <c r="G1653" s="111"/>
      <c r="H1653" s="110"/>
      <c r="I1653" s="65">
        <v>4.57</v>
      </c>
      <c r="J1653" s="112"/>
      <c r="K1653" s="67">
        <v>114.21</v>
      </c>
    </row>
    <row r="1654" spans="1:11" s="6" customFormat="1" ht="15.75">
      <c r="A1654" s="70" t="s">
        <v>43</v>
      </c>
      <c r="B1654" s="113"/>
      <c r="C1654" s="113" t="s">
        <v>65</v>
      </c>
      <c r="D1654" s="114"/>
      <c r="E1654" s="73" t="s">
        <v>43</v>
      </c>
      <c r="F1654" s="115"/>
      <c r="G1654" s="116"/>
      <c r="H1654" s="115"/>
      <c r="I1654" s="76">
        <v>6072.8</v>
      </c>
      <c r="J1654" s="117"/>
      <c r="K1654" s="78">
        <v>124430.62</v>
      </c>
    </row>
    <row r="1655" spans="1:11" s="6" customFormat="1" ht="45">
      <c r="A1655" s="59">
        <v>188</v>
      </c>
      <c r="B1655" s="108" t="s">
        <v>123</v>
      </c>
      <c r="C1655" s="108" t="s">
        <v>1696</v>
      </c>
      <c r="D1655" s="109" t="s">
        <v>106</v>
      </c>
      <c r="E1655" s="62">
        <v>1.2470000000000001</v>
      </c>
      <c r="F1655" s="110">
        <v>57432.43</v>
      </c>
      <c r="G1655" s="111"/>
      <c r="H1655" s="110"/>
      <c r="I1655" s="65">
        <v>71618.240000000005</v>
      </c>
      <c r="J1655" s="112">
        <v>7.4</v>
      </c>
      <c r="K1655" s="78">
        <v>529974.98</v>
      </c>
    </row>
    <row r="1656" spans="1:11" s="6" customFormat="1" ht="180">
      <c r="A1656" s="59">
        <v>189</v>
      </c>
      <c r="B1656" s="108" t="s">
        <v>91</v>
      </c>
      <c r="C1656" s="108" t="s">
        <v>92</v>
      </c>
      <c r="D1656" s="109" t="s">
        <v>93</v>
      </c>
      <c r="E1656" s="62">
        <v>38.33</v>
      </c>
      <c r="F1656" s="110">
        <v>10.06</v>
      </c>
      <c r="G1656" s="111"/>
      <c r="H1656" s="110"/>
      <c r="I1656" s="65"/>
      <c r="J1656" s="112"/>
      <c r="K1656" s="67"/>
    </row>
    <row r="1657" spans="1:11" s="6" customFormat="1" ht="25.5" outlineLevel="1">
      <c r="A1657" s="59" t="s">
        <v>43</v>
      </c>
      <c r="B1657" s="108"/>
      <c r="C1657" s="108" t="s">
        <v>44</v>
      </c>
      <c r="D1657" s="109"/>
      <c r="E1657" s="62" t="s">
        <v>43</v>
      </c>
      <c r="F1657" s="110">
        <v>10.06</v>
      </c>
      <c r="G1657" s="111" t="s">
        <v>94</v>
      </c>
      <c r="H1657" s="110"/>
      <c r="I1657" s="65">
        <v>585.34</v>
      </c>
      <c r="J1657" s="112">
        <v>26.39</v>
      </c>
      <c r="K1657" s="67">
        <v>15447.14</v>
      </c>
    </row>
    <row r="1658" spans="1:11" s="6" customFormat="1" ht="15" outlineLevel="1">
      <c r="A1658" s="59" t="s">
        <v>43</v>
      </c>
      <c r="B1658" s="108"/>
      <c r="C1658" s="108" t="s">
        <v>46</v>
      </c>
      <c r="D1658" s="109"/>
      <c r="E1658" s="62" t="s">
        <v>43</v>
      </c>
      <c r="F1658" s="110"/>
      <c r="G1658" s="111" t="s">
        <v>95</v>
      </c>
      <c r="H1658" s="110"/>
      <c r="I1658" s="65"/>
      <c r="J1658" s="112"/>
      <c r="K1658" s="67"/>
    </row>
    <row r="1659" spans="1:11" s="6" customFormat="1" ht="15" outlineLevel="1">
      <c r="A1659" s="59" t="s">
        <v>43</v>
      </c>
      <c r="B1659" s="108"/>
      <c r="C1659" s="108" t="s">
        <v>48</v>
      </c>
      <c r="D1659" s="109"/>
      <c r="E1659" s="62" t="s">
        <v>43</v>
      </c>
      <c r="F1659" s="110"/>
      <c r="G1659" s="111"/>
      <c r="H1659" s="110"/>
      <c r="I1659" s="65"/>
      <c r="J1659" s="112">
        <v>26.39</v>
      </c>
      <c r="K1659" s="67"/>
    </row>
    <row r="1660" spans="1:11" s="6" customFormat="1" ht="15" outlineLevel="1">
      <c r="A1660" s="59" t="s">
        <v>43</v>
      </c>
      <c r="B1660" s="108"/>
      <c r="C1660" s="108" t="s">
        <v>52</v>
      </c>
      <c r="D1660" s="109"/>
      <c r="E1660" s="62" t="s">
        <v>43</v>
      </c>
      <c r="F1660" s="110"/>
      <c r="G1660" s="111"/>
      <c r="H1660" s="110"/>
      <c r="I1660" s="65"/>
      <c r="J1660" s="112"/>
      <c r="K1660" s="67"/>
    </row>
    <row r="1661" spans="1:11" s="6" customFormat="1" ht="15" outlineLevel="1">
      <c r="A1661" s="59" t="s">
        <v>43</v>
      </c>
      <c r="B1661" s="108"/>
      <c r="C1661" s="108" t="s">
        <v>53</v>
      </c>
      <c r="D1661" s="109" t="s">
        <v>54</v>
      </c>
      <c r="E1661" s="62">
        <v>100</v>
      </c>
      <c r="F1661" s="110"/>
      <c r="G1661" s="111"/>
      <c r="H1661" s="110"/>
      <c r="I1661" s="65">
        <v>585.34</v>
      </c>
      <c r="J1661" s="112">
        <v>83</v>
      </c>
      <c r="K1661" s="67">
        <v>12821.13</v>
      </c>
    </row>
    <row r="1662" spans="1:11" s="6" customFormat="1" ht="15" outlineLevel="1">
      <c r="A1662" s="59" t="s">
        <v>43</v>
      </c>
      <c r="B1662" s="108"/>
      <c r="C1662" s="108" t="s">
        <v>55</v>
      </c>
      <c r="D1662" s="109" t="s">
        <v>54</v>
      </c>
      <c r="E1662" s="62">
        <v>64</v>
      </c>
      <c r="F1662" s="110"/>
      <c r="G1662" s="111"/>
      <c r="H1662" s="110"/>
      <c r="I1662" s="65">
        <v>374.62</v>
      </c>
      <c r="J1662" s="112">
        <v>41</v>
      </c>
      <c r="K1662" s="67">
        <v>6333.33</v>
      </c>
    </row>
    <row r="1663" spans="1:11" s="6" customFormat="1" ht="15" outlineLevel="1">
      <c r="A1663" s="59" t="s">
        <v>43</v>
      </c>
      <c r="B1663" s="108"/>
      <c r="C1663" s="108" t="s">
        <v>56</v>
      </c>
      <c r="D1663" s="109" t="s">
        <v>54</v>
      </c>
      <c r="E1663" s="62">
        <v>98</v>
      </c>
      <c r="F1663" s="110"/>
      <c r="G1663" s="111"/>
      <c r="H1663" s="110"/>
      <c r="I1663" s="65">
        <v>0</v>
      </c>
      <c r="J1663" s="112">
        <v>95</v>
      </c>
      <c r="K1663" s="67">
        <v>0</v>
      </c>
    </row>
    <row r="1664" spans="1:11" s="6" customFormat="1" ht="15" outlineLevel="1">
      <c r="A1664" s="59" t="s">
        <v>43</v>
      </c>
      <c r="B1664" s="108"/>
      <c r="C1664" s="108" t="s">
        <v>57</v>
      </c>
      <c r="D1664" s="109" t="s">
        <v>54</v>
      </c>
      <c r="E1664" s="62">
        <v>77</v>
      </c>
      <c r="F1664" s="110"/>
      <c r="G1664" s="111"/>
      <c r="H1664" s="110"/>
      <c r="I1664" s="65">
        <v>0</v>
      </c>
      <c r="J1664" s="112">
        <v>65</v>
      </c>
      <c r="K1664" s="67">
        <v>0</v>
      </c>
    </row>
    <row r="1665" spans="1:11" s="6" customFormat="1" ht="30" outlineLevel="1">
      <c r="A1665" s="59" t="s">
        <v>43</v>
      </c>
      <c r="B1665" s="108"/>
      <c r="C1665" s="108" t="s">
        <v>58</v>
      </c>
      <c r="D1665" s="109" t="s">
        <v>59</v>
      </c>
      <c r="E1665" s="62">
        <v>0.9</v>
      </c>
      <c r="F1665" s="110"/>
      <c r="G1665" s="111" t="s">
        <v>94</v>
      </c>
      <c r="H1665" s="110"/>
      <c r="I1665" s="65">
        <v>52.37</v>
      </c>
      <c r="J1665" s="112"/>
      <c r="K1665" s="67"/>
    </row>
    <row r="1666" spans="1:11" s="6" customFormat="1" ht="15.75">
      <c r="A1666" s="70" t="s">
        <v>43</v>
      </c>
      <c r="B1666" s="113"/>
      <c r="C1666" s="113" t="s">
        <v>60</v>
      </c>
      <c r="D1666" s="114"/>
      <c r="E1666" s="73" t="s">
        <v>43</v>
      </c>
      <c r="F1666" s="115"/>
      <c r="G1666" s="116"/>
      <c r="H1666" s="115"/>
      <c r="I1666" s="76">
        <v>1545.3</v>
      </c>
      <c r="J1666" s="117"/>
      <c r="K1666" s="78">
        <v>34601.599999999999</v>
      </c>
    </row>
    <row r="1667" spans="1:11" s="6" customFormat="1" ht="180">
      <c r="A1667" s="59">
        <v>190</v>
      </c>
      <c r="B1667" s="108" t="s">
        <v>174</v>
      </c>
      <c r="C1667" s="108" t="s">
        <v>175</v>
      </c>
      <c r="D1667" s="109" t="s">
        <v>142</v>
      </c>
      <c r="E1667" s="62" t="s">
        <v>1697</v>
      </c>
      <c r="F1667" s="110">
        <v>96.73</v>
      </c>
      <c r="G1667" s="111"/>
      <c r="H1667" s="110"/>
      <c r="I1667" s="65"/>
      <c r="J1667" s="112"/>
      <c r="K1667" s="67"/>
    </row>
    <row r="1668" spans="1:11" s="6" customFormat="1" ht="25.5" outlineLevel="1">
      <c r="A1668" s="59" t="s">
        <v>43</v>
      </c>
      <c r="B1668" s="108"/>
      <c r="C1668" s="108" t="s">
        <v>44</v>
      </c>
      <c r="D1668" s="109"/>
      <c r="E1668" s="62" t="s">
        <v>43</v>
      </c>
      <c r="F1668" s="110">
        <v>74.13</v>
      </c>
      <c r="G1668" s="111" t="s">
        <v>94</v>
      </c>
      <c r="H1668" s="110"/>
      <c r="I1668" s="65">
        <v>43.13</v>
      </c>
      <c r="J1668" s="112">
        <v>26.39</v>
      </c>
      <c r="K1668" s="67">
        <v>1138.27</v>
      </c>
    </row>
    <row r="1669" spans="1:11" s="6" customFormat="1" ht="15" outlineLevel="1">
      <c r="A1669" s="59" t="s">
        <v>43</v>
      </c>
      <c r="B1669" s="108"/>
      <c r="C1669" s="108" t="s">
        <v>46</v>
      </c>
      <c r="D1669" s="109"/>
      <c r="E1669" s="62" t="s">
        <v>43</v>
      </c>
      <c r="F1669" s="110">
        <v>13.14</v>
      </c>
      <c r="G1669" s="111" t="s">
        <v>95</v>
      </c>
      <c r="H1669" s="110"/>
      <c r="I1669" s="65">
        <v>7.55</v>
      </c>
      <c r="J1669" s="112">
        <v>8.01</v>
      </c>
      <c r="K1669" s="67">
        <v>60.51</v>
      </c>
    </row>
    <row r="1670" spans="1:11" s="6" customFormat="1" ht="15" outlineLevel="1">
      <c r="A1670" s="59" t="s">
        <v>43</v>
      </c>
      <c r="B1670" s="108"/>
      <c r="C1670" s="108" t="s">
        <v>48</v>
      </c>
      <c r="D1670" s="109"/>
      <c r="E1670" s="62" t="s">
        <v>43</v>
      </c>
      <c r="F1670" s="110" t="s">
        <v>177</v>
      </c>
      <c r="G1670" s="111"/>
      <c r="H1670" s="110"/>
      <c r="I1670" s="68" t="s">
        <v>203</v>
      </c>
      <c r="J1670" s="112">
        <v>26.39</v>
      </c>
      <c r="K1670" s="69" t="s">
        <v>1698</v>
      </c>
    </row>
    <row r="1671" spans="1:11" s="6" customFormat="1" ht="15" outlineLevel="1">
      <c r="A1671" s="59" t="s">
        <v>43</v>
      </c>
      <c r="B1671" s="108"/>
      <c r="C1671" s="108" t="s">
        <v>52</v>
      </c>
      <c r="D1671" s="109"/>
      <c r="E1671" s="62" t="s">
        <v>43</v>
      </c>
      <c r="F1671" s="110">
        <v>9.4600000000000009</v>
      </c>
      <c r="G1671" s="111"/>
      <c r="H1671" s="110"/>
      <c r="I1671" s="65">
        <v>3.63</v>
      </c>
      <c r="J1671" s="112">
        <v>6.81</v>
      </c>
      <c r="K1671" s="67">
        <v>24.69</v>
      </c>
    </row>
    <row r="1672" spans="1:11" s="6" customFormat="1" ht="15" outlineLevel="1">
      <c r="A1672" s="59" t="s">
        <v>43</v>
      </c>
      <c r="B1672" s="108"/>
      <c r="C1672" s="108" t="s">
        <v>53</v>
      </c>
      <c r="D1672" s="109" t="s">
        <v>54</v>
      </c>
      <c r="E1672" s="62">
        <v>100</v>
      </c>
      <c r="F1672" s="110"/>
      <c r="G1672" s="111"/>
      <c r="H1672" s="110"/>
      <c r="I1672" s="65">
        <v>43.13</v>
      </c>
      <c r="J1672" s="112">
        <v>83</v>
      </c>
      <c r="K1672" s="67">
        <v>944.76</v>
      </c>
    </row>
    <row r="1673" spans="1:11" s="6" customFormat="1" ht="15" outlineLevel="1">
      <c r="A1673" s="59" t="s">
        <v>43</v>
      </c>
      <c r="B1673" s="108"/>
      <c r="C1673" s="108" t="s">
        <v>55</v>
      </c>
      <c r="D1673" s="109" t="s">
        <v>54</v>
      </c>
      <c r="E1673" s="62">
        <v>64</v>
      </c>
      <c r="F1673" s="110"/>
      <c r="G1673" s="111"/>
      <c r="H1673" s="110"/>
      <c r="I1673" s="65">
        <v>27.6</v>
      </c>
      <c r="J1673" s="112">
        <v>41</v>
      </c>
      <c r="K1673" s="67">
        <v>466.69</v>
      </c>
    </row>
    <row r="1674" spans="1:11" s="6" customFormat="1" ht="15" outlineLevel="1">
      <c r="A1674" s="59" t="s">
        <v>43</v>
      </c>
      <c r="B1674" s="108"/>
      <c r="C1674" s="108" t="s">
        <v>56</v>
      </c>
      <c r="D1674" s="109" t="s">
        <v>54</v>
      </c>
      <c r="E1674" s="62">
        <v>98</v>
      </c>
      <c r="F1674" s="110"/>
      <c r="G1674" s="111"/>
      <c r="H1674" s="110"/>
      <c r="I1674" s="65">
        <v>0.24</v>
      </c>
      <c r="J1674" s="112">
        <v>95</v>
      </c>
      <c r="K1674" s="67">
        <v>5.91</v>
      </c>
    </row>
    <row r="1675" spans="1:11" s="6" customFormat="1" ht="15" outlineLevel="1">
      <c r="A1675" s="59" t="s">
        <v>43</v>
      </c>
      <c r="B1675" s="108"/>
      <c r="C1675" s="108" t="s">
        <v>57</v>
      </c>
      <c r="D1675" s="109" t="s">
        <v>54</v>
      </c>
      <c r="E1675" s="62">
        <v>77</v>
      </c>
      <c r="F1675" s="110"/>
      <c r="G1675" s="111"/>
      <c r="H1675" s="110"/>
      <c r="I1675" s="65">
        <v>0.18</v>
      </c>
      <c r="J1675" s="112">
        <v>65</v>
      </c>
      <c r="K1675" s="67">
        <v>4.04</v>
      </c>
    </row>
    <row r="1676" spans="1:11" s="6" customFormat="1" ht="30" outlineLevel="1">
      <c r="A1676" s="59" t="s">
        <v>43</v>
      </c>
      <c r="B1676" s="108"/>
      <c r="C1676" s="108" t="s">
        <v>58</v>
      </c>
      <c r="D1676" s="109" t="s">
        <v>59</v>
      </c>
      <c r="E1676" s="62">
        <v>5.31</v>
      </c>
      <c r="F1676" s="110"/>
      <c r="G1676" s="111" t="s">
        <v>94</v>
      </c>
      <c r="H1676" s="110"/>
      <c r="I1676" s="65">
        <v>3.09</v>
      </c>
      <c r="J1676" s="112"/>
      <c r="K1676" s="67"/>
    </row>
    <row r="1677" spans="1:11" s="6" customFormat="1" ht="15.75">
      <c r="A1677" s="70" t="s">
        <v>43</v>
      </c>
      <c r="B1677" s="113"/>
      <c r="C1677" s="113" t="s">
        <v>60</v>
      </c>
      <c r="D1677" s="114"/>
      <c r="E1677" s="73" t="s">
        <v>43</v>
      </c>
      <c r="F1677" s="115"/>
      <c r="G1677" s="116"/>
      <c r="H1677" s="115"/>
      <c r="I1677" s="76">
        <v>125.46</v>
      </c>
      <c r="J1677" s="117"/>
      <c r="K1677" s="78">
        <v>2644.87</v>
      </c>
    </row>
    <row r="1678" spans="1:11" s="6" customFormat="1" ht="15" outlineLevel="1">
      <c r="A1678" s="59" t="s">
        <v>43</v>
      </c>
      <c r="B1678" s="108"/>
      <c r="C1678" s="108" t="s">
        <v>61</v>
      </c>
      <c r="D1678" s="109"/>
      <c r="E1678" s="62" t="s">
        <v>43</v>
      </c>
      <c r="F1678" s="110"/>
      <c r="G1678" s="111"/>
      <c r="H1678" s="110"/>
      <c r="I1678" s="65"/>
      <c r="J1678" s="112"/>
      <c r="K1678" s="67"/>
    </row>
    <row r="1679" spans="1:11" s="6" customFormat="1" ht="25.5" outlineLevel="1">
      <c r="A1679" s="59" t="s">
        <v>43</v>
      </c>
      <c r="B1679" s="108"/>
      <c r="C1679" s="108" t="s">
        <v>46</v>
      </c>
      <c r="D1679" s="109"/>
      <c r="E1679" s="62" t="s">
        <v>43</v>
      </c>
      <c r="F1679" s="110">
        <v>0.41</v>
      </c>
      <c r="G1679" s="111" t="s">
        <v>100</v>
      </c>
      <c r="H1679" s="110"/>
      <c r="I1679" s="65">
        <v>0.02</v>
      </c>
      <c r="J1679" s="112">
        <v>26.39</v>
      </c>
      <c r="K1679" s="67">
        <v>0.62</v>
      </c>
    </row>
    <row r="1680" spans="1:11" s="6" customFormat="1" ht="25.5" outlineLevel="1">
      <c r="A1680" s="59" t="s">
        <v>43</v>
      </c>
      <c r="B1680" s="108"/>
      <c r="C1680" s="108" t="s">
        <v>48</v>
      </c>
      <c r="D1680" s="109"/>
      <c r="E1680" s="62" t="s">
        <v>43</v>
      </c>
      <c r="F1680" s="110">
        <v>0.41</v>
      </c>
      <c r="G1680" s="111" t="s">
        <v>100</v>
      </c>
      <c r="H1680" s="110"/>
      <c r="I1680" s="65">
        <v>0.02</v>
      </c>
      <c r="J1680" s="112">
        <v>26.39</v>
      </c>
      <c r="K1680" s="67">
        <v>0.62</v>
      </c>
    </row>
    <row r="1681" spans="1:11" s="6" customFormat="1" ht="15" outlineLevel="1">
      <c r="A1681" s="59" t="s">
        <v>43</v>
      </c>
      <c r="B1681" s="108"/>
      <c r="C1681" s="108" t="s">
        <v>63</v>
      </c>
      <c r="D1681" s="109" t="s">
        <v>54</v>
      </c>
      <c r="E1681" s="62">
        <v>175</v>
      </c>
      <c r="F1681" s="110"/>
      <c r="G1681" s="111"/>
      <c r="H1681" s="110"/>
      <c r="I1681" s="65">
        <v>0.04</v>
      </c>
      <c r="J1681" s="112">
        <v>160</v>
      </c>
      <c r="K1681" s="67">
        <v>0.99</v>
      </c>
    </row>
    <row r="1682" spans="1:11" s="6" customFormat="1" ht="15" outlineLevel="1">
      <c r="A1682" s="59" t="s">
        <v>43</v>
      </c>
      <c r="B1682" s="108"/>
      <c r="C1682" s="108" t="s">
        <v>64</v>
      </c>
      <c r="D1682" s="109"/>
      <c r="E1682" s="62" t="s">
        <v>43</v>
      </c>
      <c r="F1682" s="110"/>
      <c r="G1682" s="111"/>
      <c r="H1682" s="110"/>
      <c r="I1682" s="65">
        <v>0.06</v>
      </c>
      <c r="J1682" s="112"/>
      <c r="K1682" s="67">
        <v>1.61</v>
      </c>
    </row>
    <row r="1683" spans="1:11" s="6" customFormat="1" ht="15.75">
      <c r="A1683" s="70" t="s">
        <v>43</v>
      </c>
      <c r="B1683" s="113"/>
      <c r="C1683" s="113" t="s">
        <v>65</v>
      </c>
      <c r="D1683" s="114"/>
      <c r="E1683" s="73" t="s">
        <v>43</v>
      </c>
      <c r="F1683" s="115"/>
      <c r="G1683" s="116"/>
      <c r="H1683" s="115"/>
      <c r="I1683" s="76">
        <v>125.52</v>
      </c>
      <c r="J1683" s="117"/>
      <c r="K1683" s="78">
        <v>2646.48</v>
      </c>
    </row>
    <row r="1684" spans="1:11" s="6" customFormat="1" ht="45">
      <c r="A1684" s="59">
        <v>191</v>
      </c>
      <c r="B1684" s="108" t="s">
        <v>180</v>
      </c>
      <c r="C1684" s="108" t="s">
        <v>181</v>
      </c>
      <c r="D1684" s="109" t="s">
        <v>106</v>
      </c>
      <c r="E1684" s="62" t="s">
        <v>1699</v>
      </c>
      <c r="F1684" s="110">
        <v>18660.61</v>
      </c>
      <c r="G1684" s="111"/>
      <c r="H1684" s="110"/>
      <c r="I1684" s="65">
        <v>64.38</v>
      </c>
      <c r="J1684" s="112">
        <v>3.05</v>
      </c>
      <c r="K1684" s="78">
        <v>196.36</v>
      </c>
    </row>
    <row r="1685" spans="1:11" s="6" customFormat="1" ht="180">
      <c r="A1685" s="59">
        <v>192</v>
      </c>
      <c r="B1685" s="108" t="s">
        <v>183</v>
      </c>
      <c r="C1685" s="108" t="s">
        <v>184</v>
      </c>
      <c r="D1685" s="109" t="s">
        <v>142</v>
      </c>
      <c r="E1685" s="62" t="s">
        <v>1697</v>
      </c>
      <c r="F1685" s="110">
        <v>314.81</v>
      </c>
      <c r="G1685" s="111">
        <v>2</v>
      </c>
      <c r="H1685" s="110"/>
      <c r="I1685" s="65"/>
      <c r="J1685" s="112"/>
      <c r="K1685" s="67"/>
    </row>
    <row r="1686" spans="1:11" s="6" customFormat="1" ht="25.5" outlineLevel="1">
      <c r="A1686" s="59" t="s">
        <v>43</v>
      </c>
      <c r="B1686" s="108"/>
      <c r="C1686" s="108" t="s">
        <v>44</v>
      </c>
      <c r="D1686" s="109"/>
      <c r="E1686" s="62" t="s">
        <v>43</v>
      </c>
      <c r="F1686" s="110">
        <v>25.35</v>
      </c>
      <c r="G1686" s="111" t="s">
        <v>185</v>
      </c>
      <c r="H1686" s="110"/>
      <c r="I1686" s="65">
        <v>29.5</v>
      </c>
      <c r="J1686" s="112">
        <v>26.39</v>
      </c>
      <c r="K1686" s="67">
        <v>778.5</v>
      </c>
    </row>
    <row r="1687" spans="1:11" s="6" customFormat="1" ht="15" outlineLevel="1">
      <c r="A1687" s="59" t="s">
        <v>43</v>
      </c>
      <c r="B1687" s="108"/>
      <c r="C1687" s="108" t="s">
        <v>46</v>
      </c>
      <c r="D1687" s="109"/>
      <c r="E1687" s="62" t="s">
        <v>43</v>
      </c>
      <c r="F1687" s="110">
        <v>1.81</v>
      </c>
      <c r="G1687" s="111" t="s">
        <v>186</v>
      </c>
      <c r="H1687" s="110"/>
      <c r="I1687" s="65">
        <v>2.08</v>
      </c>
      <c r="J1687" s="112">
        <v>10.23</v>
      </c>
      <c r="K1687" s="67">
        <v>21.29</v>
      </c>
    </row>
    <row r="1688" spans="1:11" s="6" customFormat="1" ht="15" outlineLevel="1">
      <c r="A1688" s="59" t="s">
        <v>43</v>
      </c>
      <c r="B1688" s="108"/>
      <c r="C1688" s="108" t="s">
        <v>48</v>
      </c>
      <c r="D1688" s="109"/>
      <c r="E1688" s="62" t="s">
        <v>43</v>
      </c>
      <c r="F1688" s="110" t="s">
        <v>187</v>
      </c>
      <c r="G1688" s="111"/>
      <c r="H1688" s="110"/>
      <c r="I1688" s="68" t="s">
        <v>1700</v>
      </c>
      <c r="J1688" s="112">
        <v>26.39</v>
      </c>
      <c r="K1688" s="69" t="s">
        <v>1701</v>
      </c>
    </row>
    <row r="1689" spans="1:11" s="6" customFormat="1" ht="15" outlineLevel="1">
      <c r="A1689" s="59" t="s">
        <v>43</v>
      </c>
      <c r="B1689" s="108"/>
      <c r="C1689" s="108" t="s">
        <v>52</v>
      </c>
      <c r="D1689" s="109"/>
      <c r="E1689" s="62" t="s">
        <v>43</v>
      </c>
      <c r="F1689" s="110">
        <v>287.64999999999998</v>
      </c>
      <c r="G1689" s="111">
        <v>2</v>
      </c>
      <c r="H1689" s="110"/>
      <c r="I1689" s="65">
        <v>220.51</v>
      </c>
      <c r="J1689" s="112">
        <v>2.76</v>
      </c>
      <c r="K1689" s="67">
        <v>608.61</v>
      </c>
    </row>
    <row r="1690" spans="1:11" s="6" customFormat="1" ht="15" outlineLevel="1">
      <c r="A1690" s="59" t="s">
        <v>43</v>
      </c>
      <c r="B1690" s="108"/>
      <c r="C1690" s="108" t="s">
        <v>53</v>
      </c>
      <c r="D1690" s="109" t="s">
        <v>54</v>
      </c>
      <c r="E1690" s="62">
        <v>100</v>
      </c>
      <c r="F1690" s="110"/>
      <c r="G1690" s="111"/>
      <c r="H1690" s="110"/>
      <c r="I1690" s="65">
        <v>29.5</v>
      </c>
      <c r="J1690" s="112">
        <v>83</v>
      </c>
      <c r="K1690" s="67">
        <v>646.16</v>
      </c>
    </row>
    <row r="1691" spans="1:11" s="6" customFormat="1" ht="15" outlineLevel="1">
      <c r="A1691" s="59" t="s">
        <v>43</v>
      </c>
      <c r="B1691" s="108"/>
      <c r="C1691" s="108" t="s">
        <v>55</v>
      </c>
      <c r="D1691" s="109" t="s">
        <v>54</v>
      </c>
      <c r="E1691" s="62">
        <v>64</v>
      </c>
      <c r="F1691" s="110"/>
      <c r="G1691" s="111"/>
      <c r="H1691" s="110"/>
      <c r="I1691" s="65">
        <v>18.88</v>
      </c>
      <c r="J1691" s="112">
        <v>41</v>
      </c>
      <c r="K1691" s="67">
        <v>319.19</v>
      </c>
    </row>
    <row r="1692" spans="1:11" s="6" customFormat="1" ht="15" outlineLevel="1">
      <c r="A1692" s="59" t="s">
        <v>43</v>
      </c>
      <c r="B1692" s="108"/>
      <c r="C1692" s="108" t="s">
        <v>56</v>
      </c>
      <c r="D1692" s="109" t="s">
        <v>54</v>
      </c>
      <c r="E1692" s="62">
        <v>98</v>
      </c>
      <c r="F1692" s="110"/>
      <c r="G1692" s="111"/>
      <c r="H1692" s="110"/>
      <c r="I1692" s="65">
        <v>0.3</v>
      </c>
      <c r="J1692" s="112">
        <v>95</v>
      </c>
      <c r="K1692" s="67">
        <v>7.78</v>
      </c>
    </row>
    <row r="1693" spans="1:11" s="6" customFormat="1" ht="15" outlineLevel="1">
      <c r="A1693" s="59" t="s">
        <v>43</v>
      </c>
      <c r="B1693" s="108"/>
      <c r="C1693" s="108" t="s">
        <v>57</v>
      </c>
      <c r="D1693" s="109" t="s">
        <v>54</v>
      </c>
      <c r="E1693" s="62">
        <v>77</v>
      </c>
      <c r="F1693" s="110"/>
      <c r="G1693" s="111"/>
      <c r="H1693" s="110"/>
      <c r="I1693" s="65">
        <v>0.24</v>
      </c>
      <c r="J1693" s="112">
        <v>65</v>
      </c>
      <c r="K1693" s="67">
        <v>5.32</v>
      </c>
    </row>
    <row r="1694" spans="1:11" s="6" customFormat="1" ht="30" outlineLevel="1">
      <c r="A1694" s="59" t="s">
        <v>43</v>
      </c>
      <c r="B1694" s="108"/>
      <c r="C1694" s="108" t="s">
        <v>58</v>
      </c>
      <c r="D1694" s="109" t="s">
        <v>59</v>
      </c>
      <c r="E1694" s="62">
        <v>2.13</v>
      </c>
      <c r="F1694" s="110"/>
      <c r="G1694" s="111" t="s">
        <v>185</v>
      </c>
      <c r="H1694" s="110"/>
      <c r="I1694" s="65">
        <v>2.48</v>
      </c>
      <c r="J1694" s="112"/>
      <c r="K1694" s="67"/>
    </row>
    <row r="1695" spans="1:11" s="6" customFormat="1" ht="15.75">
      <c r="A1695" s="70" t="s">
        <v>43</v>
      </c>
      <c r="B1695" s="113"/>
      <c r="C1695" s="113" t="s">
        <v>60</v>
      </c>
      <c r="D1695" s="114"/>
      <c r="E1695" s="73" t="s">
        <v>43</v>
      </c>
      <c r="F1695" s="115"/>
      <c r="G1695" s="116"/>
      <c r="H1695" s="115"/>
      <c r="I1695" s="76">
        <v>301.01</v>
      </c>
      <c r="J1695" s="117"/>
      <c r="K1695" s="78">
        <v>2386.85</v>
      </c>
    </row>
    <row r="1696" spans="1:11" s="6" customFormat="1" ht="15" outlineLevel="1">
      <c r="A1696" s="59" t="s">
        <v>43</v>
      </c>
      <c r="B1696" s="108"/>
      <c r="C1696" s="108" t="s">
        <v>61</v>
      </c>
      <c r="D1696" s="109"/>
      <c r="E1696" s="62" t="s">
        <v>43</v>
      </c>
      <c r="F1696" s="110"/>
      <c r="G1696" s="111"/>
      <c r="H1696" s="110"/>
      <c r="I1696" s="65"/>
      <c r="J1696" s="112"/>
      <c r="K1696" s="67"/>
    </row>
    <row r="1697" spans="1:11" s="6" customFormat="1" ht="25.5" outlineLevel="1">
      <c r="A1697" s="59" t="s">
        <v>43</v>
      </c>
      <c r="B1697" s="108"/>
      <c r="C1697" s="108" t="s">
        <v>46</v>
      </c>
      <c r="D1697" s="109"/>
      <c r="E1697" s="62" t="s">
        <v>43</v>
      </c>
      <c r="F1697" s="110">
        <v>0.27</v>
      </c>
      <c r="G1697" s="111" t="s">
        <v>190</v>
      </c>
      <c r="H1697" s="110"/>
      <c r="I1697" s="65">
        <v>0.03</v>
      </c>
      <c r="J1697" s="112">
        <v>26.39</v>
      </c>
      <c r="K1697" s="67">
        <v>0.82</v>
      </c>
    </row>
    <row r="1698" spans="1:11" s="6" customFormat="1" ht="25.5" outlineLevel="1">
      <c r="A1698" s="59" t="s">
        <v>43</v>
      </c>
      <c r="B1698" s="108"/>
      <c r="C1698" s="108" t="s">
        <v>48</v>
      </c>
      <c r="D1698" s="109"/>
      <c r="E1698" s="62" t="s">
        <v>43</v>
      </c>
      <c r="F1698" s="110">
        <v>0.27</v>
      </c>
      <c r="G1698" s="111" t="s">
        <v>190</v>
      </c>
      <c r="H1698" s="110"/>
      <c r="I1698" s="65">
        <v>0.03</v>
      </c>
      <c r="J1698" s="112">
        <v>26.39</v>
      </c>
      <c r="K1698" s="67">
        <v>0.82</v>
      </c>
    </row>
    <row r="1699" spans="1:11" s="6" customFormat="1" ht="15" outlineLevel="1">
      <c r="A1699" s="59" t="s">
        <v>43</v>
      </c>
      <c r="B1699" s="108"/>
      <c r="C1699" s="108" t="s">
        <v>63</v>
      </c>
      <c r="D1699" s="109" t="s">
        <v>54</v>
      </c>
      <c r="E1699" s="62">
        <v>175</v>
      </c>
      <c r="F1699" s="110"/>
      <c r="G1699" s="111"/>
      <c r="H1699" s="110"/>
      <c r="I1699" s="65">
        <v>0.05</v>
      </c>
      <c r="J1699" s="112">
        <v>160</v>
      </c>
      <c r="K1699" s="67">
        <v>1.31</v>
      </c>
    </row>
    <row r="1700" spans="1:11" s="6" customFormat="1" ht="15" outlineLevel="1">
      <c r="A1700" s="59" t="s">
        <v>43</v>
      </c>
      <c r="B1700" s="108"/>
      <c r="C1700" s="108" t="s">
        <v>64</v>
      </c>
      <c r="D1700" s="109"/>
      <c r="E1700" s="62" t="s">
        <v>43</v>
      </c>
      <c r="F1700" s="110"/>
      <c r="G1700" s="111"/>
      <c r="H1700" s="110"/>
      <c r="I1700" s="65">
        <v>0.08</v>
      </c>
      <c r="J1700" s="112"/>
      <c r="K1700" s="67">
        <v>2.13</v>
      </c>
    </row>
    <row r="1701" spans="1:11" s="6" customFormat="1" ht="15.75">
      <c r="A1701" s="70" t="s">
        <v>43</v>
      </c>
      <c r="B1701" s="113"/>
      <c r="C1701" s="126" t="s">
        <v>65</v>
      </c>
      <c r="D1701" s="127"/>
      <c r="E1701" s="91" t="s">
        <v>43</v>
      </c>
      <c r="F1701" s="128"/>
      <c r="G1701" s="129"/>
      <c r="H1701" s="128"/>
      <c r="I1701" s="87">
        <v>301.08999999999997</v>
      </c>
      <c r="J1701" s="125"/>
      <c r="K1701" s="86">
        <v>2388.98</v>
      </c>
    </row>
    <row r="1702" spans="1:11" s="6" customFormat="1" ht="15">
      <c r="A1702" s="123"/>
      <c r="B1702" s="124"/>
      <c r="C1702" s="168" t="s">
        <v>127</v>
      </c>
      <c r="D1702" s="169"/>
      <c r="E1702" s="169"/>
      <c r="F1702" s="169"/>
      <c r="G1702" s="169"/>
      <c r="H1702" s="169"/>
      <c r="I1702" s="65">
        <v>77166.61</v>
      </c>
      <c r="J1702" s="112"/>
      <c r="K1702" s="67">
        <v>614080.85</v>
      </c>
    </row>
    <row r="1703" spans="1:11" s="6" customFormat="1" ht="15">
      <c r="A1703" s="123"/>
      <c r="B1703" s="124"/>
      <c r="C1703" s="168" t="s">
        <v>128</v>
      </c>
      <c r="D1703" s="169"/>
      <c r="E1703" s="169"/>
      <c r="F1703" s="169"/>
      <c r="G1703" s="169"/>
      <c r="H1703" s="169"/>
      <c r="I1703" s="65"/>
      <c r="J1703" s="112"/>
      <c r="K1703" s="67"/>
    </row>
    <row r="1704" spans="1:11" s="6" customFormat="1" ht="15">
      <c r="A1704" s="123"/>
      <c r="B1704" s="124"/>
      <c r="C1704" s="168" t="s">
        <v>129</v>
      </c>
      <c r="D1704" s="169"/>
      <c r="E1704" s="169"/>
      <c r="F1704" s="169"/>
      <c r="G1704" s="169"/>
      <c r="H1704" s="169"/>
      <c r="I1704" s="65">
        <v>2917.17</v>
      </c>
      <c r="J1704" s="112"/>
      <c r="K1704" s="67">
        <v>76984.02</v>
      </c>
    </row>
    <row r="1705" spans="1:11" s="6" customFormat="1" ht="15">
      <c r="A1705" s="123"/>
      <c r="B1705" s="124"/>
      <c r="C1705" s="168" t="s">
        <v>130</v>
      </c>
      <c r="D1705" s="169"/>
      <c r="E1705" s="169"/>
      <c r="F1705" s="169"/>
      <c r="G1705" s="169"/>
      <c r="H1705" s="169"/>
      <c r="I1705" s="65">
        <v>74128.13</v>
      </c>
      <c r="J1705" s="112"/>
      <c r="K1705" s="67">
        <v>536290.19999999995</v>
      </c>
    </row>
    <row r="1706" spans="1:11" s="6" customFormat="1" ht="15">
      <c r="A1706" s="123"/>
      <c r="B1706" s="124"/>
      <c r="C1706" s="168" t="s">
        <v>131</v>
      </c>
      <c r="D1706" s="169"/>
      <c r="E1706" s="169"/>
      <c r="F1706" s="169"/>
      <c r="G1706" s="169"/>
      <c r="H1706" s="169"/>
      <c r="I1706" s="65">
        <v>140.22</v>
      </c>
      <c r="J1706" s="112"/>
      <c r="K1706" s="67">
        <v>1305.74</v>
      </c>
    </row>
    <row r="1707" spans="1:11" s="6" customFormat="1" ht="15.75">
      <c r="A1707" s="123"/>
      <c r="B1707" s="124"/>
      <c r="C1707" s="173" t="s">
        <v>132</v>
      </c>
      <c r="D1707" s="174"/>
      <c r="E1707" s="174"/>
      <c r="F1707" s="174"/>
      <c r="G1707" s="174"/>
      <c r="H1707" s="174"/>
      <c r="I1707" s="76">
        <v>2585.4899999999998</v>
      </c>
      <c r="J1707" s="117"/>
      <c r="K1707" s="78">
        <v>56375.03</v>
      </c>
    </row>
    <row r="1708" spans="1:11" s="6" customFormat="1" ht="15.75">
      <c r="A1708" s="123"/>
      <c r="B1708" s="124"/>
      <c r="C1708" s="173" t="s">
        <v>133</v>
      </c>
      <c r="D1708" s="174"/>
      <c r="E1708" s="174"/>
      <c r="F1708" s="174"/>
      <c r="G1708" s="174"/>
      <c r="H1708" s="174"/>
      <c r="I1708" s="76">
        <v>2003.86</v>
      </c>
      <c r="J1708" s="117"/>
      <c r="K1708" s="78">
        <v>31683.22</v>
      </c>
    </row>
    <row r="1709" spans="1:11" s="6" customFormat="1" ht="15.75">
      <c r="A1709" s="123"/>
      <c r="B1709" s="124"/>
      <c r="C1709" s="173" t="s">
        <v>1702</v>
      </c>
      <c r="D1709" s="174"/>
      <c r="E1709" s="174"/>
      <c r="F1709" s="174"/>
      <c r="G1709" s="174"/>
      <c r="H1709" s="174"/>
      <c r="I1709" s="76"/>
      <c r="J1709" s="117"/>
      <c r="K1709" s="78"/>
    </row>
    <row r="1710" spans="1:11" s="6" customFormat="1" ht="15">
      <c r="A1710" s="123"/>
      <c r="B1710" s="124"/>
      <c r="C1710" s="168" t="s">
        <v>1703</v>
      </c>
      <c r="D1710" s="169"/>
      <c r="E1710" s="169"/>
      <c r="F1710" s="169"/>
      <c r="G1710" s="169"/>
      <c r="H1710" s="169"/>
      <c r="I1710" s="65">
        <v>81755.960000000006</v>
      </c>
      <c r="J1710" s="112"/>
      <c r="K1710" s="67">
        <v>702139.1</v>
      </c>
    </row>
    <row r="1711" spans="1:11" s="6" customFormat="1" ht="15.75">
      <c r="A1711" s="123"/>
      <c r="B1711" s="124"/>
      <c r="C1711" s="175" t="s">
        <v>1704</v>
      </c>
      <c r="D1711" s="176"/>
      <c r="E1711" s="176"/>
      <c r="F1711" s="176"/>
      <c r="G1711" s="176"/>
      <c r="H1711" s="176"/>
      <c r="I1711" s="87">
        <v>81755.960000000006</v>
      </c>
      <c r="J1711" s="125"/>
      <c r="K1711" s="86">
        <v>702139.1</v>
      </c>
    </row>
    <row r="1712" spans="1:11" s="6" customFormat="1" ht="22.15" customHeight="1">
      <c r="A1712" s="166" t="s">
        <v>1705</v>
      </c>
      <c r="B1712" s="167"/>
      <c r="C1712" s="167"/>
      <c r="D1712" s="167"/>
      <c r="E1712" s="167"/>
      <c r="F1712" s="167"/>
      <c r="G1712" s="167"/>
      <c r="H1712" s="167"/>
      <c r="I1712" s="167"/>
      <c r="J1712" s="167"/>
      <c r="K1712" s="167"/>
    </row>
    <row r="1713" spans="1:11" s="6" customFormat="1" ht="135">
      <c r="A1713" s="59">
        <v>193</v>
      </c>
      <c r="B1713" s="108" t="s">
        <v>1034</v>
      </c>
      <c r="C1713" s="108" t="s">
        <v>1035</v>
      </c>
      <c r="D1713" s="109" t="s">
        <v>1036</v>
      </c>
      <c r="E1713" s="62" t="s">
        <v>1706</v>
      </c>
      <c r="F1713" s="110">
        <v>105.04</v>
      </c>
      <c r="G1713" s="111"/>
      <c r="H1713" s="110"/>
      <c r="I1713" s="65"/>
      <c r="J1713" s="112"/>
      <c r="K1713" s="67"/>
    </row>
    <row r="1714" spans="1:11" s="6" customFormat="1" ht="15" outlineLevel="1">
      <c r="A1714" s="59" t="s">
        <v>43</v>
      </c>
      <c r="B1714" s="108"/>
      <c r="C1714" s="108" t="s">
        <v>44</v>
      </c>
      <c r="D1714" s="109"/>
      <c r="E1714" s="62" t="s">
        <v>43</v>
      </c>
      <c r="F1714" s="110">
        <v>95.48</v>
      </c>
      <c r="G1714" s="111" t="s">
        <v>76</v>
      </c>
      <c r="H1714" s="110"/>
      <c r="I1714" s="65">
        <v>35.29</v>
      </c>
      <c r="J1714" s="112">
        <v>26.39</v>
      </c>
      <c r="K1714" s="67">
        <v>931.29</v>
      </c>
    </row>
    <row r="1715" spans="1:11" s="6" customFormat="1" ht="15" outlineLevel="1">
      <c r="A1715" s="59" t="s">
        <v>43</v>
      </c>
      <c r="B1715" s="108"/>
      <c r="C1715" s="108" t="s">
        <v>46</v>
      </c>
      <c r="D1715" s="109"/>
      <c r="E1715" s="62" t="s">
        <v>43</v>
      </c>
      <c r="F1715" s="110">
        <v>9.56</v>
      </c>
      <c r="G1715" s="111">
        <v>1.2</v>
      </c>
      <c r="H1715" s="110"/>
      <c r="I1715" s="65">
        <v>3.21</v>
      </c>
      <c r="J1715" s="112">
        <v>6.01</v>
      </c>
      <c r="K1715" s="67">
        <v>19.309999999999999</v>
      </c>
    </row>
    <row r="1716" spans="1:11" s="6" customFormat="1" ht="15" outlineLevel="1">
      <c r="A1716" s="59" t="s">
        <v>43</v>
      </c>
      <c r="B1716" s="108"/>
      <c r="C1716" s="108" t="s">
        <v>48</v>
      </c>
      <c r="D1716" s="109"/>
      <c r="E1716" s="62" t="s">
        <v>43</v>
      </c>
      <c r="F1716" s="110"/>
      <c r="G1716" s="111"/>
      <c r="H1716" s="110"/>
      <c r="I1716" s="65"/>
      <c r="J1716" s="112">
        <v>26.39</v>
      </c>
      <c r="K1716" s="67"/>
    </row>
    <row r="1717" spans="1:11" s="6" customFormat="1" ht="15" outlineLevel="1">
      <c r="A1717" s="59" t="s">
        <v>43</v>
      </c>
      <c r="B1717" s="108"/>
      <c r="C1717" s="108" t="s">
        <v>52</v>
      </c>
      <c r="D1717" s="109"/>
      <c r="E1717" s="62" t="s">
        <v>43</v>
      </c>
      <c r="F1717" s="110"/>
      <c r="G1717" s="111"/>
      <c r="H1717" s="110"/>
      <c r="I1717" s="65"/>
      <c r="J1717" s="112"/>
      <c r="K1717" s="67"/>
    </row>
    <row r="1718" spans="1:11" s="6" customFormat="1" ht="15" outlineLevel="1">
      <c r="A1718" s="59" t="s">
        <v>43</v>
      </c>
      <c r="B1718" s="108"/>
      <c r="C1718" s="108" t="s">
        <v>53</v>
      </c>
      <c r="D1718" s="109" t="s">
        <v>54</v>
      </c>
      <c r="E1718" s="62">
        <v>91</v>
      </c>
      <c r="F1718" s="110"/>
      <c r="G1718" s="111"/>
      <c r="H1718" s="110"/>
      <c r="I1718" s="65">
        <v>32.11</v>
      </c>
      <c r="J1718" s="112">
        <v>75</v>
      </c>
      <c r="K1718" s="67">
        <v>698.47</v>
      </c>
    </row>
    <row r="1719" spans="1:11" s="6" customFormat="1" ht="15" outlineLevel="1">
      <c r="A1719" s="59" t="s">
        <v>43</v>
      </c>
      <c r="B1719" s="108"/>
      <c r="C1719" s="108" t="s">
        <v>55</v>
      </c>
      <c r="D1719" s="109" t="s">
        <v>54</v>
      </c>
      <c r="E1719" s="62">
        <v>70</v>
      </c>
      <c r="F1719" s="110"/>
      <c r="G1719" s="111"/>
      <c r="H1719" s="110"/>
      <c r="I1719" s="65">
        <v>24.7</v>
      </c>
      <c r="J1719" s="112">
        <v>41</v>
      </c>
      <c r="K1719" s="67">
        <v>381.83</v>
      </c>
    </row>
    <row r="1720" spans="1:11" s="6" customFormat="1" ht="15" outlineLevel="1">
      <c r="A1720" s="59" t="s">
        <v>43</v>
      </c>
      <c r="B1720" s="108"/>
      <c r="C1720" s="108" t="s">
        <v>56</v>
      </c>
      <c r="D1720" s="109" t="s">
        <v>54</v>
      </c>
      <c r="E1720" s="62">
        <v>98</v>
      </c>
      <c r="F1720" s="110"/>
      <c r="G1720" s="111"/>
      <c r="H1720" s="110"/>
      <c r="I1720" s="65">
        <v>0</v>
      </c>
      <c r="J1720" s="112">
        <v>95</v>
      </c>
      <c r="K1720" s="67">
        <v>0</v>
      </c>
    </row>
    <row r="1721" spans="1:11" s="6" customFormat="1" ht="15" outlineLevel="1">
      <c r="A1721" s="59" t="s">
        <v>43</v>
      </c>
      <c r="B1721" s="108"/>
      <c r="C1721" s="108" t="s">
        <v>57</v>
      </c>
      <c r="D1721" s="109" t="s">
        <v>54</v>
      </c>
      <c r="E1721" s="62">
        <v>77</v>
      </c>
      <c r="F1721" s="110"/>
      <c r="G1721" s="111"/>
      <c r="H1721" s="110"/>
      <c r="I1721" s="65">
        <v>0</v>
      </c>
      <c r="J1721" s="112">
        <v>65</v>
      </c>
      <c r="K1721" s="67">
        <v>0</v>
      </c>
    </row>
    <row r="1722" spans="1:11" s="6" customFormat="1" ht="30" outlineLevel="1">
      <c r="A1722" s="59" t="s">
        <v>43</v>
      </c>
      <c r="B1722" s="108"/>
      <c r="C1722" s="108" t="s">
        <v>58</v>
      </c>
      <c r="D1722" s="109" t="s">
        <v>59</v>
      </c>
      <c r="E1722" s="62">
        <v>8.5399999999999991</v>
      </c>
      <c r="F1722" s="110"/>
      <c r="G1722" s="111" t="s">
        <v>76</v>
      </c>
      <c r="H1722" s="110"/>
      <c r="I1722" s="65">
        <v>3.16</v>
      </c>
      <c r="J1722" s="112"/>
      <c r="K1722" s="67"/>
    </row>
    <row r="1723" spans="1:11" s="6" customFormat="1" ht="15.75">
      <c r="A1723" s="70" t="s">
        <v>43</v>
      </c>
      <c r="B1723" s="113"/>
      <c r="C1723" s="113" t="s">
        <v>60</v>
      </c>
      <c r="D1723" s="114"/>
      <c r="E1723" s="73" t="s">
        <v>43</v>
      </c>
      <c r="F1723" s="115"/>
      <c r="G1723" s="116"/>
      <c r="H1723" s="115"/>
      <c r="I1723" s="76">
        <v>95.31</v>
      </c>
      <c r="J1723" s="117"/>
      <c r="K1723" s="78">
        <v>2030.9</v>
      </c>
    </row>
    <row r="1724" spans="1:11" s="6" customFormat="1" ht="30">
      <c r="A1724" s="59">
        <v>194</v>
      </c>
      <c r="B1724" s="108" t="s">
        <v>1039</v>
      </c>
      <c r="C1724" s="108" t="s">
        <v>1040</v>
      </c>
      <c r="D1724" s="109" t="s">
        <v>418</v>
      </c>
      <c r="E1724" s="62">
        <v>2.8</v>
      </c>
      <c r="F1724" s="110">
        <v>378.22</v>
      </c>
      <c r="G1724" s="111"/>
      <c r="H1724" s="110"/>
      <c r="I1724" s="65">
        <v>1059.02</v>
      </c>
      <c r="J1724" s="112">
        <v>1.85</v>
      </c>
      <c r="K1724" s="78">
        <v>1959.18</v>
      </c>
    </row>
    <row r="1725" spans="1:11" s="6" customFormat="1" ht="135">
      <c r="A1725" s="59">
        <v>195</v>
      </c>
      <c r="B1725" s="108" t="s">
        <v>1041</v>
      </c>
      <c r="C1725" s="108" t="s">
        <v>1557</v>
      </c>
      <c r="D1725" s="109" t="s">
        <v>1036</v>
      </c>
      <c r="E1725" s="62">
        <v>0.28000000000000003</v>
      </c>
      <c r="F1725" s="110">
        <v>31.98</v>
      </c>
      <c r="G1725" s="111">
        <v>2.4</v>
      </c>
      <c r="H1725" s="110"/>
      <c r="I1725" s="65"/>
      <c r="J1725" s="112"/>
      <c r="K1725" s="67"/>
    </row>
    <row r="1726" spans="1:11" s="6" customFormat="1" ht="15" outlineLevel="1">
      <c r="A1726" s="59" t="s">
        <v>43</v>
      </c>
      <c r="B1726" s="108"/>
      <c r="C1726" s="108" t="s">
        <v>44</v>
      </c>
      <c r="D1726" s="109"/>
      <c r="E1726" s="62" t="s">
        <v>43</v>
      </c>
      <c r="F1726" s="110">
        <v>29.07</v>
      </c>
      <c r="G1726" s="111" t="s">
        <v>1559</v>
      </c>
      <c r="H1726" s="110"/>
      <c r="I1726" s="65">
        <v>25.79</v>
      </c>
      <c r="J1726" s="112">
        <v>26.39</v>
      </c>
      <c r="K1726" s="67">
        <v>680.5</v>
      </c>
    </row>
    <row r="1727" spans="1:11" s="6" customFormat="1" ht="15" outlineLevel="1">
      <c r="A1727" s="59" t="s">
        <v>43</v>
      </c>
      <c r="B1727" s="108"/>
      <c r="C1727" s="108" t="s">
        <v>46</v>
      </c>
      <c r="D1727" s="109"/>
      <c r="E1727" s="62" t="s">
        <v>43</v>
      </c>
      <c r="F1727" s="110">
        <v>2.91</v>
      </c>
      <c r="G1727" s="111" t="s">
        <v>1560</v>
      </c>
      <c r="H1727" s="110"/>
      <c r="I1727" s="65">
        <v>2.35</v>
      </c>
      <c r="J1727" s="112">
        <v>6.01</v>
      </c>
      <c r="K1727" s="67">
        <v>14.1</v>
      </c>
    </row>
    <row r="1728" spans="1:11" s="6" customFormat="1" ht="15" outlineLevel="1">
      <c r="A1728" s="59" t="s">
        <v>43</v>
      </c>
      <c r="B1728" s="108"/>
      <c r="C1728" s="108" t="s">
        <v>48</v>
      </c>
      <c r="D1728" s="109"/>
      <c r="E1728" s="62" t="s">
        <v>43</v>
      </c>
      <c r="F1728" s="110"/>
      <c r="G1728" s="111"/>
      <c r="H1728" s="110"/>
      <c r="I1728" s="65"/>
      <c r="J1728" s="112">
        <v>26.39</v>
      </c>
      <c r="K1728" s="67"/>
    </row>
    <row r="1729" spans="1:11" s="6" customFormat="1" ht="15" outlineLevel="1">
      <c r="A1729" s="59" t="s">
        <v>43</v>
      </c>
      <c r="B1729" s="108"/>
      <c r="C1729" s="108" t="s">
        <v>52</v>
      </c>
      <c r="D1729" s="109"/>
      <c r="E1729" s="62" t="s">
        <v>43</v>
      </c>
      <c r="F1729" s="110"/>
      <c r="G1729" s="111">
        <v>2.4</v>
      </c>
      <c r="H1729" s="110"/>
      <c r="I1729" s="65"/>
      <c r="J1729" s="112"/>
      <c r="K1729" s="67"/>
    </row>
    <row r="1730" spans="1:11" s="6" customFormat="1" ht="15" outlineLevel="1">
      <c r="A1730" s="59" t="s">
        <v>43</v>
      </c>
      <c r="B1730" s="108"/>
      <c r="C1730" s="108" t="s">
        <v>53</v>
      </c>
      <c r="D1730" s="109" t="s">
        <v>54</v>
      </c>
      <c r="E1730" s="62">
        <v>91</v>
      </c>
      <c r="F1730" s="110"/>
      <c r="G1730" s="111"/>
      <c r="H1730" s="110"/>
      <c r="I1730" s="65">
        <v>23.47</v>
      </c>
      <c r="J1730" s="112">
        <v>75</v>
      </c>
      <c r="K1730" s="67">
        <v>510.38</v>
      </c>
    </row>
    <row r="1731" spans="1:11" s="6" customFormat="1" ht="15" outlineLevel="1">
      <c r="A1731" s="59" t="s">
        <v>43</v>
      </c>
      <c r="B1731" s="108"/>
      <c r="C1731" s="108" t="s">
        <v>55</v>
      </c>
      <c r="D1731" s="109" t="s">
        <v>54</v>
      </c>
      <c r="E1731" s="62">
        <v>70</v>
      </c>
      <c r="F1731" s="110"/>
      <c r="G1731" s="111"/>
      <c r="H1731" s="110"/>
      <c r="I1731" s="65">
        <v>18.05</v>
      </c>
      <c r="J1731" s="112">
        <v>41</v>
      </c>
      <c r="K1731" s="67">
        <v>279.01</v>
      </c>
    </row>
    <row r="1732" spans="1:11" s="6" customFormat="1" ht="15" outlineLevel="1">
      <c r="A1732" s="59" t="s">
        <v>43</v>
      </c>
      <c r="B1732" s="108"/>
      <c r="C1732" s="108" t="s">
        <v>56</v>
      </c>
      <c r="D1732" s="109" t="s">
        <v>54</v>
      </c>
      <c r="E1732" s="62">
        <v>98</v>
      </c>
      <c r="F1732" s="110"/>
      <c r="G1732" s="111"/>
      <c r="H1732" s="110"/>
      <c r="I1732" s="65">
        <v>0</v>
      </c>
      <c r="J1732" s="112">
        <v>95</v>
      </c>
      <c r="K1732" s="67">
        <v>0</v>
      </c>
    </row>
    <row r="1733" spans="1:11" s="6" customFormat="1" ht="15" outlineLevel="1">
      <c r="A1733" s="59" t="s">
        <v>43</v>
      </c>
      <c r="B1733" s="108"/>
      <c r="C1733" s="108" t="s">
        <v>57</v>
      </c>
      <c r="D1733" s="109" t="s">
        <v>54</v>
      </c>
      <c r="E1733" s="62">
        <v>77</v>
      </c>
      <c r="F1733" s="110"/>
      <c r="G1733" s="111"/>
      <c r="H1733" s="110"/>
      <c r="I1733" s="65">
        <v>0</v>
      </c>
      <c r="J1733" s="112">
        <v>65</v>
      </c>
      <c r="K1733" s="67">
        <v>0</v>
      </c>
    </row>
    <row r="1734" spans="1:11" s="6" customFormat="1" ht="30" outlineLevel="1">
      <c r="A1734" s="59" t="s">
        <v>43</v>
      </c>
      <c r="B1734" s="108"/>
      <c r="C1734" s="108" t="s">
        <v>58</v>
      </c>
      <c r="D1734" s="109" t="s">
        <v>59</v>
      </c>
      <c r="E1734" s="62">
        <v>2.6</v>
      </c>
      <c r="F1734" s="110"/>
      <c r="G1734" s="111" t="s">
        <v>1559</v>
      </c>
      <c r="H1734" s="110"/>
      <c r="I1734" s="65">
        <v>2.31</v>
      </c>
      <c r="J1734" s="112"/>
      <c r="K1734" s="67"/>
    </row>
    <row r="1735" spans="1:11" s="6" customFormat="1" ht="15.75">
      <c r="A1735" s="70" t="s">
        <v>43</v>
      </c>
      <c r="B1735" s="113"/>
      <c r="C1735" s="113" t="s">
        <v>60</v>
      </c>
      <c r="D1735" s="114"/>
      <c r="E1735" s="73" t="s">
        <v>43</v>
      </c>
      <c r="F1735" s="115"/>
      <c r="G1735" s="116"/>
      <c r="H1735" s="115"/>
      <c r="I1735" s="76">
        <v>69.66</v>
      </c>
      <c r="J1735" s="117"/>
      <c r="K1735" s="78">
        <v>1483.99</v>
      </c>
    </row>
    <row r="1736" spans="1:11" s="6" customFormat="1" ht="180">
      <c r="A1736" s="59">
        <v>196</v>
      </c>
      <c r="B1736" s="108" t="s">
        <v>1707</v>
      </c>
      <c r="C1736" s="108" t="s">
        <v>1708</v>
      </c>
      <c r="D1736" s="109" t="s">
        <v>41</v>
      </c>
      <c r="E1736" s="62">
        <v>7</v>
      </c>
      <c r="F1736" s="110">
        <v>145.84</v>
      </c>
      <c r="G1736" s="111"/>
      <c r="H1736" s="110"/>
      <c r="I1736" s="65"/>
      <c r="J1736" s="112"/>
      <c r="K1736" s="67"/>
    </row>
    <row r="1737" spans="1:11" s="6" customFormat="1" ht="25.5" outlineLevel="1">
      <c r="A1737" s="59" t="s">
        <v>43</v>
      </c>
      <c r="B1737" s="108"/>
      <c r="C1737" s="108" t="s">
        <v>44</v>
      </c>
      <c r="D1737" s="109"/>
      <c r="E1737" s="62" t="s">
        <v>43</v>
      </c>
      <c r="F1737" s="110">
        <v>26.78</v>
      </c>
      <c r="G1737" s="111" t="s">
        <v>94</v>
      </c>
      <c r="H1737" s="110"/>
      <c r="I1737" s="65">
        <v>284.56</v>
      </c>
      <c r="J1737" s="112">
        <v>26.39</v>
      </c>
      <c r="K1737" s="67">
        <v>7509.65</v>
      </c>
    </row>
    <row r="1738" spans="1:11" s="6" customFormat="1" ht="15" outlineLevel="1">
      <c r="A1738" s="59" t="s">
        <v>43</v>
      </c>
      <c r="B1738" s="108"/>
      <c r="C1738" s="108" t="s">
        <v>46</v>
      </c>
      <c r="D1738" s="109"/>
      <c r="E1738" s="62" t="s">
        <v>43</v>
      </c>
      <c r="F1738" s="110">
        <v>42.76</v>
      </c>
      <c r="G1738" s="111" t="s">
        <v>95</v>
      </c>
      <c r="H1738" s="110"/>
      <c r="I1738" s="65">
        <v>448.98</v>
      </c>
      <c r="J1738" s="112">
        <v>11.84</v>
      </c>
      <c r="K1738" s="67">
        <v>5315.92</v>
      </c>
    </row>
    <row r="1739" spans="1:11" s="6" customFormat="1" ht="15" outlineLevel="1">
      <c r="A1739" s="59" t="s">
        <v>43</v>
      </c>
      <c r="B1739" s="108"/>
      <c r="C1739" s="108" t="s">
        <v>48</v>
      </c>
      <c r="D1739" s="109"/>
      <c r="E1739" s="62" t="s">
        <v>43</v>
      </c>
      <c r="F1739" s="110" t="s">
        <v>1709</v>
      </c>
      <c r="G1739" s="111"/>
      <c r="H1739" s="110"/>
      <c r="I1739" s="68" t="s">
        <v>1710</v>
      </c>
      <c r="J1739" s="112">
        <v>26.39</v>
      </c>
      <c r="K1739" s="69" t="s">
        <v>1711</v>
      </c>
    </row>
    <row r="1740" spans="1:11" s="6" customFormat="1" ht="15" outlineLevel="1">
      <c r="A1740" s="59" t="s">
        <v>43</v>
      </c>
      <c r="B1740" s="108"/>
      <c r="C1740" s="108" t="s">
        <v>52</v>
      </c>
      <c r="D1740" s="109"/>
      <c r="E1740" s="62" t="s">
        <v>43</v>
      </c>
      <c r="F1740" s="110">
        <v>76.3</v>
      </c>
      <c r="G1740" s="111"/>
      <c r="H1740" s="110"/>
      <c r="I1740" s="65">
        <v>534.1</v>
      </c>
      <c r="J1740" s="112">
        <v>8.23</v>
      </c>
      <c r="K1740" s="67">
        <v>4395.6400000000003</v>
      </c>
    </row>
    <row r="1741" spans="1:11" s="6" customFormat="1" ht="15" outlineLevel="1">
      <c r="A1741" s="59" t="s">
        <v>43</v>
      </c>
      <c r="B1741" s="108"/>
      <c r="C1741" s="108" t="s">
        <v>53</v>
      </c>
      <c r="D1741" s="109" t="s">
        <v>54</v>
      </c>
      <c r="E1741" s="62">
        <v>114</v>
      </c>
      <c r="F1741" s="110"/>
      <c r="G1741" s="111"/>
      <c r="H1741" s="110"/>
      <c r="I1741" s="65">
        <v>324.39999999999998</v>
      </c>
      <c r="J1741" s="112">
        <v>79</v>
      </c>
      <c r="K1741" s="67">
        <v>5932.62</v>
      </c>
    </row>
    <row r="1742" spans="1:11" s="6" customFormat="1" ht="15" outlineLevel="1">
      <c r="A1742" s="59" t="s">
        <v>43</v>
      </c>
      <c r="B1742" s="108"/>
      <c r="C1742" s="108" t="s">
        <v>55</v>
      </c>
      <c r="D1742" s="109" t="s">
        <v>54</v>
      </c>
      <c r="E1742" s="62">
        <v>67</v>
      </c>
      <c r="F1742" s="110"/>
      <c r="G1742" s="111"/>
      <c r="H1742" s="110"/>
      <c r="I1742" s="65">
        <v>190.66</v>
      </c>
      <c r="J1742" s="112">
        <v>41</v>
      </c>
      <c r="K1742" s="67">
        <v>3078.96</v>
      </c>
    </row>
    <row r="1743" spans="1:11" s="6" customFormat="1" ht="15" outlineLevel="1">
      <c r="A1743" s="59" t="s">
        <v>43</v>
      </c>
      <c r="B1743" s="108"/>
      <c r="C1743" s="108" t="s">
        <v>56</v>
      </c>
      <c r="D1743" s="109" t="s">
        <v>54</v>
      </c>
      <c r="E1743" s="62">
        <v>98</v>
      </c>
      <c r="F1743" s="110"/>
      <c r="G1743" s="111"/>
      <c r="H1743" s="110"/>
      <c r="I1743" s="65">
        <v>108.87</v>
      </c>
      <c r="J1743" s="112">
        <v>95</v>
      </c>
      <c r="K1743" s="67">
        <v>2785.09</v>
      </c>
    </row>
    <row r="1744" spans="1:11" s="6" customFormat="1" ht="15" outlineLevel="1">
      <c r="A1744" s="59" t="s">
        <v>43</v>
      </c>
      <c r="B1744" s="108"/>
      <c r="C1744" s="108" t="s">
        <v>57</v>
      </c>
      <c r="D1744" s="109" t="s">
        <v>54</v>
      </c>
      <c r="E1744" s="62">
        <v>77</v>
      </c>
      <c r="F1744" s="110"/>
      <c r="G1744" s="111"/>
      <c r="H1744" s="110"/>
      <c r="I1744" s="65">
        <v>85.54</v>
      </c>
      <c r="J1744" s="112">
        <v>65</v>
      </c>
      <c r="K1744" s="67">
        <v>1905.59</v>
      </c>
    </row>
    <row r="1745" spans="1:11" s="6" customFormat="1" ht="30" outlineLevel="1">
      <c r="A1745" s="59" t="s">
        <v>43</v>
      </c>
      <c r="B1745" s="108"/>
      <c r="C1745" s="108" t="s">
        <v>58</v>
      </c>
      <c r="D1745" s="109" t="s">
        <v>59</v>
      </c>
      <c r="E1745" s="62">
        <v>2.06</v>
      </c>
      <c r="F1745" s="110"/>
      <c r="G1745" s="111" t="s">
        <v>94</v>
      </c>
      <c r="H1745" s="110"/>
      <c r="I1745" s="65">
        <v>21.89</v>
      </c>
      <c r="J1745" s="112"/>
      <c r="K1745" s="67"/>
    </row>
    <row r="1746" spans="1:11" s="6" customFormat="1" ht="15.75">
      <c r="A1746" s="70" t="s">
        <v>43</v>
      </c>
      <c r="B1746" s="113"/>
      <c r="C1746" s="113" t="s">
        <v>60</v>
      </c>
      <c r="D1746" s="114"/>
      <c r="E1746" s="73" t="s">
        <v>43</v>
      </c>
      <c r="F1746" s="115"/>
      <c r="G1746" s="116"/>
      <c r="H1746" s="115"/>
      <c r="I1746" s="76">
        <v>1977.11</v>
      </c>
      <c r="J1746" s="117"/>
      <c r="K1746" s="78">
        <v>30923.47</v>
      </c>
    </row>
    <row r="1747" spans="1:11" s="6" customFormat="1" ht="15" outlineLevel="1">
      <c r="A1747" s="59" t="s">
        <v>43</v>
      </c>
      <c r="B1747" s="108"/>
      <c r="C1747" s="108" t="s">
        <v>61</v>
      </c>
      <c r="D1747" s="109"/>
      <c r="E1747" s="62" t="s">
        <v>43</v>
      </c>
      <c r="F1747" s="110"/>
      <c r="G1747" s="111"/>
      <c r="H1747" s="110"/>
      <c r="I1747" s="65"/>
      <c r="J1747" s="112"/>
      <c r="K1747" s="67"/>
    </row>
    <row r="1748" spans="1:11" s="6" customFormat="1" ht="25.5" outlineLevel="1">
      <c r="A1748" s="59" t="s">
        <v>43</v>
      </c>
      <c r="B1748" s="108"/>
      <c r="C1748" s="108" t="s">
        <v>46</v>
      </c>
      <c r="D1748" s="109"/>
      <c r="E1748" s="62" t="s">
        <v>43</v>
      </c>
      <c r="F1748" s="110">
        <v>10.58</v>
      </c>
      <c r="G1748" s="111" t="s">
        <v>100</v>
      </c>
      <c r="H1748" s="110"/>
      <c r="I1748" s="65">
        <v>11.11</v>
      </c>
      <c r="J1748" s="112">
        <v>26.39</v>
      </c>
      <c r="K1748" s="67">
        <v>293.17</v>
      </c>
    </row>
    <row r="1749" spans="1:11" s="6" customFormat="1" ht="25.5" outlineLevel="1">
      <c r="A1749" s="59" t="s">
        <v>43</v>
      </c>
      <c r="B1749" s="108"/>
      <c r="C1749" s="108" t="s">
        <v>48</v>
      </c>
      <c r="D1749" s="109"/>
      <c r="E1749" s="62" t="s">
        <v>43</v>
      </c>
      <c r="F1749" s="110">
        <v>10.58</v>
      </c>
      <c r="G1749" s="111" t="s">
        <v>100</v>
      </c>
      <c r="H1749" s="110"/>
      <c r="I1749" s="65">
        <v>11.11</v>
      </c>
      <c r="J1749" s="112">
        <v>26.39</v>
      </c>
      <c r="K1749" s="67">
        <v>293.17</v>
      </c>
    </row>
    <row r="1750" spans="1:11" s="6" customFormat="1" ht="15" outlineLevel="1">
      <c r="A1750" s="59" t="s">
        <v>43</v>
      </c>
      <c r="B1750" s="108"/>
      <c r="C1750" s="108" t="s">
        <v>63</v>
      </c>
      <c r="D1750" s="109" t="s">
        <v>54</v>
      </c>
      <c r="E1750" s="62">
        <v>175</v>
      </c>
      <c r="F1750" s="110"/>
      <c r="G1750" s="111"/>
      <c r="H1750" s="110"/>
      <c r="I1750" s="65">
        <v>19.440000000000001</v>
      </c>
      <c r="J1750" s="112">
        <v>160</v>
      </c>
      <c r="K1750" s="67">
        <v>469.07</v>
      </c>
    </row>
    <row r="1751" spans="1:11" s="6" customFormat="1" ht="15" outlineLevel="1">
      <c r="A1751" s="59" t="s">
        <v>43</v>
      </c>
      <c r="B1751" s="108"/>
      <c r="C1751" s="108" t="s">
        <v>64</v>
      </c>
      <c r="D1751" s="109"/>
      <c r="E1751" s="62" t="s">
        <v>43</v>
      </c>
      <c r="F1751" s="110"/>
      <c r="G1751" s="111"/>
      <c r="H1751" s="110"/>
      <c r="I1751" s="65">
        <v>30.55</v>
      </c>
      <c r="J1751" s="112"/>
      <c r="K1751" s="67">
        <v>762.24</v>
      </c>
    </row>
    <row r="1752" spans="1:11" s="6" customFormat="1" ht="15.75">
      <c r="A1752" s="70" t="s">
        <v>43</v>
      </c>
      <c r="B1752" s="113"/>
      <c r="C1752" s="113" t="s">
        <v>65</v>
      </c>
      <c r="D1752" s="114"/>
      <c r="E1752" s="73" t="s">
        <v>43</v>
      </c>
      <c r="F1752" s="115"/>
      <c r="G1752" s="116"/>
      <c r="H1752" s="115"/>
      <c r="I1752" s="76">
        <v>2007.66</v>
      </c>
      <c r="J1752" s="117"/>
      <c r="K1752" s="78">
        <v>31685.71</v>
      </c>
    </row>
    <row r="1753" spans="1:11" s="6" customFormat="1" ht="180">
      <c r="A1753" s="59">
        <v>197</v>
      </c>
      <c r="B1753" s="108" t="s">
        <v>1712</v>
      </c>
      <c r="C1753" s="108" t="s">
        <v>1713</v>
      </c>
      <c r="D1753" s="109" t="s">
        <v>122</v>
      </c>
      <c r="E1753" s="62">
        <v>0.13700000000000001</v>
      </c>
      <c r="F1753" s="110">
        <v>6832.12</v>
      </c>
      <c r="G1753" s="111"/>
      <c r="H1753" s="110"/>
      <c r="I1753" s="65"/>
      <c r="J1753" s="112"/>
      <c r="K1753" s="67"/>
    </row>
    <row r="1754" spans="1:11" s="6" customFormat="1" ht="25.5" outlineLevel="1">
      <c r="A1754" s="59" t="s">
        <v>43</v>
      </c>
      <c r="B1754" s="108"/>
      <c r="C1754" s="108" t="s">
        <v>44</v>
      </c>
      <c r="D1754" s="109"/>
      <c r="E1754" s="62" t="s">
        <v>43</v>
      </c>
      <c r="F1754" s="110">
        <v>676.43</v>
      </c>
      <c r="G1754" s="111" t="s">
        <v>94</v>
      </c>
      <c r="H1754" s="110"/>
      <c r="I1754" s="65">
        <v>140.66999999999999</v>
      </c>
      <c r="J1754" s="112">
        <v>26.39</v>
      </c>
      <c r="K1754" s="67">
        <v>3712.4</v>
      </c>
    </row>
    <row r="1755" spans="1:11" s="6" customFormat="1" ht="15" outlineLevel="1">
      <c r="A1755" s="59" t="s">
        <v>43</v>
      </c>
      <c r="B1755" s="108"/>
      <c r="C1755" s="108" t="s">
        <v>46</v>
      </c>
      <c r="D1755" s="109"/>
      <c r="E1755" s="62" t="s">
        <v>43</v>
      </c>
      <c r="F1755" s="110">
        <v>702.69</v>
      </c>
      <c r="G1755" s="111" t="s">
        <v>95</v>
      </c>
      <c r="H1755" s="110"/>
      <c r="I1755" s="65">
        <v>144.4</v>
      </c>
      <c r="J1755" s="112">
        <v>8.89</v>
      </c>
      <c r="K1755" s="67">
        <v>1283.74</v>
      </c>
    </row>
    <row r="1756" spans="1:11" s="6" customFormat="1" ht="15" outlineLevel="1">
      <c r="A1756" s="59" t="s">
        <v>43</v>
      </c>
      <c r="B1756" s="108"/>
      <c r="C1756" s="108" t="s">
        <v>48</v>
      </c>
      <c r="D1756" s="109"/>
      <c r="E1756" s="62" t="s">
        <v>43</v>
      </c>
      <c r="F1756" s="110" t="s">
        <v>1714</v>
      </c>
      <c r="G1756" s="111"/>
      <c r="H1756" s="110"/>
      <c r="I1756" s="68" t="s">
        <v>685</v>
      </c>
      <c r="J1756" s="112">
        <v>26.39</v>
      </c>
      <c r="K1756" s="69" t="s">
        <v>1715</v>
      </c>
    </row>
    <row r="1757" spans="1:11" s="6" customFormat="1" ht="15" outlineLevel="1">
      <c r="A1757" s="59" t="s">
        <v>43</v>
      </c>
      <c r="B1757" s="108"/>
      <c r="C1757" s="108" t="s">
        <v>52</v>
      </c>
      <c r="D1757" s="109"/>
      <c r="E1757" s="62" t="s">
        <v>43</v>
      </c>
      <c r="F1757" s="110">
        <v>5453</v>
      </c>
      <c r="G1757" s="111"/>
      <c r="H1757" s="110"/>
      <c r="I1757" s="65">
        <v>747.06</v>
      </c>
      <c r="J1757" s="112">
        <v>8.23</v>
      </c>
      <c r="K1757" s="67">
        <v>6148.31</v>
      </c>
    </row>
    <row r="1758" spans="1:11" s="6" customFormat="1" ht="15" outlineLevel="1">
      <c r="A1758" s="59" t="s">
        <v>43</v>
      </c>
      <c r="B1758" s="108"/>
      <c r="C1758" s="108" t="s">
        <v>53</v>
      </c>
      <c r="D1758" s="109" t="s">
        <v>54</v>
      </c>
      <c r="E1758" s="62">
        <v>114</v>
      </c>
      <c r="F1758" s="110"/>
      <c r="G1758" s="111"/>
      <c r="H1758" s="110"/>
      <c r="I1758" s="65">
        <v>160.36000000000001</v>
      </c>
      <c r="J1758" s="112">
        <v>79</v>
      </c>
      <c r="K1758" s="67">
        <v>2932.8</v>
      </c>
    </row>
    <row r="1759" spans="1:11" s="6" customFormat="1" ht="15" outlineLevel="1">
      <c r="A1759" s="59" t="s">
        <v>43</v>
      </c>
      <c r="B1759" s="108"/>
      <c r="C1759" s="108" t="s">
        <v>55</v>
      </c>
      <c r="D1759" s="109" t="s">
        <v>54</v>
      </c>
      <c r="E1759" s="62">
        <v>67</v>
      </c>
      <c r="F1759" s="110"/>
      <c r="G1759" s="111"/>
      <c r="H1759" s="110"/>
      <c r="I1759" s="65">
        <v>94.25</v>
      </c>
      <c r="J1759" s="112">
        <v>41</v>
      </c>
      <c r="K1759" s="67">
        <v>1522.08</v>
      </c>
    </row>
    <row r="1760" spans="1:11" s="6" customFormat="1" ht="15" outlineLevel="1">
      <c r="A1760" s="59" t="s">
        <v>43</v>
      </c>
      <c r="B1760" s="108"/>
      <c r="C1760" s="108" t="s">
        <v>56</v>
      </c>
      <c r="D1760" s="109" t="s">
        <v>54</v>
      </c>
      <c r="E1760" s="62">
        <v>98</v>
      </c>
      <c r="F1760" s="110"/>
      <c r="G1760" s="111"/>
      <c r="H1760" s="110"/>
      <c r="I1760" s="65">
        <v>13.39</v>
      </c>
      <c r="J1760" s="112">
        <v>95</v>
      </c>
      <c r="K1760" s="67">
        <v>342.5</v>
      </c>
    </row>
    <row r="1761" spans="1:11" s="6" customFormat="1" ht="15" outlineLevel="1">
      <c r="A1761" s="59" t="s">
        <v>43</v>
      </c>
      <c r="B1761" s="108"/>
      <c r="C1761" s="108" t="s">
        <v>57</v>
      </c>
      <c r="D1761" s="109" t="s">
        <v>54</v>
      </c>
      <c r="E1761" s="62">
        <v>77</v>
      </c>
      <c r="F1761" s="110"/>
      <c r="G1761" s="111"/>
      <c r="H1761" s="110"/>
      <c r="I1761" s="65">
        <v>10.52</v>
      </c>
      <c r="J1761" s="112">
        <v>65</v>
      </c>
      <c r="K1761" s="67">
        <v>234.34</v>
      </c>
    </row>
    <row r="1762" spans="1:11" s="6" customFormat="1" ht="30" outlineLevel="1">
      <c r="A1762" s="59" t="s">
        <v>43</v>
      </c>
      <c r="B1762" s="108"/>
      <c r="C1762" s="108" t="s">
        <v>58</v>
      </c>
      <c r="D1762" s="109" t="s">
        <v>59</v>
      </c>
      <c r="E1762" s="62">
        <v>53.6</v>
      </c>
      <c r="F1762" s="110"/>
      <c r="G1762" s="111" t="s">
        <v>94</v>
      </c>
      <c r="H1762" s="110"/>
      <c r="I1762" s="65">
        <v>11.15</v>
      </c>
      <c r="J1762" s="112"/>
      <c r="K1762" s="67"/>
    </row>
    <row r="1763" spans="1:11" s="6" customFormat="1" ht="15.75">
      <c r="A1763" s="70" t="s">
        <v>43</v>
      </c>
      <c r="B1763" s="113"/>
      <c r="C1763" s="113" t="s">
        <v>60</v>
      </c>
      <c r="D1763" s="114"/>
      <c r="E1763" s="73" t="s">
        <v>43</v>
      </c>
      <c r="F1763" s="115"/>
      <c r="G1763" s="116"/>
      <c r="H1763" s="115"/>
      <c r="I1763" s="76">
        <v>1310.6500000000001</v>
      </c>
      <c r="J1763" s="117"/>
      <c r="K1763" s="78">
        <v>16176.17</v>
      </c>
    </row>
    <row r="1764" spans="1:11" s="6" customFormat="1" ht="15" outlineLevel="1">
      <c r="A1764" s="59" t="s">
        <v>43</v>
      </c>
      <c r="B1764" s="108"/>
      <c r="C1764" s="108" t="s">
        <v>61</v>
      </c>
      <c r="D1764" s="109"/>
      <c r="E1764" s="62" t="s">
        <v>43</v>
      </c>
      <c r="F1764" s="110"/>
      <c r="G1764" s="111"/>
      <c r="H1764" s="110"/>
      <c r="I1764" s="65"/>
      <c r="J1764" s="112"/>
      <c r="K1764" s="67"/>
    </row>
    <row r="1765" spans="1:11" s="6" customFormat="1" ht="25.5" outlineLevel="1">
      <c r="A1765" s="59" t="s">
        <v>43</v>
      </c>
      <c r="B1765" s="108"/>
      <c r="C1765" s="108" t="s">
        <v>46</v>
      </c>
      <c r="D1765" s="109"/>
      <c r="E1765" s="62" t="s">
        <v>43</v>
      </c>
      <c r="F1765" s="110">
        <v>66.48</v>
      </c>
      <c r="G1765" s="111" t="s">
        <v>100</v>
      </c>
      <c r="H1765" s="110"/>
      <c r="I1765" s="65">
        <v>1.37</v>
      </c>
      <c r="J1765" s="112">
        <v>26.39</v>
      </c>
      <c r="K1765" s="67">
        <v>36.049999999999997</v>
      </c>
    </row>
    <row r="1766" spans="1:11" s="6" customFormat="1" ht="25.5" outlineLevel="1">
      <c r="A1766" s="59" t="s">
        <v>43</v>
      </c>
      <c r="B1766" s="108"/>
      <c r="C1766" s="108" t="s">
        <v>48</v>
      </c>
      <c r="D1766" s="109"/>
      <c r="E1766" s="62" t="s">
        <v>43</v>
      </c>
      <c r="F1766" s="110">
        <v>66.48</v>
      </c>
      <c r="G1766" s="111" t="s">
        <v>100</v>
      </c>
      <c r="H1766" s="110"/>
      <c r="I1766" s="65">
        <v>1.37</v>
      </c>
      <c r="J1766" s="112">
        <v>26.39</v>
      </c>
      <c r="K1766" s="67">
        <v>36.049999999999997</v>
      </c>
    </row>
    <row r="1767" spans="1:11" s="6" customFormat="1" ht="15" outlineLevel="1">
      <c r="A1767" s="59" t="s">
        <v>43</v>
      </c>
      <c r="B1767" s="108"/>
      <c r="C1767" s="108" t="s">
        <v>63</v>
      </c>
      <c r="D1767" s="109" t="s">
        <v>54</v>
      </c>
      <c r="E1767" s="62">
        <v>175</v>
      </c>
      <c r="F1767" s="110"/>
      <c r="G1767" s="111"/>
      <c r="H1767" s="110"/>
      <c r="I1767" s="65">
        <v>2.39</v>
      </c>
      <c r="J1767" s="112">
        <v>160</v>
      </c>
      <c r="K1767" s="67">
        <v>57.68</v>
      </c>
    </row>
    <row r="1768" spans="1:11" s="6" customFormat="1" ht="15" outlineLevel="1">
      <c r="A1768" s="59" t="s">
        <v>43</v>
      </c>
      <c r="B1768" s="108"/>
      <c r="C1768" s="108" t="s">
        <v>64</v>
      </c>
      <c r="D1768" s="109"/>
      <c r="E1768" s="62" t="s">
        <v>43</v>
      </c>
      <c r="F1768" s="110"/>
      <c r="G1768" s="111"/>
      <c r="H1768" s="110"/>
      <c r="I1768" s="65">
        <v>3.76</v>
      </c>
      <c r="J1768" s="112"/>
      <c r="K1768" s="67">
        <v>93.73</v>
      </c>
    </row>
    <row r="1769" spans="1:11" s="6" customFormat="1" ht="15.75">
      <c r="A1769" s="70" t="s">
        <v>43</v>
      </c>
      <c r="B1769" s="113"/>
      <c r="C1769" s="113" t="s">
        <v>65</v>
      </c>
      <c r="D1769" s="114"/>
      <c r="E1769" s="73" t="s">
        <v>43</v>
      </c>
      <c r="F1769" s="115"/>
      <c r="G1769" s="116"/>
      <c r="H1769" s="115"/>
      <c r="I1769" s="76">
        <v>1314.41</v>
      </c>
      <c r="J1769" s="117"/>
      <c r="K1769" s="78">
        <v>16269.9</v>
      </c>
    </row>
    <row r="1770" spans="1:11" s="6" customFormat="1" ht="30">
      <c r="A1770" s="59">
        <v>198</v>
      </c>
      <c r="B1770" s="108" t="s">
        <v>1573</v>
      </c>
      <c r="C1770" s="108" t="s">
        <v>1574</v>
      </c>
      <c r="D1770" s="109" t="s">
        <v>418</v>
      </c>
      <c r="E1770" s="62" t="s">
        <v>1716</v>
      </c>
      <c r="F1770" s="110">
        <v>2.2400000000000002</v>
      </c>
      <c r="G1770" s="111"/>
      <c r="H1770" s="110"/>
      <c r="I1770" s="65">
        <v>188.16</v>
      </c>
      <c r="J1770" s="112">
        <v>3.51</v>
      </c>
      <c r="K1770" s="78">
        <v>660.44</v>
      </c>
    </row>
    <row r="1771" spans="1:11" s="6" customFormat="1" ht="30">
      <c r="A1771" s="59">
        <v>199</v>
      </c>
      <c r="B1771" s="108" t="s">
        <v>1576</v>
      </c>
      <c r="C1771" s="108" t="s">
        <v>1577</v>
      </c>
      <c r="D1771" s="109" t="s">
        <v>418</v>
      </c>
      <c r="E1771" s="62" t="s">
        <v>1717</v>
      </c>
      <c r="F1771" s="110">
        <v>0.46</v>
      </c>
      <c r="G1771" s="111"/>
      <c r="H1771" s="110"/>
      <c r="I1771" s="65">
        <v>12.88</v>
      </c>
      <c r="J1771" s="112">
        <v>4.3</v>
      </c>
      <c r="K1771" s="78">
        <v>55.38</v>
      </c>
    </row>
    <row r="1772" spans="1:11" s="6" customFormat="1" ht="75">
      <c r="A1772" s="59">
        <v>200</v>
      </c>
      <c r="B1772" s="108" t="s">
        <v>1570</v>
      </c>
      <c r="C1772" s="108" t="s">
        <v>1571</v>
      </c>
      <c r="D1772" s="109" t="s">
        <v>418</v>
      </c>
      <c r="E1772" s="62">
        <v>28</v>
      </c>
      <c r="F1772" s="110">
        <v>76</v>
      </c>
      <c r="G1772" s="111"/>
      <c r="H1772" s="110"/>
      <c r="I1772" s="65">
        <v>2128</v>
      </c>
      <c r="J1772" s="112">
        <v>12.52</v>
      </c>
      <c r="K1772" s="78">
        <v>26642.560000000001</v>
      </c>
    </row>
    <row r="1773" spans="1:11" s="6" customFormat="1" ht="195">
      <c r="A1773" s="59">
        <v>201</v>
      </c>
      <c r="B1773" s="108" t="s">
        <v>1718</v>
      </c>
      <c r="C1773" s="108" t="s">
        <v>1719</v>
      </c>
      <c r="D1773" s="109" t="s">
        <v>211</v>
      </c>
      <c r="E1773" s="62" t="s">
        <v>1720</v>
      </c>
      <c r="F1773" s="110">
        <v>451.44</v>
      </c>
      <c r="G1773" s="111"/>
      <c r="H1773" s="110"/>
      <c r="I1773" s="65"/>
      <c r="J1773" s="112"/>
      <c r="K1773" s="67"/>
    </row>
    <row r="1774" spans="1:11" s="6" customFormat="1" ht="25.5" outlineLevel="1">
      <c r="A1774" s="59" t="s">
        <v>43</v>
      </c>
      <c r="B1774" s="108"/>
      <c r="C1774" s="108" t="s">
        <v>44</v>
      </c>
      <c r="D1774" s="109"/>
      <c r="E1774" s="62" t="s">
        <v>43</v>
      </c>
      <c r="F1774" s="110">
        <v>405.09</v>
      </c>
      <c r="G1774" s="111" t="s">
        <v>94</v>
      </c>
      <c r="H1774" s="110"/>
      <c r="I1774" s="65">
        <v>430.45</v>
      </c>
      <c r="J1774" s="112">
        <v>26.39</v>
      </c>
      <c r="K1774" s="67">
        <v>11359.54</v>
      </c>
    </row>
    <row r="1775" spans="1:11" s="6" customFormat="1" ht="15" outlineLevel="1">
      <c r="A1775" s="59" t="s">
        <v>43</v>
      </c>
      <c r="B1775" s="108"/>
      <c r="C1775" s="108" t="s">
        <v>46</v>
      </c>
      <c r="D1775" s="109"/>
      <c r="E1775" s="62" t="s">
        <v>43</v>
      </c>
      <c r="F1775" s="110">
        <v>3.84</v>
      </c>
      <c r="G1775" s="111" t="s">
        <v>95</v>
      </c>
      <c r="H1775" s="110"/>
      <c r="I1775" s="65">
        <v>4.03</v>
      </c>
      <c r="J1775" s="112">
        <v>8.82</v>
      </c>
      <c r="K1775" s="67">
        <v>35.56</v>
      </c>
    </row>
    <row r="1776" spans="1:11" s="6" customFormat="1" ht="15" outlineLevel="1">
      <c r="A1776" s="59" t="s">
        <v>43</v>
      </c>
      <c r="B1776" s="108"/>
      <c r="C1776" s="108" t="s">
        <v>48</v>
      </c>
      <c r="D1776" s="109"/>
      <c r="E1776" s="62" t="s">
        <v>43</v>
      </c>
      <c r="F1776" s="110" t="s">
        <v>1160</v>
      </c>
      <c r="G1776" s="111"/>
      <c r="H1776" s="110"/>
      <c r="I1776" s="68" t="s">
        <v>1721</v>
      </c>
      <c r="J1776" s="112">
        <v>26.39</v>
      </c>
      <c r="K1776" s="69" t="s">
        <v>1722</v>
      </c>
    </row>
    <row r="1777" spans="1:11" s="6" customFormat="1" ht="15" outlineLevel="1">
      <c r="A1777" s="59" t="s">
        <v>43</v>
      </c>
      <c r="B1777" s="108"/>
      <c r="C1777" s="108" t="s">
        <v>52</v>
      </c>
      <c r="D1777" s="109"/>
      <c r="E1777" s="62" t="s">
        <v>43</v>
      </c>
      <c r="F1777" s="110">
        <v>42.51</v>
      </c>
      <c r="G1777" s="111"/>
      <c r="H1777" s="110"/>
      <c r="I1777" s="65">
        <v>29.76</v>
      </c>
      <c r="J1777" s="112">
        <v>8.23</v>
      </c>
      <c r="K1777" s="67">
        <v>244.9</v>
      </c>
    </row>
    <row r="1778" spans="1:11" s="6" customFormat="1" ht="15" outlineLevel="1">
      <c r="A1778" s="59" t="s">
        <v>43</v>
      </c>
      <c r="B1778" s="108"/>
      <c r="C1778" s="108" t="s">
        <v>53</v>
      </c>
      <c r="D1778" s="109" t="s">
        <v>54</v>
      </c>
      <c r="E1778" s="62">
        <v>114</v>
      </c>
      <c r="F1778" s="110"/>
      <c r="G1778" s="111"/>
      <c r="H1778" s="110"/>
      <c r="I1778" s="65">
        <v>490.71</v>
      </c>
      <c r="J1778" s="112">
        <v>79</v>
      </c>
      <c r="K1778" s="67">
        <v>8974.0400000000009</v>
      </c>
    </row>
    <row r="1779" spans="1:11" s="6" customFormat="1" ht="15" outlineLevel="1">
      <c r="A1779" s="59" t="s">
        <v>43</v>
      </c>
      <c r="B1779" s="108"/>
      <c r="C1779" s="108" t="s">
        <v>55</v>
      </c>
      <c r="D1779" s="109" t="s">
        <v>54</v>
      </c>
      <c r="E1779" s="62">
        <v>67</v>
      </c>
      <c r="F1779" s="110"/>
      <c r="G1779" s="111"/>
      <c r="H1779" s="110"/>
      <c r="I1779" s="65">
        <v>288.39999999999998</v>
      </c>
      <c r="J1779" s="112">
        <v>41</v>
      </c>
      <c r="K1779" s="67">
        <v>4657.41</v>
      </c>
    </row>
    <row r="1780" spans="1:11" s="6" customFormat="1" ht="15" outlineLevel="1">
      <c r="A1780" s="59" t="s">
        <v>43</v>
      </c>
      <c r="B1780" s="108"/>
      <c r="C1780" s="108" t="s">
        <v>56</v>
      </c>
      <c r="D1780" s="109" t="s">
        <v>54</v>
      </c>
      <c r="E1780" s="62">
        <v>98</v>
      </c>
      <c r="F1780" s="110"/>
      <c r="G1780" s="111"/>
      <c r="H1780" s="110"/>
      <c r="I1780" s="65">
        <v>0.36</v>
      </c>
      <c r="J1780" s="112">
        <v>95</v>
      </c>
      <c r="K1780" s="67">
        <v>9.2200000000000006</v>
      </c>
    </row>
    <row r="1781" spans="1:11" s="6" customFormat="1" ht="15" outlineLevel="1">
      <c r="A1781" s="59" t="s">
        <v>43</v>
      </c>
      <c r="B1781" s="108"/>
      <c r="C1781" s="108" t="s">
        <v>57</v>
      </c>
      <c r="D1781" s="109" t="s">
        <v>54</v>
      </c>
      <c r="E1781" s="62">
        <v>77</v>
      </c>
      <c r="F1781" s="110"/>
      <c r="G1781" s="111"/>
      <c r="H1781" s="110"/>
      <c r="I1781" s="65">
        <v>0.28000000000000003</v>
      </c>
      <c r="J1781" s="112">
        <v>65</v>
      </c>
      <c r="K1781" s="67">
        <v>6.31</v>
      </c>
    </row>
    <row r="1782" spans="1:11" s="6" customFormat="1" ht="30" outlineLevel="1">
      <c r="A1782" s="59" t="s">
        <v>43</v>
      </c>
      <c r="B1782" s="108"/>
      <c r="C1782" s="108" t="s">
        <v>58</v>
      </c>
      <c r="D1782" s="109" t="s">
        <v>59</v>
      </c>
      <c r="E1782" s="62">
        <v>25.56</v>
      </c>
      <c r="F1782" s="110"/>
      <c r="G1782" s="111" t="s">
        <v>94</v>
      </c>
      <c r="H1782" s="110"/>
      <c r="I1782" s="65">
        <v>27.16</v>
      </c>
      <c r="J1782" s="112"/>
      <c r="K1782" s="67"/>
    </row>
    <row r="1783" spans="1:11" s="6" customFormat="1" ht="15.75">
      <c r="A1783" s="70" t="s">
        <v>43</v>
      </c>
      <c r="B1783" s="113"/>
      <c r="C1783" s="113" t="s">
        <v>60</v>
      </c>
      <c r="D1783" s="114"/>
      <c r="E1783" s="73" t="s">
        <v>43</v>
      </c>
      <c r="F1783" s="115"/>
      <c r="G1783" s="116"/>
      <c r="H1783" s="115"/>
      <c r="I1783" s="76">
        <v>1243.99</v>
      </c>
      <c r="J1783" s="117"/>
      <c r="K1783" s="78">
        <v>25286.98</v>
      </c>
    </row>
    <row r="1784" spans="1:11" s="6" customFormat="1" ht="15" outlineLevel="1">
      <c r="A1784" s="59" t="s">
        <v>43</v>
      </c>
      <c r="B1784" s="108"/>
      <c r="C1784" s="108" t="s">
        <v>61</v>
      </c>
      <c r="D1784" s="109"/>
      <c r="E1784" s="62" t="s">
        <v>43</v>
      </c>
      <c r="F1784" s="110"/>
      <c r="G1784" s="111"/>
      <c r="H1784" s="110"/>
      <c r="I1784" s="65"/>
      <c r="J1784" s="112"/>
      <c r="K1784" s="67"/>
    </row>
    <row r="1785" spans="1:11" s="6" customFormat="1" ht="25.5" outlineLevel="1">
      <c r="A1785" s="59" t="s">
        <v>43</v>
      </c>
      <c r="B1785" s="108"/>
      <c r="C1785" s="108" t="s">
        <v>46</v>
      </c>
      <c r="D1785" s="109"/>
      <c r="E1785" s="62" t="s">
        <v>43</v>
      </c>
      <c r="F1785" s="110">
        <v>0.35</v>
      </c>
      <c r="G1785" s="111" t="s">
        <v>100</v>
      </c>
      <c r="H1785" s="110"/>
      <c r="I1785" s="65">
        <v>0.04</v>
      </c>
      <c r="J1785" s="112">
        <v>26.39</v>
      </c>
      <c r="K1785" s="67">
        <v>0.97</v>
      </c>
    </row>
    <row r="1786" spans="1:11" s="6" customFormat="1" ht="25.5" outlineLevel="1">
      <c r="A1786" s="59" t="s">
        <v>43</v>
      </c>
      <c r="B1786" s="108"/>
      <c r="C1786" s="108" t="s">
        <v>48</v>
      </c>
      <c r="D1786" s="109"/>
      <c r="E1786" s="62" t="s">
        <v>43</v>
      </c>
      <c r="F1786" s="110">
        <v>0.35</v>
      </c>
      <c r="G1786" s="111" t="s">
        <v>100</v>
      </c>
      <c r="H1786" s="110"/>
      <c r="I1786" s="65">
        <v>0.04</v>
      </c>
      <c r="J1786" s="112">
        <v>26.39</v>
      </c>
      <c r="K1786" s="67">
        <v>0.97</v>
      </c>
    </row>
    <row r="1787" spans="1:11" s="6" customFormat="1" ht="15" outlineLevel="1">
      <c r="A1787" s="59" t="s">
        <v>43</v>
      </c>
      <c r="B1787" s="108"/>
      <c r="C1787" s="108" t="s">
        <v>63</v>
      </c>
      <c r="D1787" s="109" t="s">
        <v>54</v>
      </c>
      <c r="E1787" s="62">
        <v>175</v>
      </c>
      <c r="F1787" s="110"/>
      <c r="G1787" s="111"/>
      <c r="H1787" s="110"/>
      <c r="I1787" s="65">
        <v>7.0000000000000007E-2</v>
      </c>
      <c r="J1787" s="112">
        <v>160</v>
      </c>
      <c r="K1787" s="67">
        <v>1.55</v>
      </c>
    </row>
    <row r="1788" spans="1:11" s="6" customFormat="1" ht="15" outlineLevel="1">
      <c r="A1788" s="59" t="s">
        <v>43</v>
      </c>
      <c r="B1788" s="108"/>
      <c r="C1788" s="108" t="s">
        <v>64</v>
      </c>
      <c r="D1788" s="109"/>
      <c r="E1788" s="62" t="s">
        <v>43</v>
      </c>
      <c r="F1788" s="110"/>
      <c r="G1788" s="111"/>
      <c r="H1788" s="110"/>
      <c r="I1788" s="65">
        <v>0.11</v>
      </c>
      <c r="J1788" s="112"/>
      <c r="K1788" s="67">
        <v>2.52</v>
      </c>
    </row>
    <row r="1789" spans="1:11" s="6" customFormat="1" ht="15.75">
      <c r="A1789" s="70" t="s">
        <v>43</v>
      </c>
      <c r="B1789" s="113"/>
      <c r="C1789" s="113" t="s">
        <v>65</v>
      </c>
      <c r="D1789" s="114"/>
      <c r="E1789" s="73" t="s">
        <v>43</v>
      </c>
      <c r="F1789" s="115"/>
      <c r="G1789" s="116"/>
      <c r="H1789" s="115"/>
      <c r="I1789" s="76">
        <v>1244.0999999999999</v>
      </c>
      <c r="J1789" s="117"/>
      <c r="K1789" s="78">
        <v>25289.5</v>
      </c>
    </row>
    <row r="1790" spans="1:11" s="6" customFormat="1" ht="180">
      <c r="A1790" s="59">
        <v>202</v>
      </c>
      <c r="B1790" s="108" t="s">
        <v>1723</v>
      </c>
      <c r="C1790" s="108" t="s">
        <v>1724</v>
      </c>
      <c r="D1790" s="109" t="s">
        <v>74</v>
      </c>
      <c r="E1790" s="62" t="s">
        <v>1725</v>
      </c>
      <c r="F1790" s="110">
        <v>1459.82</v>
      </c>
      <c r="G1790" s="111"/>
      <c r="H1790" s="110"/>
      <c r="I1790" s="65"/>
      <c r="J1790" s="112"/>
      <c r="K1790" s="67"/>
    </row>
    <row r="1791" spans="1:11" s="6" customFormat="1" ht="25.5" outlineLevel="1">
      <c r="A1791" s="59" t="s">
        <v>43</v>
      </c>
      <c r="B1791" s="108"/>
      <c r="C1791" s="108" t="s">
        <v>44</v>
      </c>
      <c r="D1791" s="109"/>
      <c r="E1791" s="62" t="s">
        <v>43</v>
      </c>
      <c r="F1791" s="110">
        <v>381</v>
      </c>
      <c r="G1791" s="111" t="s">
        <v>94</v>
      </c>
      <c r="H1791" s="110"/>
      <c r="I1791" s="65">
        <v>4198.88</v>
      </c>
      <c r="J1791" s="112">
        <v>26.39</v>
      </c>
      <c r="K1791" s="67">
        <v>110808.42</v>
      </c>
    </row>
    <row r="1792" spans="1:11" s="6" customFormat="1" ht="15" outlineLevel="1">
      <c r="A1792" s="59" t="s">
        <v>43</v>
      </c>
      <c r="B1792" s="108"/>
      <c r="C1792" s="108" t="s">
        <v>46</v>
      </c>
      <c r="D1792" s="109"/>
      <c r="E1792" s="62" t="s">
        <v>43</v>
      </c>
      <c r="F1792" s="110">
        <v>700.12</v>
      </c>
      <c r="G1792" s="111" t="s">
        <v>95</v>
      </c>
      <c r="H1792" s="110"/>
      <c r="I1792" s="65">
        <v>7624.31</v>
      </c>
      <c r="J1792" s="112">
        <v>8.3699999999999992</v>
      </c>
      <c r="K1792" s="67">
        <v>63815.45</v>
      </c>
    </row>
    <row r="1793" spans="1:11" s="6" customFormat="1" ht="15" outlineLevel="1">
      <c r="A1793" s="59" t="s">
        <v>43</v>
      </c>
      <c r="B1793" s="108"/>
      <c r="C1793" s="108" t="s">
        <v>48</v>
      </c>
      <c r="D1793" s="109"/>
      <c r="E1793" s="62" t="s">
        <v>43</v>
      </c>
      <c r="F1793" s="110" t="s">
        <v>1726</v>
      </c>
      <c r="G1793" s="111"/>
      <c r="H1793" s="110"/>
      <c r="I1793" s="68" t="s">
        <v>1727</v>
      </c>
      <c r="J1793" s="112">
        <v>26.39</v>
      </c>
      <c r="K1793" s="69" t="s">
        <v>1728</v>
      </c>
    </row>
    <row r="1794" spans="1:11" s="6" customFormat="1" ht="15" outlineLevel="1">
      <c r="A1794" s="59" t="s">
        <v>43</v>
      </c>
      <c r="B1794" s="108"/>
      <c r="C1794" s="108" t="s">
        <v>52</v>
      </c>
      <c r="D1794" s="109"/>
      <c r="E1794" s="62" t="s">
        <v>43</v>
      </c>
      <c r="F1794" s="110">
        <v>378.7</v>
      </c>
      <c r="G1794" s="111"/>
      <c r="H1794" s="110"/>
      <c r="I1794" s="65">
        <v>2749.36</v>
      </c>
      <c r="J1794" s="112">
        <v>8.23</v>
      </c>
      <c r="K1794" s="67">
        <v>22627.25</v>
      </c>
    </row>
    <row r="1795" spans="1:11" s="6" customFormat="1" ht="15" outlineLevel="1">
      <c r="A1795" s="59" t="s">
        <v>43</v>
      </c>
      <c r="B1795" s="108"/>
      <c r="C1795" s="108" t="s">
        <v>53</v>
      </c>
      <c r="D1795" s="109" t="s">
        <v>54</v>
      </c>
      <c r="E1795" s="62">
        <v>114</v>
      </c>
      <c r="F1795" s="110"/>
      <c r="G1795" s="111"/>
      <c r="H1795" s="110"/>
      <c r="I1795" s="65">
        <v>4786.72</v>
      </c>
      <c r="J1795" s="112">
        <v>79</v>
      </c>
      <c r="K1795" s="67">
        <v>87538.65</v>
      </c>
    </row>
    <row r="1796" spans="1:11" s="6" customFormat="1" ht="15" outlineLevel="1">
      <c r="A1796" s="59" t="s">
        <v>43</v>
      </c>
      <c r="B1796" s="108"/>
      <c r="C1796" s="108" t="s">
        <v>55</v>
      </c>
      <c r="D1796" s="109" t="s">
        <v>54</v>
      </c>
      <c r="E1796" s="62">
        <v>67</v>
      </c>
      <c r="F1796" s="110"/>
      <c r="G1796" s="111"/>
      <c r="H1796" s="110"/>
      <c r="I1796" s="65">
        <v>2813.25</v>
      </c>
      <c r="J1796" s="112">
        <v>41</v>
      </c>
      <c r="K1796" s="67">
        <v>45431.45</v>
      </c>
    </row>
    <row r="1797" spans="1:11" s="6" customFormat="1" ht="15" outlineLevel="1">
      <c r="A1797" s="59" t="s">
        <v>43</v>
      </c>
      <c r="B1797" s="108"/>
      <c r="C1797" s="108" t="s">
        <v>56</v>
      </c>
      <c r="D1797" s="109" t="s">
        <v>54</v>
      </c>
      <c r="E1797" s="62">
        <v>98</v>
      </c>
      <c r="F1797" s="110"/>
      <c r="G1797" s="111"/>
      <c r="H1797" s="110"/>
      <c r="I1797" s="65">
        <v>507.25</v>
      </c>
      <c r="J1797" s="112">
        <v>95</v>
      </c>
      <c r="K1797" s="67">
        <v>12976.53</v>
      </c>
    </row>
    <row r="1798" spans="1:11" s="6" customFormat="1" ht="15" outlineLevel="1">
      <c r="A1798" s="59" t="s">
        <v>43</v>
      </c>
      <c r="B1798" s="108"/>
      <c r="C1798" s="108" t="s">
        <v>57</v>
      </c>
      <c r="D1798" s="109" t="s">
        <v>54</v>
      </c>
      <c r="E1798" s="62">
        <v>77</v>
      </c>
      <c r="F1798" s="110"/>
      <c r="G1798" s="111"/>
      <c r="H1798" s="110"/>
      <c r="I1798" s="65">
        <v>398.55</v>
      </c>
      <c r="J1798" s="112">
        <v>65</v>
      </c>
      <c r="K1798" s="67">
        <v>8878.68</v>
      </c>
    </row>
    <row r="1799" spans="1:11" s="6" customFormat="1" ht="30" outlineLevel="1">
      <c r="A1799" s="59" t="s">
        <v>43</v>
      </c>
      <c r="B1799" s="108"/>
      <c r="C1799" s="108" t="s">
        <v>58</v>
      </c>
      <c r="D1799" s="109" t="s">
        <v>59</v>
      </c>
      <c r="E1799" s="62">
        <v>30.9</v>
      </c>
      <c r="F1799" s="110"/>
      <c r="G1799" s="111" t="s">
        <v>94</v>
      </c>
      <c r="H1799" s="110"/>
      <c r="I1799" s="65">
        <v>340.54</v>
      </c>
      <c r="J1799" s="112"/>
      <c r="K1799" s="67"/>
    </row>
    <row r="1800" spans="1:11" s="6" customFormat="1" ht="15.75">
      <c r="A1800" s="70" t="s">
        <v>43</v>
      </c>
      <c r="B1800" s="113"/>
      <c r="C1800" s="113" t="s">
        <v>60</v>
      </c>
      <c r="D1800" s="114"/>
      <c r="E1800" s="73" t="s">
        <v>43</v>
      </c>
      <c r="F1800" s="115"/>
      <c r="G1800" s="116"/>
      <c r="H1800" s="115"/>
      <c r="I1800" s="76">
        <v>23078.32</v>
      </c>
      <c r="J1800" s="117"/>
      <c r="K1800" s="78">
        <v>352076.43</v>
      </c>
    </row>
    <row r="1801" spans="1:11" s="6" customFormat="1" ht="15" outlineLevel="1">
      <c r="A1801" s="59" t="s">
        <v>43</v>
      </c>
      <c r="B1801" s="108"/>
      <c r="C1801" s="108" t="s">
        <v>61</v>
      </c>
      <c r="D1801" s="109"/>
      <c r="E1801" s="62" t="s">
        <v>43</v>
      </c>
      <c r="F1801" s="110"/>
      <c r="G1801" s="111"/>
      <c r="H1801" s="110"/>
      <c r="I1801" s="65"/>
      <c r="J1801" s="112"/>
      <c r="K1801" s="67"/>
    </row>
    <row r="1802" spans="1:11" s="6" customFormat="1" ht="25.5" outlineLevel="1">
      <c r="A1802" s="59" t="s">
        <v>43</v>
      </c>
      <c r="B1802" s="108"/>
      <c r="C1802" s="108" t="s">
        <v>46</v>
      </c>
      <c r="D1802" s="109"/>
      <c r="E1802" s="62" t="s">
        <v>43</v>
      </c>
      <c r="F1802" s="110">
        <v>47.53</v>
      </c>
      <c r="G1802" s="111" t="s">
        <v>100</v>
      </c>
      <c r="H1802" s="110"/>
      <c r="I1802" s="65">
        <v>51.76</v>
      </c>
      <c r="J1802" s="112">
        <v>26.39</v>
      </c>
      <c r="K1802" s="67">
        <v>1365.95</v>
      </c>
    </row>
    <row r="1803" spans="1:11" s="6" customFormat="1" ht="25.5" outlineLevel="1">
      <c r="A1803" s="59" t="s">
        <v>43</v>
      </c>
      <c r="B1803" s="108"/>
      <c r="C1803" s="108" t="s">
        <v>48</v>
      </c>
      <c r="D1803" s="109"/>
      <c r="E1803" s="62" t="s">
        <v>43</v>
      </c>
      <c r="F1803" s="110">
        <v>47.53</v>
      </c>
      <c r="G1803" s="111" t="s">
        <v>100</v>
      </c>
      <c r="H1803" s="110"/>
      <c r="I1803" s="65">
        <v>51.76</v>
      </c>
      <c r="J1803" s="112">
        <v>26.39</v>
      </c>
      <c r="K1803" s="67">
        <v>1365.95</v>
      </c>
    </row>
    <row r="1804" spans="1:11" s="6" customFormat="1" ht="15" outlineLevel="1">
      <c r="A1804" s="59" t="s">
        <v>43</v>
      </c>
      <c r="B1804" s="108"/>
      <c r="C1804" s="108" t="s">
        <v>63</v>
      </c>
      <c r="D1804" s="109" t="s">
        <v>54</v>
      </c>
      <c r="E1804" s="62">
        <v>175</v>
      </c>
      <c r="F1804" s="110"/>
      <c r="G1804" s="111"/>
      <c r="H1804" s="110"/>
      <c r="I1804" s="65">
        <v>90.58</v>
      </c>
      <c r="J1804" s="112">
        <v>160</v>
      </c>
      <c r="K1804" s="67">
        <v>2185.52</v>
      </c>
    </row>
    <row r="1805" spans="1:11" s="6" customFormat="1" ht="15" outlineLevel="1">
      <c r="A1805" s="59" t="s">
        <v>43</v>
      </c>
      <c r="B1805" s="108"/>
      <c r="C1805" s="108" t="s">
        <v>64</v>
      </c>
      <c r="D1805" s="109"/>
      <c r="E1805" s="62" t="s">
        <v>43</v>
      </c>
      <c r="F1805" s="110"/>
      <c r="G1805" s="111"/>
      <c r="H1805" s="110"/>
      <c r="I1805" s="65">
        <v>142.34</v>
      </c>
      <c r="J1805" s="112"/>
      <c r="K1805" s="67">
        <v>3551.47</v>
      </c>
    </row>
    <row r="1806" spans="1:11" s="6" customFormat="1" ht="15.75">
      <c r="A1806" s="70" t="s">
        <v>43</v>
      </c>
      <c r="B1806" s="113"/>
      <c r="C1806" s="113" t="s">
        <v>65</v>
      </c>
      <c r="D1806" s="114"/>
      <c r="E1806" s="73" t="s">
        <v>43</v>
      </c>
      <c r="F1806" s="115"/>
      <c r="G1806" s="116"/>
      <c r="H1806" s="115"/>
      <c r="I1806" s="76">
        <v>23220.66</v>
      </c>
      <c r="J1806" s="117"/>
      <c r="K1806" s="78">
        <v>355627.9</v>
      </c>
    </row>
    <row r="1807" spans="1:11" s="6" customFormat="1" ht="195">
      <c r="A1807" s="59">
        <v>203</v>
      </c>
      <c r="B1807" s="108" t="s">
        <v>1729</v>
      </c>
      <c r="C1807" s="108" t="s">
        <v>1730</v>
      </c>
      <c r="D1807" s="109" t="s">
        <v>580</v>
      </c>
      <c r="E1807" s="62">
        <v>7</v>
      </c>
      <c r="F1807" s="110">
        <v>65.13</v>
      </c>
      <c r="G1807" s="111"/>
      <c r="H1807" s="110"/>
      <c r="I1807" s="65"/>
      <c r="J1807" s="112"/>
      <c r="K1807" s="67"/>
    </row>
    <row r="1808" spans="1:11" s="6" customFormat="1" ht="25.5" outlineLevel="1">
      <c r="A1808" s="59" t="s">
        <v>43</v>
      </c>
      <c r="B1808" s="108"/>
      <c r="C1808" s="108" t="s">
        <v>44</v>
      </c>
      <c r="D1808" s="109"/>
      <c r="E1808" s="62" t="s">
        <v>43</v>
      </c>
      <c r="F1808" s="110">
        <v>25.24</v>
      </c>
      <c r="G1808" s="111" t="s">
        <v>94</v>
      </c>
      <c r="H1808" s="110"/>
      <c r="I1808" s="65">
        <v>268.2</v>
      </c>
      <c r="J1808" s="112">
        <v>26.39</v>
      </c>
      <c r="K1808" s="67">
        <v>7077.8</v>
      </c>
    </row>
    <row r="1809" spans="1:11" s="6" customFormat="1" ht="15" outlineLevel="1">
      <c r="A1809" s="59" t="s">
        <v>43</v>
      </c>
      <c r="B1809" s="108"/>
      <c r="C1809" s="108" t="s">
        <v>46</v>
      </c>
      <c r="D1809" s="109"/>
      <c r="E1809" s="62" t="s">
        <v>43</v>
      </c>
      <c r="F1809" s="110">
        <v>37.58</v>
      </c>
      <c r="G1809" s="111" t="s">
        <v>95</v>
      </c>
      <c r="H1809" s="110"/>
      <c r="I1809" s="65">
        <v>394.59</v>
      </c>
      <c r="J1809" s="112">
        <v>10.86</v>
      </c>
      <c r="K1809" s="67">
        <v>4285.25</v>
      </c>
    </row>
    <row r="1810" spans="1:11" s="6" customFormat="1" ht="15" outlineLevel="1">
      <c r="A1810" s="59" t="s">
        <v>43</v>
      </c>
      <c r="B1810" s="108"/>
      <c r="C1810" s="108" t="s">
        <v>48</v>
      </c>
      <c r="D1810" s="109"/>
      <c r="E1810" s="62" t="s">
        <v>43</v>
      </c>
      <c r="F1810" s="110" t="s">
        <v>581</v>
      </c>
      <c r="G1810" s="111"/>
      <c r="H1810" s="110"/>
      <c r="I1810" s="68" t="s">
        <v>1731</v>
      </c>
      <c r="J1810" s="112">
        <v>26.39</v>
      </c>
      <c r="K1810" s="69" t="s">
        <v>1732</v>
      </c>
    </row>
    <row r="1811" spans="1:11" s="6" customFormat="1" ht="15" outlineLevel="1">
      <c r="A1811" s="59" t="s">
        <v>43</v>
      </c>
      <c r="B1811" s="108"/>
      <c r="C1811" s="108" t="s">
        <v>52</v>
      </c>
      <c r="D1811" s="109"/>
      <c r="E1811" s="62" t="s">
        <v>43</v>
      </c>
      <c r="F1811" s="110">
        <v>2.31</v>
      </c>
      <c r="G1811" s="111"/>
      <c r="H1811" s="110"/>
      <c r="I1811" s="65">
        <v>16.170000000000002</v>
      </c>
      <c r="J1811" s="112">
        <v>8.23</v>
      </c>
      <c r="K1811" s="67">
        <v>133.08000000000001</v>
      </c>
    </row>
    <row r="1812" spans="1:11" s="6" customFormat="1" ht="15" outlineLevel="1">
      <c r="A1812" s="59" t="s">
        <v>43</v>
      </c>
      <c r="B1812" s="108"/>
      <c r="C1812" s="108" t="s">
        <v>53</v>
      </c>
      <c r="D1812" s="109" t="s">
        <v>54</v>
      </c>
      <c r="E1812" s="62">
        <v>114</v>
      </c>
      <c r="F1812" s="110"/>
      <c r="G1812" s="111"/>
      <c r="H1812" s="110"/>
      <c r="I1812" s="65">
        <v>305.75</v>
      </c>
      <c r="J1812" s="112">
        <v>79</v>
      </c>
      <c r="K1812" s="67">
        <v>5591.46</v>
      </c>
    </row>
    <row r="1813" spans="1:11" s="6" customFormat="1" ht="15" outlineLevel="1">
      <c r="A1813" s="59" t="s">
        <v>43</v>
      </c>
      <c r="B1813" s="108"/>
      <c r="C1813" s="108" t="s">
        <v>55</v>
      </c>
      <c r="D1813" s="109" t="s">
        <v>54</v>
      </c>
      <c r="E1813" s="62">
        <v>67</v>
      </c>
      <c r="F1813" s="110"/>
      <c r="G1813" s="111"/>
      <c r="H1813" s="110"/>
      <c r="I1813" s="65">
        <v>179.69</v>
      </c>
      <c r="J1813" s="112">
        <v>41</v>
      </c>
      <c r="K1813" s="67">
        <v>2901.9</v>
      </c>
    </row>
    <row r="1814" spans="1:11" s="6" customFormat="1" ht="15" outlineLevel="1">
      <c r="A1814" s="59" t="s">
        <v>43</v>
      </c>
      <c r="B1814" s="108"/>
      <c r="C1814" s="108" t="s">
        <v>56</v>
      </c>
      <c r="D1814" s="109" t="s">
        <v>54</v>
      </c>
      <c r="E1814" s="62">
        <v>98</v>
      </c>
      <c r="F1814" s="110"/>
      <c r="G1814" s="111"/>
      <c r="H1814" s="110"/>
      <c r="I1814" s="65">
        <v>76.05</v>
      </c>
      <c r="J1814" s="112">
        <v>95</v>
      </c>
      <c r="K1814" s="67">
        <v>1945.34</v>
      </c>
    </row>
    <row r="1815" spans="1:11" s="6" customFormat="1" ht="15" outlineLevel="1">
      <c r="A1815" s="59" t="s">
        <v>43</v>
      </c>
      <c r="B1815" s="108"/>
      <c r="C1815" s="108" t="s">
        <v>57</v>
      </c>
      <c r="D1815" s="109" t="s">
        <v>54</v>
      </c>
      <c r="E1815" s="62">
        <v>77</v>
      </c>
      <c r="F1815" s="110"/>
      <c r="G1815" s="111"/>
      <c r="H1815" s="110"/>
      <c r="I1815" s="65">
        <v>59.75</v>
      </c>
      <c r="J1815" s="112">
        <v>65</v>
      </c>
      <c r="K1815" s="67">
        <v>1331.02</v>
      </c>
    </row>
    <row r="1816" spans="1:11" s="6" customFormat="1" ht="30" outlineLevel="1">
      <c r="A1816" s="59" t="s">
        <v>43</v>
      </c>
      <c r="B1816" s="108"/>
      <c r="C1816" s="108" t="s">
        <v>58</v>
      </c>
      <c r="D1816" s="109" t="s">
        <v>59</v>
      </c>
      <c r="E1816" s="62">
        <v>2</v>
      </c>
      <c r="F1816" s="110"/>
      <c r="G1816" s="111" t="s">
        <v>94</v>
      </c>
      <c r="H1816" s="110"/>
      <c r="I1816" s="65">
        <v>21.25</v>
      </c>
      <c r="J1816" s="112"/>
      <c r="K1816" s="67"/>
    </row>
    <row r="1817" spans="1:11" s="6" customFormat="1" ht="15.75">
      <c r="A1817" s="70" t="s">
        <v>43</v>
      </c>
      <c r="B1817" s="113"/>
      <c r="C1817" s="113" t="s">
        <v>60</v>
      </c>
      <c r="D1817" s="114"/>
      <c r="E1817" s="73" t="s">
        <v>43</v>
      </c>
      <c r="F1817" s="115"/>
      <c r="G1817" s="116"/>
      <c r="H1817" s="115"/>
      <c r="I1817" s="76">
        <v>1300.2</v>
      </c>
      <c r="J1817" s="117"/>
      <c r="K1817" s="78">
        <v>23265.85</v>
      </c>
    </row>
    <row r="1818" spans="1:11" s="6" customFormat="1" ht="15" outlineLevel="1">
      <c r="A1818" s="59" t="s">
        <v>43</v>
      </c>
      <c r="B1818" s="108"/>
      <c r="C1818" s="108" t="s">
        <v>61</v>
      </c>
      <c r="D1818" s="109"/>
      <c r="E1818" s="62" t="s">
        <v>43</v>
      </c>
      <c r="F1818" s="110"/>
      <c r="G1818" s="111"/>
      <c r="H1818" s="110"/>
      <c r="I1818" s="65"/>
      <c r="J1818" s="112"/>
      <c r="K1818" s="67"/>
    </row>
    <row r="1819" spans="1:11" s="6" customFormat="1" ht="25.5" outlineLevel="1">
      <c r="A1819" s="59" t="s">
        <v>43</v>
      </c>
      <c r="B1819" s="108"/>
      <c r="C1819" s="108" t="s">
        <v>46</v>
      </c>
      <c r="D1819" s="109"/>
      <c r="E1819" s="62" t="s">
        <v>43</v>
      </c>
      <c r="F1819" s="110">
        <v>7.39</v>
      </c>
      <c r="G1819" s="111" t="s">
        <v>100</v>
      </c>
      <c r="H1819" s="110"/>
      <c r="I1819" s="65">
        <v>7.76</v>
      </c>
      <c r="J1819" s="112">
        <v>26.39</v>
      </c>
      <c r="K1819" s="67">
        <v>204.77</v>
      </c>
    </row>
    <row r="1820" spans="1:11" s="6" customFormat="1" ht="25.5" outlineLevel="1">
      <c r="A1820" s="59" t="s">
        <v>43</v>
      </c>
      <c r="B1820" s="108"/>
      <c r="C1820" s="108" t="s">
        <v>48</v>
      </c>
      <c r="D1820" s="109"/>
      <c r="E1820" s="62" t="s">
        <v>43</v>
      </c>
      <c r="F1820" s="110">
        <v>7.39</v>
      </c>
      <c r="G1820" s="111" t="s">
        <v>100</v>
      </c>
      <c r="H1820" s="110"/>
      <c r="I1820" s="65">
        <v>7.76</v>
      </c>
      <c r="J1820" s="112">
        <v>26.39</v>
      </c>
      <c r="K1820" s="67">
        <v>204.77</v>
      </c>
    </row>
    <row r="1821" spans="1:11" s="6" customFormat="1" ht="15" outlineLevel="1">
      <c r="A1821" s="59" t="s">
        <v>43</v>
      </c>
      <c r="B1821" s="108"/>
      <c r="C1821" s="108" t="s">
        <v>63</v>
      </c>
      <c r="D1821" s="109" t="s">
        <v>54</v>
      </c>
      <c r="E1821" s="62">
        <v>175</v>
      </c>
      <c r="F1821" s="110"/>
      <c r="G1821" s="111"/>
      <c r="H1821" s="110"/>
      <c r="I1821" s="65">
        <v>13.58</v>
      </c>
      <c r="J1821" s="112">
        <v>160</v>
      </c>
      <c r="K1821" s="67">
        <v>327.63</v>
      </c>
    </row>
    <row r="1822" spans="1:11" s="6" customFormat="1" ht="15" outlineLevel="1">
      <c r="A1822" s="59" t="s">
        <v>43</v>
      </c>
      <c r="B1822" s="108"/>
      <c r="C1822" s="108" t="s">
        <v>64</v>
      </c>
      <c r="D1822" s="109"/>
      <c r="E1822" s="62" t="s">
        <v>43</v>
      </c>
      <c r="F1822" s="110"/>
      <c r="G1822" s="111"/>
      <c r="H1822" s="110"/>
      <c r="I1822" s="65">
        <v>21.34</v>
      </c>
      <c r="J1822" s="112"/>
      <c r="K1822" s="67">
        <v>532.4</v>
      </c>
    </row>
    <row r="1823" spans="1:11" s="6" customFormat="1" ht="15.75">
      <c r="A1823" s="70" t="s">
        <v>43</v>
      </c>
      <c r="B1823" s="113"/>
      <c r="C1823" s="113" t="s">
        <v>65</v>
      </c>
      <c r="D1823" s="114"/>
      <c r="E1823" s="73" t="s">
        <v>43</v>
      </c>
      <c r="F1823" s="115"/>
      <c r="G1823" s="116"/>
      <c r="H1823" s="115"/>
      <c r="I1823" s="76">
        <v>1321.54</v>
      </c>
      <c r="J1823" s="117"/>
      <c r="K1823" s="78">
        <v>23798.25</v>
      </c>
    </row>
    <row r="1824" spans="1:11" s="6" customFormat="1" ht="195">
      <c r="A1824" s="59">
        <v>204</v>
      </c>
      <c r="B1824" s="108" t="s">
        <v>1733</v>
      </c>
      <c r="C1824" s="108" t="s">
        <v>1734</v>
      </c>
      <c r="D1824" s="109" t="s">
        <v>641</v>
      </c>
      <c r="E1824" s="62" t="s">
        <v>1735</v>
      </c>
      <c r="F1824" s="110">
        <v>431.61</v>
      </c>
      <c r="G1824" s="111"/>
      <c r="H1824" s="110"/>
      <c r="I1824" s="65"/>
      <c r="J1824" s="112"/>
      <c r="K1824" s="67"/>
    </row>
    <row r="1825" spans="1:11" s="6" customFormat="1" ht="25.5" outlineLevel="1">
      <c r="A1825" s="59" t="s">
        <v>43</v>
      </c>
      <c r="B1825" s="108"/>
      <c r="C1825" s="108" t="s">
        <v>44</v>
      </c>
      <c r="D1825" s="109"/>
      <c r="E1825" s="62" t="s">
        <v>43</v>
      </c>
      <c r="F1825" s="110">
        <v>165.24</v>
      </c>
      <c r="G1825" s="111" t="s">
        <v>94</v>
      </c>
      <c r="H1825" s="110"/>
      <c r="I1825" s="65">
        <v>1831.09</v>
      </c>
      <c r="J1825" s="112">
        <v>26.39</v>
      </c>
      <c r="K1825" s="67">
        <v>48322.48</v>
      </c>
    </row>
    <row r="1826" spans="1:11" s="6" customFormat="1" ht="15" outlineLevel="1">
      <c r="A1826" s="59" t="s">
        <v>43</v>
      </c>
      <c r="B1826" s="108"/>
      <c r="C1826" s="108" t="s">
        <v>46</v>
      </c>
      <c r="D1826" s="109"/>
      <c r="E1826" s="62" t="s">
        <v>43</v>
      </c>
      <c r="F1826" s="110">
        <v>261.75</v>
      </c>
      <c r="G1826" s="111" t="s">
        <v>95</v>
      </c>
      <c r="H1826" s="110"/>
      <c r="I1826" s="65">
        <v>2866.16</v>
      </c>
      <c r="J1826" s="112">
        <v>10.86</v>
      </c>
      <c r="K1826" s="67">
        <v>31126.52</v>
      </c>
    </row>
    <row r="1827" spans="1:11" s="6" customFormat="1" ht="15" outlineLevel="1">
      <c r="A1827" s="59" t="s">
        <v>43</v>
      </c>
      <c r="B1827" s="108"/>
      <c r="C1827" s="108" t="s">
        <v>48</v>
      </c>
      <c r="D1827" s="109"/>
      <c r="E1827" s="62" t="s">
        <v>43</v>
      </c>
      <c r="F1827" s="110" t="s">
        <v>1736</v>
      </c>
      <c r="G1827" s="111"/>
      <c r="H1827" s="110"/>
      <c r="I1827" s="68" t="s">
        <v>1737</v>
      </c>
      <c r="J1827" s="112">
        <v>26.39</v>
      </c>
      <c r="K1827" s="69" t="s">
        <v>1738</v>
      </c>
    </row>
    <row r="1828" spans="1:11" s="6" customFormat="1" ht="15" outlineLevel="1">
      <c r="A1828" s="59" t="s">
        <v>43</v>
      </c>
      <c r="B1828" s="108"/>
      <c r="C1828" s="108" t="s">
        <v>52</v>
      </c>
      <c r="D1828" s="109"/>
      <c r="E1828" s="62" t="s">
        <v>43</v>
      </c>
      <c r="F1828" s="110">
        <v>4.62</v>
      </c>
      <c r="G1828" s="111"/>
      <c r="H1828" s="110"/>
      <c r="I1828" s="65">
        <v>33.729999999999997</v>
      </c>
      <c r="J1828" s="112">
        <v>8.23</v>
      </c>
      <c r="K1828" s="67">
        <v>277.56</v>
      </c>
    </row>
    <row r="1829" spans="1:11" s="6" customFormat="1" ht="15" outlineLevel="1">
      <c r="A1829" s="59" t="s">
        <v>43</v>
      </c>
      <c r="B1829" s="108"/>
      <c r="C1829" s="108" t="s">
        <v>53</v>
      </c>
      <c r="D1829" s="109" t="s">
        <v>54</v>
      </c>
      <c r="E1829" s="62">
        <v>114</v>
      </c>
      <c r="F1829" s="110"/>
      <c r="G1829" s="111"/>
      <c r="H1829" s="110"/>
      <c r="I1829" s="65">
        <v>2087.44</v>
      </c>
      <c r="J1829" s="112">
        <v>79</v>
      </c>
      <c r="K1829" s="67">
        <v>38174.76</v>
      </c>
    </row>
    <row r="1830" spans="1:11" s="6" customFormat="1" ht="15" outlineLevel="1">
      <c r="A1830" s="59" t="s">
        <v>43</v>
      </c>
      <c r="B1830" s="108"/>
      <c r="C1830" s="108" t="s">
        <v>55</v>
      </c>
      <c r="D1830" s="109" t="s">
        <v>54</v>
      </c>
      <c r="E1830" s="62">
        <v>67</v>
      </c>
      <c r="F1830" s="110"/>
      <c r="G1830" s="111"/>
      <c r="H1830" s="110"/>
      <c r="I1830" s="65">
        <v>1226.83</v>
      </c>
      <c r="J1830" s="112">
        <v>41</v>
      </c>
      <c r="K1830" s="67">
        <v>19812.22</v>
      </c>
    </row>
    <row r="1831" spans="1:11" s="6" customFormat="1" ht="15" outlineLevel="1">
      <c r="A1831" s="59" t="s">
        <v>43</v>
      </c>
      <c r="B1831" s="108"/>
      <c r="C1831" s="108" t="s">
        <v>56</v>
      </c>
      <c r="D1831" s="109" t="s">
        <v>54</v>
      </c>
      <c r="E1831" s="62">
        <v>98</v>
      </c>
      <c r="F1831" s="110"/>
      <c r="G1831" s="111"/>
      <c r="H1831" s="110"/>
      <c r="I1831" s="65">
        <v>552.11</v>
      </c>
      <c r="J1831" s="112">
        <v>95</v>
      </c>
      <c r="K1831" s="67">
        <v>14124.15</v>
      </c>
    </row>
    <row r="1832" spans="1:11" s="6" customFormat="1" ht="15" outlineLevel="1">
      <c r="A1832" s="59" t="s">
        <v>43</v>
      </c>
      <c r="B1832" s="108"/>
      <c r="C1832" s="108" t="s">
        <v>57</v>
      </c>
      <c r="D1832" s="109" t="s">
        <v>54</v>
      </c>
      <c r="E1832" s="62">
        <v>77</v>
      </c>
      <c r="F1832" s="110"/>
      <c r="G1832" s="111"/>
      <c r="H1832" s="110"/>
      <c r="I1832" s="65">
        <v>433.8</v>
      </c>
      <c r="J1832" s="112">
        <v>65</v>
      </c>
      <c r="K1832" s="67">
        <v>9663.89</v>
      </c>
    </row>
    <row r="1833" spans="1:11" s="6" customFormat="1" ht="30" outlineLevel="1">
      <c r="A1833" s="59" t="s">
        <v>43</v>
      </c>
      <c r="B1833" s="108"/>
      <c r="C1833" s="108" t="s">
        <v>58</v>
      </c>
      <c r="D1833" s="109" t="s">
        <v>59</v>
      </c>
      <c r="E1833" s="62">
        <v>12</v>
      </c>
      <c r="F1833" s="110"/>
      <c r="G1833" s="111" t="s">
        <v>94</v>
      </c>
      <c r="H1833" s="110"/>
      <c r="I1833" s="65">
        <v>132.97999999999999</v>
      </c>
      <c r="J1833" s="112"/>
      <c r="K1833" s="67"/>
    </row>
    <row r="1834" spans="1:11" s="6" customFormat="1" ht="15.75">
      <c r="A1834" s="70" t="s">
        <v>43</v>
      </c>
      <c r="B1834" s="113"/>
      <c r="C1834" s="113" t="s">
        <v>60</v>
      </c>
      <c r="D1834" s="114"/>
      <c r="E1834" s="73" t="s">
        <v>43</v>
      </c>
      <c r="F1834" s="115"/>
      <c r="G1834" s="116"/>
      <c r="H1834" s="115"/>
      <c r="I1834" s="76">
        <v>9031.16</v>
      </c>
      <c r="J1834" s="117"/>
      <c r="K1834" s="78">
        <v>161501.57999999999</v>
      </c>
    </row>
    <row r="1835" spans="1:11" s="6" customFormat="1" ht="15" outlineLevel="1">
      <c r="A1835" s="59" t="s">
        <v>43</v>
      </c>
      <c r="B1835" s="108"/>
      <c r="C1835" s="108" t="s">
        <v>61</v>
      </c>
      <c r="D1835" s="109"/>
      <c r="E1835" s="62" t="s">
        <v>43</v>
      </c>
      <c r="F1835" s="110"/>
      <c r="G1835" s="111"/>
      <c r="H1835" s="110"/>
      <c r="I1835" s="65"/>
      <c r="J1835" s="112"/>
      <c r="K1835" s="67"/>
    </row>
    <row r="1836" spans="1:11" s="6" customFormat="1" ht="25.5" outlineLevel="1">
      <c r="A1836" s="59" t="s">
        <v>43</v>
      </c>
      <c r="B1836" s="108"/>
      <c r="C1836" s="108" t="s">
        <v>46</v>
      </c>
      <c r="D1836" s="109"/>
      <c r="E1836" s="62" t="s">
        <v>43</v>
      </c>
      <c r="F1836" s="110">
        <v>51.45</v>
      </c>
      <c r="G1836" s="111" t="s">
        <v>100</v>
      </c>
      <c r="H1836" s="110"/>
      <c r="I1836" s="65">
        <v>56.34</v>
      </c>
      <c r="J1836" s="112">
        <v>26.39</v>
      </c>
      <c r="K1836" s="67">
        <v>1486.75</v>
      </c>
    </row>
    <row r="1837" spans="1:11" s="6" customFormat="1" ht="25.5" outlineLevel="1">
      <c r="A1837" s="59" t="s">
        <v>43</v>
      </c>
      <c r="B1837" s="108"/>
      <c r="C1837" s="108" t="s">
        <v>48</v>
      </c>
      <c r="D1837" s="109"/>
      <c r="E1837" s="62" t="s">
        <v>43</v>
      </c>
      <c r="F1837" s="110">
        <v>51.45</v>
      </c>
      <c r="G1837" s="111" t="s">
        <v>100</v>
      </c>
      <c r="H1837" s="110"/>
      <c r="I1837" s="65">
        <v>56.34</v>
      </c>
      <c r="J1837" s="112">
        <v>26.39</v>
      </c>
      <c r="K1837" s="67">
        <v>1486.75</v>
      </c>
    </row>
    <row r="1838" spans="1:11" s="6" customFormat="1" ht="15" outlineLevel="1">
      <c r="A1838" s="59" t="s">
        <v>43</v>
      </c>
      <c r="B1838" s="108"/>
      <c r="C1838" s="108" t="s">
        <v>63</v>
      </c>
      <c r="D1838" s="109" t="s">
        <v>54</v>
      </c>
      <c r="E1838" s="62">
        <v>175</v>
      </c>
      <c r="F1838" s="110"/>
      <c r="G1838" s="111"/>
      <c r="H1838" s="110"/>
      <c r="I1838" s="65">
        <v>98.59</v>
      </c>
      <c r="J1838" s="112">
        <v>160</v>
      </c>
      <c r="K1838" s="67">
        <v>2378.8000000000002</v>
      </c>
    </row>
    <row r="1839" spans="1:11" s="6" customFormat="1" ht="15" outlineLevel="1">
      <c r="A1839" s="59" t="s">
        <v>43</v>
      </c>
      <c r="B1839" s="108"/>
      <c r="C1839" s="108" t="s">
        <v>64</v>
      </c>
      <c r="D1839" s="109"/>
      <c r="E1839" s="62" t="s">
        <v>43</v>
      </c>
      <c r="F1839" s="110"/>
      <c r="G1839" s="111"/>
      <c r="H1839" s="110"/>
      <c r="I1839" s="65">
        <v>154.93</v>
      </c>
      <c r="J1839" s="112"/>
      <c r="K1839" s="67">
        <v>3865.55</v>
      </c>
    </row>
    <row r="1840" spans="1:11" s="6" customFormat="1" ht="15.75">
      <c r="A1840" s="70" t="s">
        <v>43</v>
      </c>
      <c r="B1840" s="113"/>
      <c r="C1840" s="113" t="s">
        <v>65</v>
      </c>
      <c r="D1840" s="114"/>
      <c r="E1840" s="73" t="s">
        <v>43</v>
      </c>
      <c r="F1840" s="115"/>
      <c r="G1840" s="116"/>
      <c r="H1840" s="115"/>
      <c r="I1840" s="76">
        <v>9186.09</v>
      </c>
      <c r="J1840" s="117"/>
      <c r="K1840" s="78">
        <v>165367.13</v>
      </c>
    </row>
    <row r="1841" spans="1:11" s="6" customFormat="1" ht="195">
      <c r="A1841" s="59">
        <v>205</v>
      </c>
      <c r="B1841" s="108" t="s">
        <v>1739</v>
      </c>
      <c r="C1841" s="108" t="s">
        <v>1740</v>
      </c>
      <c r="D1841" s="109" t="s">
        <v>1741</v>
      </c>
      <c r="E1841" s="62">
        <v>52</v>
      </c>
      <c r="F1841" s="110">
        <v>762.95</v>
      </c>
      <c r="G1841" s="111"/>
      <c r="H1841" s="110"/>
      <c r="I1841" s="65"/>
      <c r="J1841" s="112"/>
      <c r="K1841" s="67"/>
    </row>
    <row r="1842" spans="1:11" s="6" customFormat="1" ht="25.5" outlineLevel="1">
      <c r="A1842" s="59" t="s">
        <v>43</v>
      </c>
      <c r="B1842" s="108"/>
      <c r="C1842" s="108" t="s">
        <v>44</v>
      </c>
      <c r="D1842" s="109"/>
      <c r="E1842" s="62" t="s">
        <v>43</v>
      </c>
      <c r="F1842" s="110">
        <v>148.1</v>
      </c>
      <c r="G1842" s="111" t="s">
        <v>94</v>
      </c>
      <c r="H1842" s="110"/>
      <c r="I1842" s="65">
        <v>11690.42</v>
      </c>
      <c r="J1842" s="112">
        <v>26.39</v>
      </c>
      <c r="K1842" s="67">
        <v>308510.23</v>
      </c>
    </row>
    <row r="1843" spans="1:11" s="6" customFormat="1" ht="15" outlineLevel="1">
      <c r="A1843" s="59" t="s">
        <v>43</v>
      </c>
      <c r="B1843" s="108"/>
      <c r="C1843" s="108" t="s">
        <v>46</v>
      </c>
      <c r="D1843" s="109"/>
      <c r="E1843" s="62" t="s">
        <v>43</v>
      </c>
      <c r="F1843" s="110">
        <v>609.16</v>
      </c>
      <c r="G1843" s="111" t="s">
        <v>95</v>
      </c>
      <c r="H1843" s="110"/>
      <c r="I1843" s="65">
        <v>47514.48</v>
      </c>
      <c r="J1843" s="112">
        <v>11.88</v>
      </c>
      <c r="K1843" s="67">
        <v>564472.02</v>
      </c>
    </row>
    <row r="1844" spans="1:11" s="6" customFormat="1" ht="15" outlineLevel="1">
      <c r="A1844" s="59" t="s">
        <v>43</v>
      </c>
      <c r="B1844" s="108"/>
      <c r="C1844" s="108" t="s">
        <v>48</v>
      </c>
      <c r="D1844" s="109"/>
      <c r="E1844" s="62" t="s">
        <v>43</v>
      </c>
      <c r="F1844" s="110" t="s">
        <v>1742</v>
      </c>
      <c r="G1844" s="111"/>
      <c r="H1844" s="110"/>
      <c r="I1844" s="68" t="s">
        <v>1743</v>
      </c>
      <c r="J1844" s="112">
        <v>26.39</v>
      </c>
      <c r="K1844" s="69" t="s">
        <v>1744</v>
      </c>
    </row>
    <row r="1845" spans="1:11" s="6" customFormat="1" ht="15" outlineLevel="1">
      <c r="A1845" s="59" t="s">
        <v>43</v>
      </c>
      <c r="B1845" s="108"/>
      <c r="C1845" s="108" t="s">
        <v>52</v>
      </c>
      <c r="D1845" s="109"/>
      <c r="E1845" s="62" t="s">
        <v>43</v>
      </c>
      <c r="F1845" s="110">
        <v>5.69</v>
      </c>
      <c r="G1845" s="111"/>
      <c r="H1845" s="110"/>
      <c r="I1845" s="65">
        <v>295.88</v>
      </c>
      <c r="J1845" s="112">
        <v>13.2</v>
      </c>
      <c r="K1845" s="67">
        <v>3905.62</v>
      </c>
    </row>
    <row r="1846" spans="1:11" s="6" customFormat="1" ht="15" outlineLevel="1">
      <c r="A1846" s="59" t="s">
        <v>43</v>
      </c>
      <c r="B1846" s="108"/>
      <c r="C1846" s="108" t="s">
        <v>53</v>
      </c>
      <c r="D1846" s="109" t="s">
        <v>54</v>
      </c>
      <c r="E1846" s="62">
        <v>114</v>
      </c>
      <c r="F1846" s="110"/>
      <c r="G1846" s="111"/>
      <c r="H1846" s="110"/>
      <c r="I1846" s="65">
        <v>13327.08</v>
      </c>
      <c r="J1846" s="112">
        <v>79</v>
      </c>
      <c r="K1846" s="67">
        <v>243723.08</v>
      </c>
    </row>
    <row r="1847" spans="1:11" s="6" customFormat="1" ht="15" outlineLevel="1">
      <c r="A1847" s="59" t="s">
        <v>43</v>
      </c>
      <c r="B1847" s="108"/>
      <c r="C1847" s="108" t="s">
        <v>55</v>
      </c>
      <c r="D1847" s="109" t="s">
        <v>54</v>
      </c>
      <c r="E1847" s="62">
        <v>67</v>
      </c>
      <c r="F1847" s="110"/>
      <c r="G1847" s="111"/>
      <c r="H1847" s="110"/>
      <c r="I1847" s="65">
        <v>7832.58</v>
      </c>
      <c r="J1847" s="112">
        <v>41</v>
      </c>
      <c r="K1847" s="67">
        <v>126489.19</v>
      </c>
    </row>
    <row r="1848" spans="1:11" s="6" customFormat="1" ht="15" outlineLevel="1">
      <c r="A1848" s="59" t="s">
        <v>43</v>
      </c>
      <c r="B1848" s="108"/>
      <c r="C1848" s="108" t="s">
        <v>56</v>
      </c>
      <c r="D1848" s="109" t="s">
        <v>54</v>
      </c>
      <c r="E1848" s="62">
        <v>98</v>
      </c>
      <c r="F1848" s="110"/>
      <c r="G1848" s="111"/>
      <c r="H1848" s="110"/>
      <c r="I1848" s="65">
        <v>8194.3700000000008</v>
      </c>
      <c r="J1848" s="112">
        <v>95</v>
      </c>
      <c r="K1848" s="67">
        <v>209629.49</v>
      </c>
    </row>
    <row r="1849" spans="1:11" s="6" customFormat="1" ht="15" outlineLevel="1">
      <c r="A1849" s="59" t="s">
        <v>43</v>
      </c>
      <c r="B1849" s="108"/>
      <c r="C1849" s="108" t="s">
        <v>57</v>
      </c>
      <c r="D1849" s="109" t="s">
        <v>54</v>
      </c>
      <c r="E1849" s="62">
        <v>77</v>
      </c>
      <c r="F1849" s="110"/>
      <c r="G1849" s="111"/>
      <c r="H1849" s="110"/>
      <c r="I1849" s="65">
        <v>6438.43</v>
      </c>
      <c r="J1849" s="112">
        <v>65</v>
      </c>
      <c r="K1849" s="67">
        <v>143430.70000000001</v>
      </c>
    </row>
    <row r="1850" spans="1:11" s="6" customFormat="1" ht="30" outlineLevel="1">
      <c r="A1850" s="59" t="s">
        <v>43</v>
      </c>
      <c r="B1850" s="108"/>
      <c r="C1850" s="108" t="s">
        <v>58</v>
      </c>
      <c r="D1850" s="109" t="s">
        <v>59</v>
      </c>
      <c r="E1850" s="62">
        <v>7.52</v>
      </c>
      <c r="F1850" s="110"/>
      <c r="G1850" s="111" t="s">
        <v>94</v>
      </c>
      <c r="H1850" s="110"/>
      <c r="I1850" s="65">
        <v>593.6</v>
      </c>
      <c r="J1850" s="112"/>
      <c r="K1850" s="67"/>
    </row>
    <row r="1851" spans="1:11" s="6" customFormat="1" ht="15.75">
      <c r="A1851" s="70" t="s">
        <v>43</v>
      </c>
      <c r="B1851" s="113"/>
      <c r="C1851" s="113" t="s">
        <v>60</v>
      </c>
      <c r="D1851" s="114"/>
      <c r="E1851" s="73" t="s">
        <v>43</v>
      </c>
      <c r="F1851" s="115"/>
      <c r="G1851" s="116"/>
      <c r="H1851" s="115"/>
      <c r="I1851" s="76">
        <v>95293.24</v>
      </c>
      <c r="J1851" s="117"/>
      <c r="K1851" s="78">
        <v>1600160.33</v>
      </c>
    </row>
    <row r="1852" spans="1:11" s="6" customFormat="1" ht="15" outlineLevel="1">
      <c r="A1852" s="59" t="s">
        <v>43</v>
      </c>
      <c r="B1852" s="108"/>
      <c r="C1852" s="108" t="s">
        <v>61</v>
      </c>
      <c r="D1852" s="109"/>
      <c r="E1852" s="62" t="s">
        <v>43</v>
      </c>
      <c r="F1852" s="110"/>
      <c r="G1852" s="111"/>
      <c r="H1852" s="110"/>
      <c r="I1852" s="65"/>
      <c r="J1852" s="112"/>
      <c r="K1852" s="67"/>
    </row>
    <row r="1853" spans="1:11" s="6" customFormat="1" ht="25.5" outlineLevel="1">
      <c r="A1853" s="59" t="s">
        <v>43</v>
      </c>
      <c r="B1853" s="108"/>
      <c r="C1853" s="108" t="s">
        <v>46</v>
      </c>
      <c r="D1853" s="109"/>
      <c r="E1853" s="62" t="s">
        <v>43</v>
      </c>
      <c r="F1853" s="110">
        <v>107.2</v>
      </c>
      <c r="G1853" s="111" t="s">
        <v>100</v>
      </c>
      <c r="H1853" s="110"/>
      <c r="I1853" s="65">
        <v>836.16</v>
      </c>
      <c r="J1853" s="112">
        <v>26.39</v>
      </c>
      <c r="K1853" s="67">
        <v>22066.26</v>
      </c>
    </row>
    <row r="1854" spans="1:11" s="6" customFormat="1" ht="25.5" outlineLevel="1">
      <c r="A1854" s="59" t="s">
        <v>43</v>
      </c>
      <c r="B1854" s="108"/>
      <c r="C1854" s="108" t="s">
        <v>48</v>
      </c>
      <c r="D1854" s="109"/>
      <c r="E1854" s="62" t="s">
        <v>43</v>
      </c>
      <c r="F1854" s="110">
        <v>107.2</v>
      </c>
      <c r="G1854" s="111" t="s">
        <v>100</v>
      </c>
      <c r="H1854" s="110"/>
      <c r="I1854" s="65">
        <v>836.16</v>
      </c>
      <c r="J1854" s="112">
        <v>26.39</v>
      </c>
      <c r="K1854" s="67">
        <v>22066.26</v>
      </c>
    </row>
    <row r="1855" spans="1:11" s="6" customFormat="1" ht="15" outlineLevel="1">
      <c r="A1855" s="59" t="s">
        <v>43</v>
      </c>
      <c r="B1855" s="108"/>
      <c r="C1855" s="108" t="s">
        <v>63</v>
      </c>
      <c r="D1855" s="109" t="s">
        <v>54</v>
      </c>
      <c r="E1855" s="62">
        <v>175</v>
      </c>
      <c r="F1855" s="110"/>
      <c r="G1855" s="111"/>
      <c r="H1855" s="110"/>
      <c r="I1855" s="65">
        <v>1463.28</v>
      </c>
      <c r="J1855" s="112">
        <v>160</v>
      </c>
      <c r="K1855" s="67">
        <v>35306.019999999997</v>
      </c>
    </row>
    <row r="1856" spans="1:11" s="6" customFormat="1" ht="15" outlineLevel="1">
      <c r="A1856" s="59" t="s">
        <v>43</v>
      </c>
      <c r="B1856" s="108"/>
      <c r="C1856" s="108" t="s">
        <v>64</v>
      </c>
      <c r="D1856" s="109"/>
      <c r="E1856" s="62" t="s">
        <v>43</v>
      </c>
      <c r="F1856" s="110"/>
      <c r="G1856" s="111"/>
      <c r="H1856" s="110"/>
      <c r="I1856" s="65">
        <v>2299.44</v>
      </c>
      <c r="J1856" s="112"/>
      <c r="K1856" s="67">
        <v>57372.28</v>
      </c>
    </row>
    <row r="1857" spans="1:11" s="6" customFormat="1" ht="15.75">
      <c r="A1857" s="70" t="s">
        <v>43</v>
      </c>
      <c r="B1857" s="113"/>
      <c r="C1857" s="113" t="s">
        <v>65</v>
      </c>
      <c r="D1857" s="114"/>
      <c r="E1857" s="73" t="s">
        <v>43</v>
      </c>
      <c r="F1857" s="115"/>
      <c r="G1857" s="116"/>
      <c r="H1857" s="115"/>
      <c r="I1857" s="76">
        <v>97592.68</v>
      </c>
      <c r="J1857" s="117"/>
      <c r="K1857" s="78">
        <v>1657532.61</v>
      </c>
    </row>
    <row r="1858" spans="1:11" s="6" customFormat="1" ht="195">
      <c r="A1858" s="59">
        <v>206</v>
      </c>
      <c r="B1858" s="108" t="s">
        <v>1745</v>
      </c>
      <c r="C1858" s="108" t="s">
        <v>1746</v>
      </c>
      <c r="D1858" s="109" t="s">
        <v>1741</v>
      </c>
      <c r="E1858" s="62">
        <v>-52</v>
      </c>
      <c r="F1858" s="110">
        <v>89.33</v>
      </c>
      <c r="G1858" s="111">
        <v>6</v>
      </c>
      <c r="H1858" s="110"/>
      <c r="I1858" s="65"/>
      <c r="J1858" s="112"/>
      <c r="K1858" s="67"/>
    </row>
    <row r="1859" spans="1:11" s="6" customFormat="1" ht="25.5" outlineLevel="1">
      <c r="A1859" s="59" t="s">
        <v>43</v>
      </c>
      <c r="B1859" s="108"/>
      <c r="C1859" s="108" t="s">
        <v>44</v>
      </c>
      <c r="D1859" s="109"/>
      <c r="E1859" s="62" t="s">
        <v>43</v>
      </c>
      <c r="F1859" s="110">
        <v>17.149999999999999</v>
      </c>
      <c r="G1859" s="111" t="s">
        <v>1747</v>
      </c>
      <c r="H1859" s="110"/>
      <c r="I1859" s="65">
        <v>-8122.51</v>
      </c>
      <c r="J1859" s="112">
        <v>26.39</v>
      </c>
      <c r="K1859" s="67">
        <v>-214353.16</v>
      </c>
    </row>
    <row r="1860" spans="1:11" s="6" customFormat="1" ht="15" outlineLevel="1">
      <c r="A1860" s="59" t="s">
        <v>43</v>
      </c>
      <c r="B1860" s="108"/>
      <c r="C1860" s="108" t="s">
        <v>46</v>
      </c>
      <c r="D1860" s="109"/>
      <c r="E1860" s="62" t="s">
        <v>43</v>
      </c>
      <c r="F1860" s="110">
        <v>71.5</v>
      </c>
      <c r="G1860" s="111" t="s">
        <v>1748</v>
      </c>
      <c r="H1860" s="110"/>
      <c r="I1860" s="65">
        <v>-33462</v>
      </c>
      <c r="J1860" s="112">
        <v>11.87</v>
      </c>
      <c r="K1860" s="67">
        <v>-397193.94</v>
      </c>
    </row>
    <row r="1861" spans="1:11" s="6" customFormat="1" ht="15" outlineLevel="1">
      <c r="A1861" s="59" t="s">
        <v>43</v>
      </c>
      <c r="B1861" s="108"/>
      <c r="C1861" s="108" t="s">
        <v>48</v>
      </c>
      <c r="D1861" s="109"/>
      <c r="E1861" s="62" t="s">
        <v>43</v>
      </c>
      <c r="F1861" s="110" t="s">
        <v>1749</v>
      </c>
      <c r="G1861" s="111"/>
      <c r="H1861" s="110"/>
      <c r="I1861" s="68" t="s">
        <v>1750</v>
      </c>
      <c r="J1861" s="112">
        <v>26.39</v>
      </c>
      <c r="K1861" s="69" t="s">
        <v>1751</v>
      </c>
    </row>
    <row r="1862" spans="1:11" s="6" customFormat="1" ht="15" outlineLevel="1">
      <c r="A1862" s="59" t="s">
        <v>43</v>
      </c>
      <c r="B1862" s="108"/>
      <c r="C1862" s="108" t="s">
        <v>52</v>
      </c>
      <c r="D1862" s="109"/>
      <c r="E1862" s="62" t="s">
        <v>43</v>
      </c>
      <c r="F1862" s="110">
        <v>0.68</v>
      </c>
      <c r="G1862" s="111">
        <v>6</v>
      </c>
      <c r="H1862" s="110"/>
      <c r="I1862" s="65">
        <v>-212.16</v>
      </c>
      <c r="J1862" s="112">
        <v>13.66</v>
      </c>
      <c r="K1862" s="67">
        <v>-2898.11</v>
      </c>
    </row>
    <row r="1863" spans="1:11" s="6" customFormat="1" ht="15" outlineLevel="1">
      <c r="A1863" s="59" t="s">
        <v>43</v>
      </c>
      <c r="B1863" s="108"/>
      <c r="C1863" s="108" t="s">
        <v>53</v>
      </c>
      <c r="D1863" s="109" t="s">
        <v>54</v>
      </c>
      <c r="E1863" s="62">
        <v>114</v>
      </c>
      <c r="F1863" s="110"/>
      <c r="G1863" s="111"/>
      <c r="H1863" s="110"/>
      <c r="I1863" s="65">
        <v>-9259.66</v>
      </c>
      <c r="J1863" s="112">
        <v>79</v>
      </c>
      <c r="K1863" s="67">
        <v>-169339</v>
      </c>
    </row>
    <row r="1864" spans="1:11" s="6" customFormat="1" ht="15" outlineLevel="1">
      <c r="A1864" s="59" t="s">
        <v>43</v>
      </c>
      <c r="B1864" s="108"/>
      <c r="C1864" s="108" t="s">
        <v>55</v>
      </c>
      <c r="D1864" s="109" t="s">
        <v>54</v>
      </c>
      <c r="E1864" s="62">
        <v>67</v>
      </c>
      <c r="F1864" s="110"/>
      <c r="G1864" s="111"/>
      <c r="H1864" s="110"/>
      <c r="I1864" s="65">
        <v>-5442.08</v>
      </c>
      <c r="J1864" s="112">
        <v>41</v>
      </c>
      <c r="K1864" s="67">
        <v>-87884.800000000003</v>
      </c>
    </row>
    <row r="1865" spans="1:11" s="6" customFormat="1" ht="15" outlineLevel="1">
      <c r="A1865" s="59" t="s">
        <v>43</v>
      </c>
      <c r="B1865" s="108"/>
      <c r="C1865" s="108" t="s">
        <v>56</v>
      </c>
      <c r="D1865" s="109" t="s">
        <v>54</v>
      </c>
      <c r="E1865" s="62">
        <v>98</v>
      </c>
      <c r="F1865" s="110"/>
      <c r="G1865" s="111"/>
      <c r="H1865" s="110"/>
      <c r="I1865" s="65">
        <v>-5755.93</v>
      </c>
      <c r="J1865" s="112">
        <v>95</v>
      </c>
      <c r="K1865" s="67">
        <v>-147249.07999999999</v>
      </c>
    </row>
    <row r="1866" spans="1:11" s="6" customFormat="1" ht="15" outlineLevel="1">
      <c r="A1866" s="59" t="s">
        <v>43</v>
      </c>
      <c r="B1866" s="108"/>
      <c r="C1866" s="108" t="s">
        <v>57</v>
      </c>
      <c r="D1866" s="109" t="s">
        <v>54</v>
      </c>
      <c r="E1866" s="62">
        <v>77</v>
      </c>
      <c r="F1866" s="110"/>
      <c r="G1866" s="111"/>
      <c r="H1866" s="110"/>
      <c r="I1866" s="65">
        <v>-4522.5200000000004</v>
      </c>
      <c r="J1866" s="112">
        <v>65</v>
      </c>
      <c r="K1866" s="67">
        <v>-100749.37</v>
      </c>
    </row>
    <row r="1867" spans="1:11" s="6" customFormat="1" ht="30" outlineLevel="1">
      <c r="A1867" s="59" t="s">
        <v>43</v>
      </c>
      <c r="B1867" s="108"/>
      <c r="C1867" s="108" t="s">
        <v>58</v>
      </c>
      <c r="D1867" s="109" t="s">
        <v>59</v>
      </c>
      <c r="E1867" s="62">
        <v>0.87</v>
      </c>
      <c r="F1867" s="110"/>
      <c r="G1867" s="111" t="s">
        <v>1747</v>
      </c>
      <c r="H1867" s="110"/>
      <c r="I1867" s="65">
        <v>-412.05</v>
      </c>
      <c r="J1867" s="112"/>
      <c r="K1867" s="67"/>
    </row>
    <row r="1868" spans="1:11" s="6" customFormat="1" ht="15.75">
      <c r="A1868" s="70" t="s">
        <v>43</v>
      </c>
      <c r="B1868" s="113"/>
      <c r="C1868" s="113" t="s">
        <v>60</v>
      </c>
      <c r="D1868" s="114"/>
      <c r="E1868" s="73" t="s">
        <v>43</v>
      </c>
      <c r="F1868" s="115"/>
      <c r="G1868" s="116"/>
      <c r="H1868" s="115"/>
      <c r="I1868" s="76">
        <v>-66776.86</v>
      </c>
      <c r="J1868" s="117"/>
      <c r="K1868" s="78">
        <v>-1119667.46</v>
      </c>
    </row>
    <row r="1869" spans="1:11" s="6" customFormat="1" ht="15" outlineLevel="1">
      <c r="A1869" s="59" t="s">
        <v>43</v>
      </c>
      <c r="B1869" s="108"/>
      <c r="C1869" s="108" t="s">
        <v>61</v>
      </c>
      <c r="D1869" s="109"/>
      <c r="E1869" s="62" t="s">
        <v>43</v>
      </c>
      <c r="F1869" s="110"/>
      <c r="G1869" s="111"/>
      <c r="H1869" s="110"/>
      <c r="I1869" s="65"/>
      <c r="J1869" s="112"/>
      <c r="K1869" s="67"/>
    </row>
    <row r="1870" spans="1:11" s="6" customFormat="1" ht="25.5" outlineLevel="1">
      <c r="A1870" s="59" t="s">
        <v>43</v>
      </c>
      <c r="B1870" s="108"/>
      <c r="C1870" s="108" t="s">
        <v>46</v>
      </c>
      <c r="D1870" s="109"/>
      <c r="E1870" s="62" t="s">
        <v>43</v>
      </c>
      <c r="F1870" s="110">
        <v>12.55</v>
      </c>
      <c r="G1870" s="111" t="s">
        <v>1752</v>
      </c>
      <c r="H1870" s="110"/>
      <c r="I1870" s="65">
        <v>-587.34</v>
      </c>
      <c r="J1870" s="112">
        <v>26.39</v>
      </c>
      <c r="K1870" s="67">
        <v>-15499.9</v>
      </c>
    </row>
    <row r="1871" spans="1:11" s="6" customFormat="1" ht="25.5" outlineLevel="1">
      <c r="A1871" s="59" t="s">
        <v>43</v>
      </c>
      <c r="B1871" s="108"/>
      <c r="C1871" s="108" t="s">
        <v>48</v>
      </c>
      <c r="D1871" s="109"/>
      <c r="E1871" s="62" t="s">
        <v>43</v>
      </c>
      <c r="F1871" s="110">
        <v>12.55</v>
      </c>
      <c r="G1871" s="111" t="s">
        <v>1752</v>
      </c>
      <c r="H1871" s="110"/>
      <c r="I1871" s="65">
        <v>-587.34</v>
      </c>
      <c r="J1871" s="112">
        <v>26.39</v>
      </c>
      <c r="K1871" s="67">
        <v>-15499.9</v>
      </c>
    </row>
    <row r="1872" spans="1:11" s="6" customFormat="1" ht="15" outlineLevel="1">
      <c r="A1872" s="59" t="s">
        <v>43</v>
      </c>
      <c r="B1872" s="108"/>
      <c r="C1872" s="108" t="s">
        <v>63</v>
      </c>
      <c r="D1872" s="109" t="s">
        <v>54</v>
      </c>
      <c r="E1872" s="62">
        <v>175</v>
      </c>
      <c r="F1872" s="110"/>
      <c r="G1872" s="111"/>
      <c r="H1872" s="110"/>
      <c r="I1872" s="65">
        <v>-1027.8399999999999</v>
      </c>
      <c r="J1872" s="112">
        <v>160</v>
      </c>
      <c r="K1872" s="67">
        <v>-24799.85</v>
      </c>
    </row>
    <row r="1873" spans="1:11" s="6" customFormat="1" ht="15" outlineLevel="1">
      <c r="A1873" s="59" t="s">
        <v>43</v>
      </c>
      <c r="B1873" s="108"/>
      <c r="C1873" s="108" t="s">
        <v>64</v>
      </c>
      <c r="D1873" s="109"/>
      <c r="E1873" s="62" t="s">
        <v>43</v>
      </c>
      <c r="F1873" s="110"/>
      <c r="G1873" s="111"/>
      <c r="H1873" s="110"/>
      <c r="I1873" s="65">
        <v>-1615.18</v>
      </c>
      <c r="J1873" s="112"/>
      <c r="K1873" s="67">
        <v>-40299.75</v>
      </c>
    </row>
    <row r="1874" spans="1:11" s="6" customFormat="1" ht="15.75">
      <c r="A1874" s="70" t="s">
        <v>43</v>
      </c>
      <c r="B1874" s="113"/>
      <c r="C1874" s="113" t="s">
        <v>65</v>
      </c>
      <c r="D1874" s="114"/>
      <c r="E1874" s="73" t="s">
        <v>43</v>
      </c>
      <c r="F1874" s="115"/>
      <c r="G1874" s="116"/>
      <c r="H1874" s="115"/>
      <c r="I1874" s="76">
        <v>-68392.039999999994</v>
      </c>
      <c r="J1874" s="117"/>
      <c r="K1874" s="78">
        <v>-1159967.21</v>
      </c>
    </row>
    <row r="1875" spans="1:11" s="6" customFormat="1" ht="75">
      <c r="A1875" s="59">
        <v>207</v>
      </c>
      <c r="B1875" s="108" t="s">
        <v>1753</v>
      </c>
      <c r="C1875" s="108" t="s">
        <v>1754</v>
      </c>
      <c r="D1875" s="109" t="s">
        <v>647</v>
      </c>
      <c r="E1875" s="62" t="s">
        <v>1755</v>
      </c>
      <c r="F1875" s="110">
        <v>25296</v>
      </c>
      <c r="G1875" s="111"/>
      <c r="H1875" s="110"/>
      <c r="I1875" s="65">
        <v>18835.400000000001</v>
      </c>
      <c r="J1875" s="112">
        <v>2.2400000000000002</v>
      </c>
      <c r="K1875" s="78">
        <v>42191.3</v>
      </c>
    </row>
    <row r="1876" spans="1:11" s="6" customFormat="1" ht="180">
      <c r="A1876" s="59">
        <v>208</v>
      </c>
      <c r="B1876" s="108" t="s">
        <v>639</v>
      </c>
      <c r="C1876" s="108" t="s">
        <v>640</v>
      </c>
      <c r="D1876" s="109" t="s">
        <v>641</v>
      </c>
      <c r="E1876" s="62" t="s">
        <v>1756</v>
      </c>
      <c r="F1876" s="110">
        <v>198.7</v>
      </c>
      <c r="G1876" s="111"/>
      <c r="H1876" s="110"/>
      <c r="I1876" s="65"/>
      <c r="J1876" s="112"/>
      <c r="K1876" s="67"/>
    </row>
    <row r="1877" spans="1:11" s="6" customFormat="1" ht="25.5" outlineLevel="1">
      <c r="A1877" s="59" t="s">
        <v>43</v>
      </c>
      <c r="B1877" s="108"/>
      <c r="C1877" s="108" t="s">
        <v>44</v>
      </c>
      <c r="D1877" s="109"/>
      <c r="E1877" s="62" t="s">
        <v>43</v>
      </c>
      <c r="F1877" s="110">
        <v>131.93</v>
      </c>
      <c r="G1877" s="111" t="s">
        <v>94</v>
      </c>
      <c r="H1877" s="110"/>
      <c r="I1877" s="65">
        <v>2459.31</v>
      </c>
      <c r="J1877" s="112">
        <v>26.39</v>
      </c>
      <c r="K1877" s="67">
        <v>64901.25</v>
      </c>
    </row>
    <row r="1878" spans="1:11" s="6" customFormat="1" ht="15" outlineLevel="1">
      <c r="A1878" s="59" t="s">
        <v>43</v>
      </c>
      <c r="B1878" s="108"/>
      <c r="C1878" s="108" t="s">
        <v>46</v>
      </c>
      <c r="D1878" s="109"/>
      <c r="E1878" s="62" t="s">
        <v>43</v>
      </c>
      <c r="F1878" s="110">
        <v>31.63</v>
      </c>
      <c r="G1878" s="111" t="s">
        <v>95</v>
      </c>
      <c r="H1878" s="110"/>
      <c r="I1878" s="65">
        <v>582.62</v>
      </c>
      <c r="J1878" s="112">
        <v>11.4</v>
      </c>
      <c r="K1878" s="67">
        <v>6641.92</v>
      </c>
    </row>
    <row r="1879" spans="1:11" s="6" customFormat="1" ht="15" outlineLevel="1">
      <c r="A1879" s="59" t="s">
        <v>43</v>
      </c>
      <c r="B1879" s="108"/>
      <c r="C1879" s="108" t="s">
        <v>48</v>
      </c>
      <c r="D1879" s="109"/>
      <c r="E1879" s="62" t="s">
        <v>43</v>
      </c>
      <c r="F1879" s="110" t="s">
        <v>642</v>
      </c>
      <c r="G1879" s="111"/>
      <c r="H1879" s="110"/>
      <c r="I1879" s="68" t="s">
        <v>1757</v>
      </c>
      <c r="J1879" s="112">
        <v>26.39</v>
      </c>
      <c r="K1879" s="69" t="s">
        <v>1758</v>
      </c>
    </row>
    <row r="1880" spans="1:11" s="6" customFormat="1" ht="15" outlineLevel="1">
      <c r="A1880" s="59" t="s">
        <v>43</v>
      </c>
      <c r="B1880" s="108"/>
      <c r="C1880" s="108" t="s">
        <v>52</v>
      </c>
      <c r="D1880" s="109"/>
      <c r="E1880" s="62" t="s">
        <v>43</v>
      </c>
      <c r="F1880" s="110">
        <v>35.14</v>
      </c>
      <c r="G1880" s="111"/>
      <c r="H1880" s="110"/>
      <c r="I1880" s="65">
        <v>431.52</v>
      </c>
      <c r="J1880" s="112">
        <v>8.23</v>
      </c>
      <c r="K1880" s="67">
        <v>3551.4</v>
      </c>
    </row>
    <row r="1881" spans="1:11" s="6" customFormat="1" ht="15" outlineLevel="1">
      <c r="A1881" s="59" t="s">
        <v>43</v>
      </c>
      <c r="B1881" s="108"/>
      <c r="C1881" s="108" t="s">
        <v>53</v>
      </c>
      <c r="D1881" s="109" t="s">
        <v>54</v>
      </c>
      <c r="E1881" s="62">
        <v>114</v>
      </c>
      <c r="F1881" s="110"/>
      <c r="G1881" s="111"/>
      <c r="H1881" s="110"/>
      <c r="I1881" s="65">
        <v>2803.61</v>
      </c>
      <c r="J1881" s="112">
        <v>79</v>
      </c>
      <c r="K1881" s="67">
        <v>51271.99</v>
      </c>
    </row>
    <row r="1882" spans="1:11" s="6" customFormat="1" ht="15" outlineLevel="1">
      <c r="A1882" s="59" t="s">
        <v>43</v>
      </c>
      <c r="B1882" s="108"/>
      <c r="C1882" s="108" t="s">
        <v>55</v>
      </c>
      <c r="D1882" s="109" t="s">
        <v>54</v>
      </c>
      <c r="E1882" s="62">
        <v>67</v>
      </c>
      <c r="F1882" s="110"/>
      <c r="G1882" s="111"/>
      <c r="H1882" s="110"/>
      <c r="I1882" s="65">
        <v>1647.74</v>
      </c>
      <c r="J1882" s="112">
        <v>41</v>
      </c>
      <c r="K1882" s="67">
        <v>26609.51</v>
      </c>
    </row>
    <row r="1883" spans="1:11" s="6" customFormat="1" ht="15" outlineLevel="1">
      <c r="A1883" s="59" t="s">
        <v>43</v>
      </c>
      <c r="B1883" s="108"/>
      <c r="C1883" s="108" t="s">
        <v>56</v>
      </c>
      <c r="D1883" s="109" t="s">
        <v>54</v>
      </c>
      <c r="E1883" s="62">
        <v>98</v>
      </c>
      <c r="F1883" s="110"/>
      <c r="G1883" s="111"/>
      <c r="H1883" s="110"/>
      <c r="I1883" s="65">
        <v>128.35</v>
      </c>
      <c r="J1883" s="112">
        <v>95</v>
      </c>
      <c r="K1883" s="67">
        <v>3283.39</v>
      </c>
    </row>
    <row r="1884" spans="1:11" s="6" customFormat="1" ht="15" outlineLevel="1">
      <c r="A1884" s="59" t="s">
        <v>43</v>
      </c>
      <c r="B1884" s="108"/>
      <c r="C1884" s="108" t="s">
        <v>57</v>
      </c>
      <c r="D1884" s="109" t="s">
        <v>54</v>
      </c>
      <c r="E1884" s="62">
        <v>77</v>
      </c>
      <c r="F1884" s="110"/>
      <c r="G1884" s="111"/>
      <c r="H1884" s="110"/>
      <c r="I1884" s="65">
        <v>100.85</v>
      </c>
      <c r="J1884" s="112">
        <v>65</v>
      </c>
      <c r="K1884" s="67">
        <v>2246.5300000000002</v>
      </c>
    </row>
    <row r="1885" spans="1:11" s="6" customFormat="1" ht="30" outlineLevel="1">
      <c r="A1885" s="59" t="s">
        <v>43</v>
      </c>
      <c r="B1885" s="108"/>
      <c r="C1885" s="108" t="s">
        <v>58</v>
      </c>
      <c r="D1885" s="109" t="s">
        <v>59</v>
      </c>
      <c r="E1885" s="62">
        <v>10.7</v>
      </c>
      <c r="F1885" s="110"/>
      <c r="G1885" s="111" t="s">
        <v>94</v>
      </c>
      <c r="H1885" s="110"/>
      <c r="I1885" s="65">
        <v>199.46</v>
      </c>
      <c r="J1885" s="112"/>
      <c r="K1885" s="67"/>
    </row>
    <row r="1886" spans="1:11" s="6" customFormat="1" ht="15.75">
      <c r="A1886" s="70" t="s">
        <v>43</v>
      </c>
      <c r="B1886" s="113"/>
      <c r="C1886" s="113" t="s">
        <v>60</v>
      </c>
      <c r="D1886" s="114"/>
      <c r="E1886" s="73" t="s">
        <v>43</v>
      </c>
      <c r="F1886" s="115"/>
      <c r="G1886" s="116"/>
      <c r="H1886" s="115"/>
      <c r="I1886" s="76">
        <v>8154</v>
      </c>
      <c r="J1886" s="117"/>
      <c r="K1886" s="78">
        <v>158505.99</v>
      </c>
    </row>
    <row r="1887" spans="1:11" s="6" customFormat="1" ht="15" outlineLevel="1">
      <c r="A1887" s="59" t="s">
        <v>43</v>
      </c>
      <c r="B1887" s="108"/>
      <c r="C1887" s="108" t="s">
        <v>61</v>
      </c>
      <c r="D1887" s="109"/>
      <c r="E1887" s="62" t="s">
        <v>43</v>
      </c>
      <c r="F1887" s="110"/>
      <c r="G1887" s="111"/>
      <c r="H1887" s="110"/>
      <c r="I1887" s="65"/>
      <c r="J1887" s="112"/>
      <c r="K1887" s="67"/>
    </row>
    <row r="1888" spans="1:11" s="6" customFormat="1" ht="25.5" outlineLevel="1">
      <c r="A1888" s="59" t="s">
        <v>43</v>
      </c>
      <c r="B1888" s="108"/>
      <c r="C1888" s="108" t="s">
        <v>46</v>
      </c>
      <c r="D1888" s="109"/>
      <c r="E1888" s="62" t="s">
        <v>43</v>
      </c>
      <c r="F1888" s="110">
        <v>7.11</v>
      </c>
      <c r="G1888" s="111" t="s">
        <v>100</v>
      </c>
      <c r="H1888" s="110"/>
      <c r="I1888" s="65">
        <v>13.1</v>
      </c>
      <c r="J1888" s="112">
        <v>26.39</v>
      </c>
      <c r="K1888" s="67">
        <v>345.62</v>
      </c>
    </row>
    <row r="1889" spans="1:11" s="6" customFormat="1" ht="25.5" outlineLevel="1">
      <c r="A1889" s="59" t="s">
        <v>43</v>
      </c>
      <c r="B1889" s="108"/>
      <c r="C1889" s="108" t="s">
        <v>48</v>
      </c>
      <c r="D1889" s="109"/>
      <c r="E1889" s="62" t="s">
        <v>43</v>
      </c>
      <c r="F1889" s="110">
        <v>7.11</v>
      </c>
      <c r="G1889" s="111" t="s">
        <v>100</v>
      </c>
      <c r="H1889" s="110"/>
      <c r="I1889" s="65">
        <v>13.1</v>
      </c>
      <c r="J1889" s="112">
        <v>26.39</v>
      </c>
      <c r="K1889" s="67">
        <v>345.62</v>
      </c>
    </row>
    <row r="1890" spans="1:11" s="6" customFormat="1" ht="15" outlineLevel="1">
      <c r="A1890" s="59" t="s">
        <v>43</v>
      </c>
      <c r="B1890" s="108"/>
      <c r="C1890" s="108" t="s">
        <v>63</v>
      </c>
      <c r="D1890" s="109" t="s">
        <v>54</v>
      </c>
      <c r="E1890" s="62">
        <v>175</v>
      </c>
      <c r="F1890" s="110"/>
      <c r="G1890" s="111"/>
      <c r="H1890" s="110"/>
      <c r="I1890" s="65">
        <v>22.93</v>
      </c>
      <c r="J1890" s="112">
        <v>160</v>
      </c>
      <c r="K1890" s="67">
        <v>552.99</v>
      </c>
    </row>
    <row r="1891" spans="1:11" s="6" customFormat="1" ht="15" outlineLevel="1">
      <c r="A1891" s="59" t="s">
        <v>43</v>
      </c>
      <c r="B1891" s="108"/>
      <c r="C1891" s="108" t="s">
        <v>64</v>
      </c>
      <c r="D1891" s="109"/>
      <c r="E1891" s="62" t="s">
        <v>43</v>
      </c>
      <c r="F1891" s="110"/>
      <c r="G1891" s="111"/>
      <c r="H1891" s="110"/>
      <c r="I1891" s="65">
        <v>36.03</v>
      </c>
      <c r="J1891" s="112"/>
      <c r="K1891" s="67">
        <v>898.61</v>
      </c>
    </row>
    <row r="1892" spans="1:11" s="6" customFormat="1" ht="15.75">
      <c r="A1892" s="70" t="s">
        <v>43</v>
      </c>
      <c r="B1892" s="113"/>
      <c r="C1892" s="113" t="s">
        <v>65</v>
      </c>
      <c r="D1892" s="114"/>
      <c r="E1892" s="73" t="s">
        <v>43</v>
      </c>
      <c r="F1892" s="115"/>
      <c r="G1892" s="116"/>
      <c r="H1892" s="115"/>
      <c r="I1892" s="76">
        <v>8190.03</v>
      </c>
      <c r="J1892" s="117"/>
      <c r="K1892" s="78">
        <v>159404.6</v>
      </c>
    </row>
    <row r="1893" spans="1:11" s="6" customFormat="1" ht="180">
      <c r="A1893" s="59">
        <v>209</v>
      </c>
      <c r="B1893" s="108" t="s">
        <v>1759</v>
      </c>
      <c r="C1893" s="108" t="s">
        <v>1760</v>
      </c>
      <c r="D1893" s="109" t="s">
        <v>156</v>
      </c>
      <c r="E1893" s="62" t="s">
        <v>1761</v>
      </c>
      <c r="F1893" s="110">
        <v>777.42</v>
      </c>
      <c r="G1893" s="111"/>
      <c r="H1893" s="110"/>
      <c r="I1893" s="65"/>
      <c r="J1893" s="112"/>
      <c r="K1893" s="67"/>
    </row>
    <row r="1894" spans="1:11" s="6" customFormat="1" ht="25.5" outlineLevel="1">
      <c r="A1894" s="59" t="s">
        <v>43</v>
      </c>
      <c r="B1894" s="108"/>
      <c r="C1894" s="108" t="s">
        <v>44</v>
      </c>
      <c r="D1894" s="109"/>
      <c r="E1894" s="62" t="s">
        <v>43</v>
      </c>
      <c r="F1894" s="110">
        <v>191.11</v>
      </c>
      <c r="G1894" s="111" t="s">
        <v>94</v>
      </c>
      <c r="H1894" s="110"/>
      <c r="I1894" s="65">
        <v>107.34</v>
      </c>
      <c r="J1894" s="112">
        <v>26.39</v>
      </c>
      <c r="K1894" s="67">
        <v>2832.67</v>
      </c>
    </row>
    <row r="1895" spans="1:11" s="6" customFormat="1" ht="15" outlineLevel="1">
      <c r="A1895" s="59" t="s">
        <v>43</v>
      </c>
      <c r="B1895" s="108"/>
      <c r="C1895" s="108" t="s">
        <v>46</v>
      </c>
      <c r="D1895" s="109"/>
      <c r="E1895" s="62" t="s">
        <v>43</v>
      </c>
      <c r="F1895" s="110">
        <v>286.01</v>
      </c>
      <c r="G1895" s="111" t="s">
        <v>95</v>
      </c>
      <c r="H1895" s="110"/>
      <c r="I1895" s="65">
        <v>158.74</v>
      </c>
      <c r="J1895" s="112">
        <v>8.4499999999999993</v>
      </c>
      <c r="K1895" s="67">
        <v>1341.32</v>
      </c>
    </row>
    <row r="1896" spans="1:11" s="6" customFormat="1" ht="15" outlineLevel="1">
      <c r="A1896" s="59" t="s">
        <v>43</v>
      </c>
      <c r="B1896" s="108"/>
      <c r="C1896" s="108" t="s">
        <v>48</v>
      </c>
      <c r="D1896" s="109"/>
      <c r="E1896" s="62" t="s">
        <v>43</v>
      </c>
      <c r="F1896" s="110" t="s">
        <v>1762</v>
      </c>
      <c r="G1896" s="111"/>
      <c r="H1896" s="110"/>
      <c r="I1896" s="68" t="s">
        <v>1763</v>
      </c>
      <c r="J1896" s="112">
        <v>26.39</v>
      </c>
      <c r="K1896" s="69" t="s">
        <v>1764</v>
      </c>
    </row>
    <row r="1897" spans="1:11" s="6" customFormat="1" ht="15" outlineLevel="1">
      <c r="A1897" s="59" t="s">
        <v>43</v>
      </c>
      <c r="B1897" s="108"/>
      <c r="C1897" s="108" t="s">
        <v>52</v>
      </c>
      <c r="D1897" s="109"/>
      <c r="E1897" s="62" t="s">
        <v>43</v>
      </c>
      <c r="F1897" s="110">
        <v>300.3</v>
      </c>
      <c r="G1897" s="111"/>
      <c r="H1897" s="110"/>
      <c r="I1897" s="65">
        <v>111.11</v>
      </c>
      <c r="J1897" s="112">
        <v>8.23</v>
      </c>
      <c r="K1897" s="67">
        <v>914.44</v>
      </c>
    </row>
    <row r="1898" spans="1:11" s="6" customFormat="1" ht="15" outlineLevel="1">
      <c r="A1898" s="59" t="s">
        <v>43</v>
      </c>
      <c r="B1898" s="108"/>
      <c r="C1898" s="108" t="s">
        <v>53</v>
      </c>
      <c r="D1898" s="109" t="s">
        <v>54</v>
      </c>
      <c r="E1898" s="62">
        <v>114</v>
      </c>
      <c r="F1898" s="110"/>
      <c r="G1898" s="111"/>
      <c r="H1898" s="110"/>
      <c r="I1898" s="65">
        <v>122.37</v>
      </c>
      <c r="J1898" s="112">
        <v>79</v>
      </c>
      <c r="K1898" s="67">
        <v>2237.81</v>
      </c>
    </row>
    <row r="1899" spans="1:11" s="6" customFormat="1" ht="15" outlineLevel="1">
      <c r="A1899" s="59" t="s">
        <v>43</v>
      </c>
      <c r="B1899" s="108"/>
      <c r="C1899" s="108" t="s">
        <v>55</v>
      </c>
      <c r="D1899" s="109" t="s">
        <v>54</v>
      </c>
      <c r="E1899" s="62">
        <v>67</v>
      </c>
      <c r="F1899" s="110"/>
      <c r="G1899" s="111"/>
      <c r="H1899" s="110"/>
      <c r="I1899" s="65">
        <v>71.92</v>
      </c>
      <c r="J1899" s="112">
        <v>41</v>
      </c>
      <c r="K1899" s="67">
        <v>1161.3900000000001</v>
      </c>
    </row>
    <row r="1900" spans="1:11" s="6" customFormat="1" ht="15" outlineLevel="1">
      <c r="A1900" s="59" t="s">
        <v>43</v>
      </c>
      <c r="B1900" s="108"/>
      <c r="C1900" s="108" t="s">
        <v>56</v>
      </c>
      <c r="D1900" s="109" t="s">
        <v>54</v>
      </c>
      <c r="E1900" s="62">
        <v>98</v>
      </c>
      <c r="F1900" s="110"/>
      <c r="G1900" s="111"/>
      <c r="H1900" s="110"/>
      <c r="I1900" s="65">
        <v>11.18</v>
      </c>
      <c r="J1900" s="112">
        <v>95</v>
      </c>
      <c r="K1900" s="67">
        <v>285.93</v>
      </c>
    </row>
    <row r="1901" spans="1:11" s="6" customFormat="1" ht="15" outlineLevel="1">
      <c r="A1901" s="59" t="s">
        <v>43</v>
      </c>
      <c r="B1901" s="108"/>
      <c r="C1901" s="108" t="s">
        <v>57</v>
      </c>
      <c r="D1901" s="109" t="s">
        <v>54</v>
      </c>
      <c r="E1901" s="62">
        <v>77</v>
      </c>
      <c r="F1901" s="110"/>
      <c r="G1901" s="111"/>
      <c r="H1901" s="110"/>
      <c r="I1901" s="65">
        <v>8.7899999999999991</v>
      </c>
      <c r="J1901" s="112">
        <v>65</v>
      </c>
      <c r="K1901" s="67">
        <v>195.64</v>
      </c>
    </row>
    <row r="1902" spans="1:11" s="6" customFormat="1" ht="30" outlineLevel="1">
      <c r="A1902" s="59" t="s">
        <v>43</v>
      </c>
      <c r="B1902" s="108"/>
      <c r="C1902" s="108" t="s">
        <v>58</v>
      </c>
      <c r="D1902" s="109" t="s">
        <v>59</v>
      </c>
      <c r="E1902" s="62">
        <v>15.5</v>
      </c>
      <c r="F1902" s="110"/>
      <c r="G1902" s="111" t="s">
        <v>94</v>
      </c>
      <c r="H1902" s="110"/>
      <c r="I1902" s="65">
        <v>8.7100000000000009</v>
      </c>
      <c r="J1902" s="112"/>
      <c r="K1902" s="67"/>
    </row>
    <row r="1903" spans="1:11" s="6" customFormat="1" ht="15.75">
      <c r="A1903" s="70" t="s">
        <v>43</v>
      </c>
      <c r="B1903" s="113"/>
      <c r="C1903" s="113" t="s">
        <v>60</v>
      </c>
      <c r="D1903" s="114"/>
      <c r="E1903" s="73" t="s">
        <v>43</v>
      </c>
      <c r="F1903" s="115"/>
      <c r="G1903" s="116"/>
      <c r="H1903" s="115"/>
      <c r="I1903" s="76">
        <v>591.45000000000005</v>
      </c>
      <c r="J1903" s="117"/>
      <c r="K1903" s="78">
        <v>8969.2000000000007</v>
      </c>
    </row>
    <row r="1904" spans="1:11" s="6" customFormat="1" ht="15" outlineLevel="1">
      <c r="A1904" s="59" t="s">
        <v>43</v>
      </c>
      <c r="B1904" s="108"/>
      <c r="C1904" s="108" t="s">
        <v>61</v>
      </c>
      <c r="D1904" s="109"/>
      <c r="E1904" s="62" t="s">
        <v>43</v>
      </c>
      <c r="F1904" s="110"/>
      <c r="G1904" s="111"/>
      <c r="H1904" s="110"/>
      <c r="I1904" s="65"/>
      <c r="J1904" s="112"/>
      <c r="K1904" s="67"/>
    </row>
    <row r="1905" spans="1:11" s="6" customFormat="1" ht="25.5" outlineLevel="1">
      <c r="A1905" s="59" t="s">
        <v>43</v>
      </c>
      <c r="B1905" s="108"/>
      <c r="C1905" s="108" t="s">
        <v>46</v>
      </c>
      <c r="D1905" s="109"/>
      <c r="E1905" s="62" t="s">
        <v>43</v>
      </c>
      <c r="F1905" s="110">
        <v>20.55</v>
      </c>
      <c r="G1905" s="111" t="s">
        <v>100</v>
      </c>
      <c r="H1905" s="110"/>
      <c r="I1905" s="65">
        <v>1.1399999999999999</v>
      </c>
      <c r="J1905" s="112">
        <v>26.39</v>
      </c>
      <c r="K1905" s="67">
        <v>30.1</v>
      </c>
    </row>
    <row r="1906" spans="1:11" s="6" customFormat="1" ht="25.5" outlineLevel="1">
      <c r="A1906" s="59" t="s">
        <v>43</v>
      </c>
      <c r="B1906" s="108"/>
      <c r="C1906" s="108" t="s">
        <v>48</v>
      </c>
      <c r="D1906" s="109"/>
      <c r="E1906" s="62" t="s">
        <v>43</v>
      </c>
      <c r="F1906" s="110">
        <v>20.55</v>
      </c>
      <c r="G1906" s="111" t="s">
        <v>100</v>
      </c>
      <c r="H1906" s="110"/>
      <c r="I1906" s="65">
        <v>1.1399999999999999</v>
      </c>
      <c r="J1906" s="112">
        <v>26.39</v>
      </c>
      <c r="K1906" s="67">
        <v>30.1</v>
      </c>
    </row>
    <row r="1907" spans="1:11" s="6" customFormat="1" ht="15" outlineLevel="1">
      <c r="A1907" s="59" t="s">
        <v>43</v>
      </c>
      <c r="B1907" s="108"/>
      <c r="C1907" s="108" t="s">
        <v>63</v>
      </c>
      <c r="D1907" s="109" t="s">
        <v>54</v>
      </c>
      <c r="E1907" s="62">
        <v>175</v>
      </c>
      <c r="F1907" s="110"/>
      <c r="G1907" s="111"/>
      <c r="H1907" s="110"/>
      <c r="I1907" s="65">
        <v>2</v>
      </c>
      <c r="J1907" s="112">
        <v>160</v>
      </c>
      <c r="K1907" s="67">
        <v>48.17</v>
      </c>
    </row>
    <row r="1908" spans="1:11" s="6" customFormat="1" ht="15" outlineLevel="1">
      <c r="A1908" s="59" t="s">
        <v>43</v>
      </c>
      <c r="B1908" s="108"/>
      <c r="C1908" s="108" t="s">
        <v>64</v>
      </c>
      <c r="D1908" s="109"/>
      <c r="E1908" s="62" t="s">
        <v>43</v>
      </c>
      <c r="F1908" s="110"/>
      <c r="G1908" s="111"/>
      <c r="H1908" s="110"/>
      <c r="I1908" s="65">
        <v>3.14</v>
      </c>
      <c r="J1908" s="112"/>
      <c r="K1908" s="67">
        <v>78.27</v>
      </c>
    </row>
    <row r="1909" spans="1:11" s="6" customFormat="1" ht="15.75">
      <c r="A1909" s="70" t="s">
        <v>43</v>
      </c>
      <c r="B1909" s="113"/>
      <c r="C1909" s="113" t="s">
        <v>65</v>
      </c>
      <c r="D1909" s="114"/>
      <c r="E1909" s="73" t="s">
        <v>43</v>
      </c>
      <c r="F1909" s="115"/>
      <c r="G1909" s="116"/>
      <c r="H1909" s="115"/>
      <c r="I1909" s="76">
        <v>594.59</v>
      </c>
      <c r="J1909" s="117"/>
      <c r="K1909" s="78">
        <v>9047.4699999999993</v>
      </c>
    </row>
    <row r="1910" spans="1:11" s="6" customFormat="1" ht="135">
      <c r="A1910" s="59">
        <v>210</v>
      </c>
      <c r="B1910" s="108" t="s">
        <v>1765</v>
      </c>
      <c r="C1910" s="108" t="s">
        <v>1766</v>
      </c>
      <c r="D1910" s="109" t="s">
        <v>1036</v>
      </c>
      <c r="E1910" s="62" t="s">
        <v>1767</v>
      </c>
      <c r="F1910" s="110">
        <v>135.30000000000001</v>
      </c>
      <c r="G1910" s="111"/>
      <c r="H1910" s="110"/>
      <c r="I1910" s="65"/>
      <c r="J1910" s="112"/>
      <c r="K1910" s="67"/>
    </row>
    <row r="1911" spans="1:11" s="6" customFormat="1" ht="15" outlineLevel="1">
      <c r="A1911" s="59" t="s">
        <v>43</v>
      </c>
      <c r="B1911" s="108"/>
      <c r="C1911" s="108" t="s">
        <v>44</v>
      </c>
      <c r="D1911" s="109"/>
      <c r="E1911" s="62" t="s">
        <v>43</v>
      </c>
      <c r="F1911" s="110">
        <v>122.98</v>
      </c>
      <c r="G1911" s="111" t="s">
        <v>76</v>
      </c>
      <c r="H1911" s="110"/>
      <c r="I1911" s="65">
        <v>123.37</v>
      </c>
      <c r="J1911" s="112">
        <v>26.39</v>
      </c>
      <c r="K1911" s="67">
        <v>3255.83</v>
      </c>
    </row>
    <row r="1912" spans="1:11" s="6" customFormat="1" ht="15" outlineLevel="1">
      <c r="A1912" s="59" t="s">
        <v>43</v>
      </c>
      <c r="B1912" s="108"/>
      <c r="C1912" s="108" t="s">
        <v>46</v>
      </c>
      <c r="D1912" s="109"/>
      <c r="E1912" s="62" t="s">
        <v>43</v>
      </c>
      <c r="F1912" s="110">
        <v>12.32</v>
      </c>
      <c r="G1912" s="111">
        <v>1.2</v>
      </c>
      <c r="H1912" s="110"/>
      <c r="I1912" s="65">
        <v>11.24</v>
      </c>
      <c r="J1912" s="112">
        <v>6.01</v>
      </c>
      <c r="K1912" s="67">
        <v>67.53</v>
      </c>
    </row>
    <row r="1913" spans="1:11" s="6" customFormat="1" ht="15" outlineLevel="1">
      <c r="A1913" s="59" t="s">
        <v>43</v>
      </c>
      <c r="B1913" s="108"/>
      <c r="C1913" s="108" t="s">
        <v>48</v>
      </c>
      <c r="D1913" s="109"/>
      <c r="E1913" s="62" t="s">
        <v>43</v>
      </c>
      <c r="F1913" s="110"/>
      <c r="G1913" s="111"/>
      <c r="H1913" s="110"/>
      <c r="I1913" s="65"/>
      <c r="J1913" s="112">
        <v>26.39</v>
      </c>
      <c r="K1913" s="67"/>
    </row>
    <row r="1914" spans="1:11" s="6" customFormat="1" ht="15" outlineLevel="1">
      <c r="A1914" s="59" t="s">
        <v>43</v>
      </c>
      <c r="B1914" s="108"/>
      <c r="C1914" s="108" t="s">
        <v>52</v>
      </c>
      <c r="D1914" s="109"/>
      <c r="E1914" s="62" t="s">
        <v>43</v>
      </c>
      <c r="F1914" s="110"/>
      <c r="G1914" s="111"/>
      <c r="H1914" s="110"/>
      <c r="I1914" s="65"/>
      <c r="J1914" s="112"/>
      <c r="K1914" s="67"/>
    </row>
    <row r="1915" spans="1:11" s="6" customFormat="1" ht="15" outlineLevel="1">
      <c r="A1915" s="59" t="s">
        <v>43</v>
      </c>
      <c r="B1915" s="108"/>
      <c r="C1915" s="108" t="s">
        <v>53</v>
      </c>
      <c r="D1915" s="109" t="s">
        <v>54</v>
      </c>
      <c r="E1915" s="62">
        <v>91</v>
      </c>
      <c r="F1915" s="110"/>
      <c r="G1915" s="111"/>
      <c r="H1915" s="110"/>
      <c r="I1915" s="65">
        <v>112.27</v>
      </c>
      <c r="J1915" s="112">
        <v>75</v>
      </c>
      <c r="K1915" s="67">
        <v>2441.87</v>
      </c>
    </row>
    <row r="1916" spans="1:11" s="6" customFormat="1" ht="15" outlineLevel="1">
      <c r="A1916" s="59" t="s">
        <v>43</v>
      </c>
      <c r="B1916" s="108"/>
      <c r="C1916" s="108" t="s">
        <v>55</v>
      </c>
      <c r="D1916" s="109" t="s">
        <v>54</v>
      </c>
      <c r="E1916" s="62">
        <v>70</v>
      </c>
      <c r="F1916" s="110"/>
      <c r="G1916" s="111"/>
      <c r="H1916" s="110"/>
      <c r="I1916" s="65">
        <v>86.36</v>
      </c>
      <c r="J1916" s="112">
        <v>41</v>
      </c>
      <c r="K1916" s="67">
        <v>1334.89</v>
      </c>
    </row>
    <row r="1917" spans="1:11" s="6" customFormat="1" ht="15" outlineLevel="1">
      <c r="A1917" s="59" t="s">
        <v>43</v>
      </c>
      <c r="B1917" s="108"/>
      <c r="C1917" s="108" t="s">
        <v>56</v>
      </c>
      <c r="D1917" s="109" t="s">
        <v>54</v>
      </c>
      <c r="E1917" s="62">
        <v>98</v>
      </c>
      <c r="F1917" s="110"/>
      <c r="G1917" s="111"/>
      <c r="H1917" s="110"/>
      <c r="I1917" s="65">
        <v>0</v>
      </c>
      <c r="J1917" s="112">
        <v>95</v>
      </c>
      <c r="K1917" s="67">
        <v>0</v>
      </c>
    </row>
    <row r="1918" spans="1:11" s="6" customFormat="1" ht="15" outlineLevel="1">
      <c r="A1918" s="59" t="s">
        <v>43</v>
      </c>
      <c r="B1918" s="108"/>
      <c r="C1918" s="108" t="s">
        <v>57</v>
      </c>
      <c r="D1918" s="109" t="s">
        <v>54</v>
      </c>
      <c r="E1918" s="62">
        <v>77</v>
      </c>
      <c r="F1918" s="110"/>
      <c r="G1918" s="111"/>
      <c r="H1918" s="110"/>
      <c r="I1918" s="65">
        <v>0</v>
      </c>
      <c r="J1918" s="112">
        <v>65</v>
      </c>
      <c r="K1918" s="67">
        <v>0</v>
      </c>
    </row>
    <row r="1919" spans="1:11" s="6" customFormat="1" ht="30" outlineLevel="1">
      <c r="A1919" s="59" t="s">
        <v>43</v>
      </c>
      <c r="B1919" s="108"/>
      <c r="C1919" s="108" t="s">
        <v>58</v>
      </c>
      <c r="D1919" s="109" t="s">
        <v>59</v>
      </c>
      <c r="E1919" s="62">
        <v>11</v>
      </c>
      <c r="F1919" s="110"/>
      <c r="G1919" s="111" t="s">
        <v>76</v>
      </c>
      <c r="H1919" s="110"/>
      <c r="I1919" s="65">
        <v>11.04</v>
      </c>
      <c r="J1919" s="112"/>
      <c r="K1919" s="67"/>
    </row>
    <row r="1920" spans="1:11" s="6" customFormat="1" ht="15.75">
      <c r="A1920" s="70" t="s">
        <v>43</v>
      </c>
      <c r="B1920" s="113"/>
      <c r="C1920" s="113" t="s">
        <v>60</v>
      </c>
      <c r="D1920" s="114"/>
      <c r="E1920" s="73" t="s">
        <v>43</v>
      </c>
      <c r="F1920" s="115"/>
      <c r="G1920" s="116"/>
      <c r="H1920" s="115"/>
      <c r="I1920" s="76">
        <v>333.24</v>
      </c>
      <c r="J1920" s="117"/>
      <c r="K1920" s="78">
        <v>7100.12</v>
      </c>
    </row>
    <row r="1921" spans="1:11" s="6" customFormat="1" ht="180">
      <c r="A1921" s="59">
        <v>211</v>
      </c>
      <c r="B1921" s="108" t="s">
        <v>1613</v>
      </c>
      <c r="C1921" s="108" t="s">
        <v>1614</v>
      </c>
      <c r="D1921" s="109" t="s">
        <v>1615</v>
      </c>
      <c r="E1921" s="62" t="s">
        <v>1767</v>
      </c>
      <c r="F1921" s="110">
        <v>249.36</v>
      </c>
      <c r="G1921" s="111"/>
      <c r="H1921" s="110"/>
      <c r="I1921" s="65"/>
      <c r="J1921" s="112"/>
      <c r="K1921" s="67"/>
    </row>
    <row r="1922" spans="1:11" s="6" customFormat="1" ht="25.5" outlineLevel="1">
      <c r="A1922" s="59" t="s">
        <v>43</v>
      </c>
      <c r="B1922" s="108"/>
      <c r="C1922" s="108" t="s">
        <v>44</v>
      </c>
      <c r="D1922" s="109"/>
      <c r="E1922" s="62" t="s">
        <v>43</v>
      </c>
      <c r="F1922" s="110">
        <v>240.54</v>
      </c>
      <c r="G1922" s="111" t="s">
        <v>94</v>
      </c>
      <c r="H1922" s="110"/>
      <c r="I1922" s="65">
        <v>277.51</v>
      </c>
      <c r="J1922" s="112">
        <v>26.39</v>
      </c>
      <c r="K1922" s="67">
        <v>7323.39</v>
      </c>
    </row>
    <row r="1923" spans="1:11" s="6" customFormat="1" ht="15" outlineLevel="1">
      <c r="A1923" s="59" t="s">
        <v>43</v>
      </c>
      <c r="B1923" s="108"/>
      <c r="C1923" s="108" t="s">
        <v>46</v>
      </c>
      <c r="D1923" s="109"/>
      <c r="E1923" s="62" t="s">
        <v>43</v>
      </c>
      <c r="F1923" s="110">
        <v>3.27</v>
      </c>
      <c r="G1923" s="111" t="s">
        <v>95</v>
      </c>
      <c r="H1923" s="110"/>
      <c r="I1923" s="65">
        <v>3.73</v>
      </c>
      <c r="J1923" s="112">
        <v>10.9</v>
      </c>
      <c r="K1923" s="67">
        <v>40.630000000000003</v>
      </c>
    </row>
    <row r="1924" spans="1:11" s="6" customFormat="1" ht="15" outlineLevel="1">
      <c r="A1924" s="59" t="s">
        <v>43</v>
      </c>
      <c r="B1924" s="108"/>
      <c r="C1924" s="108" t="s">
        <v>48</v>
      </c>
      <c r="D1924" s="109"/>
      <c r="E1924" s="62" t="s">
        <v>43</v>
      </c>
      <c r="F1924" s="110" t="s">
        <v>1616</v>
      </c>
      <c r="G1924" s="111"/>
      <c r="H1924" s="110"/>
      <c r="I1924" s="68" t="s">
        <v>1768</v>
      </c>
      <c r="J1924" s="112">
        <v>26.39</v>
      </c>
      <c r="K1924" s="69" t="s">
        <v>1769</v>
      </c>
    </row>
    <row r="1925" spans="1:11" s="6" customFormat="1" ht="15" outlineLevel="1">
      <c r="A1925" s="59" t="s">
        <v>43</v>
      </c>
      <c r="B1925" s="108"/>
      <c r="C1925" s="108" t="s">
        <v>52</v>
      </c>
      <c r="D1925" s="109"/>
      <c r="E1925" s="62" t="s">
        <v>43</v>
      </c>
      <c r="F1925" s="110">
        <v>5.55</v>
      </c>
      <c r="G1925" s="111"/>
      <c r="H1925" s="110"/>
      <c r="I1925" s="65">
        <v>4.22</v>
      </c>
      <c r="J1925" s="112">
        <v>8.23</v>
      </c>
      <c r="K1925" s="67">
        <v>34.71</v>
      </c>
    </row>
    <row r="1926" spans="1:11" s="6" customFormat="1" ht="15" outlineLevel="1">
      <c r="A1926" s="59" t="s">
        <v>43</v>
      </c>
      <c r="B1926" s="108"/>
      <c r="C1926" s="108" t="s">
        <v>53</v>
      </c>
      <c r="D1926" s="109" t="s">
        <v>54</v>
      </c>
      <c r="E1926" s="62">
        <v>85</v>
      </c>
      <c r="F1926" s="110"/>
      <c r="G1926" s="111"/>
      <c r="H1926" s="110"/>
      <c r="I1926" s="65">
        <v>235.88</v>
      </c>
      <c r="J1926" s="112">
        <v>70</v>
      </c>
      <c r="K1926" s="67">
        <v>5126.37</v>
      </c>
    </row>
    <row r="1927" spans="1:11" s="6" customFormat="1" ht="15" outlineLevel="1">
      <c r="A1927" s="59" t="s">
        <v>43</v>
      </c>
      <c r="B1927" s="108"/>
      <c r="C1927" s="108" t="s">
        <v>55</v>
      </c>
      <c r="D1927" s="109" t="s">
        <v>54</v>
      </c>
      <c r="E1927" s="62">
        <v>70</v>
      </c>
      <c r="F1927" s="110"/>
      <c r="G1927" s="111"/>
      <c r="H1927" s="110"/>
      <c r="I1927" s="65">
        <v>194.26</v>
      </c>
      <c r="J1927" s="112">
        <v>41</v>
      </c>
      <c r="K1927" s="67">
        <v>3002.59</v>
      </c>
    </row>
    <row r="1928" spans="1:11" s="6" customFormat="1" ht="15" outlineLevel="1">
      <c r="A1928" s="59" t="s">
        <v>43</v>
      </c>
      <c r="B1928" s="108"/>
      <c r="C1928" s="108" t="s">
        <v>56</v>
      </c>
      <c r="D1928" s="109" t="s">
        <v>54</v>
      </c>
      <c r="E1928" s="62">
        <v>98</v>
      </c>
      <c r="F1928" s="110"/>
      <c r="G1928" s="111"/>
      <c r="H1928" s="110"/>
      <c r="I1928" s="65">
        <v>0.73</v>
      </c>
      <c r="J1928" s="112">
        <v>95</v>
      </c>
      <c r="K1928" s="67">
        <v>18.57</v>
      </c>
    </row>
    <row r="1929" spans="1:11" s="6" customFormat="1" ht="15" outlineLevel="1">
      <c r="A1929" s="59" t="s">
        <v>43</v>
      </c>
      <c r="B1929" s="108"/>
      <c r="C1929" s="108" t="s">
        <v>57</v>
      </c>
      <c r="D1929" s="109" t="s">
        <v>54</v>
      </c>
      <c r="E1929" s="62">
        <v>77</v>
      </c>
      <c r="F1929" s="110"/>
      <c r="G1929" s="111"/>
      <c r="H1929" s="110"/>
      <c r="I1929" s="65">
        <v>0.56999999999999995</v>
      </c>
      <c r="J1929" s="112">
        <v>65</v>
      </c>
      <c r="K1929" s="67">
        <v>12.71</v>
      </c>
    </row>
    <row r="1930" spans="1:11" s="6" customFormat="1" ht="30" outlineLevel="1">
      <c r="A1930" s="59" t="s">
        <v>43</v>
      </c>
      <c r="B1930" s="108"/>
      <c r="C1930" s="108" t="s">
        <v>58</v>
      </c>
      <c r="D1930" s="109" t="s">
        <v>59</v>
      </c>
      <c r="E1930" s="62">
        <v>16.57</v>
      </c>
      <c r="F1930" s="110"/>
      <c r="G1930" s="111" t="s">
        <v>94</v>
      </c>
      <c r="H1930" s="110"/>
      <c r="I1930" s="65">
        <v>19.12</v>
      </c>
      <c r="J1930" s="112"/>
      <c r="K1930" s="67"/>
    </row>
    <row r="1931" spans="1:11" s="6" customFormat="1" ht="15.75">
      <c r="A1931" s="70" t="s">
        <v>43</v>
      </c>
      <c r="B1931" s="113"/>
      <c r="C1931" s="113" t="s">
        <v>60</v>
      </c>
      <c r="D1931" s="114"/>
      <c r="E1931" s="73" t="s">
        <v>43</v>
      </c>
      <c r="F1931" s="115"/>
      <c r="G1931" s="116"/>
      <c r="H1931" s="115"/>
      <c r="I1931" s="76">
        <v>716.9</v>
      </c>
      <c r="J1931" s="117"/>
      <c r="K1931" s="78">
        <v>15558.97</v>
      </c>
    </row>
    <row r="1932" spans="1:11" s="6" customFormat="1" ht="15" outlineLevel="1">
      <c r="A1932" s="59" t="s">
        <v>43</v>
      </c>
      <c r="B1932" s="108"/>
      <c r="C1932" s="108" t="s">
        <v>61</v>
      </c>
      <c r="D1932" s="109"/>
      <c r="E1932" s="62" t="s">
        <v>43</v>
      </c>
      <c r="F1932" s="110"/>
      <c r="G1932" s="111"/>
      <c r="H1932" s="110"/>
      <c r="I1932" s="65"/>
      <c r="J1932" s="112"/>
      <c r="K1932" s="67"/>
    </row>
    <row r="1933" spans="1:11" s="6" customFormat="1" ht="25.5" outlineLevel="1">
      <c r="A1933" s="59" t="s">
        <v>43</v>
      </c>
      <c r="B1933" s="108"/>
      <c r="C1933" s="108" t="s">
        <v>46</v>
      </c>
      <c r="D1933" s="109"/>
      <c r="E1933" s="62" t="s">
        <v>43</v>
      </c>
      <c r="F1933" s="110">
        <v>0.65</v>
      </c>
      <c r="G1933" s="111" t="s">
        <v>100</v>
      </c>
      <c r="H1933" s="110"/>
      <c r="I1933" s="65">
        <v>7.0000000000000007E-2</v>
      </c>
      <c r="J1933" s="112">
        <v>26.39</v>
      </c>
      <c r="K1933" s="67">
        <v>1.96</v>
      </c>
    </row>
    <row r="1934" spans="1:11" s="6" customFormat="1" ht="25.5" outlineLevel="1">
      <c r="A1934" s="59" t="s">
        <v>43</v>
      </c>
      <c r="B1934" s="108"/>
      <c r="C1934" s="108" t="s">
        <v>48</v>
      </c>
      <c r="D1934" s="109"/>
      <c r="E1934" s="62" t="s">
        <v>43</v>
      </c>
      <c r="F1934" s="110">
        <v>0.65</v>
      </c>
      <c r="G1934" s="111" t="s">
        <v>100</v>
      </c>
      <c r="H1934" s="110"/>
      <c r="I1934" s="65">
        <v>7.0000000000000007E-2</v>
      </c>
      <c r="J1934" s="112">
        <v>26.39</v>
      </c>
      <c r="K1934" s="67">
        <v>1.96</v>
      </c>
    </row>
    <row r="1935" spans="1:11" s="6" customFormat="1" ht="15" outlineLevel="1">
      <c r="A1935" s="59" t="s">
        <v>43</v>
      </c>
      <c r="B1935" s="108"/>
      <c r="C1935" s="108" t="s">
        <v>63</v>
      </c>
      <c r="D1935" s="109" t="s">
        <v>54</v>
      </c>
      <c r="E1935" s="62">
        <v>175</v>
      </c>
      <c r="F1935" s="110"/>
      <c r="G1935" s="111"/>
      <c r="H1935" s="110"/>
      <c r="I1935" s="65">
        <v>0.12</v>
      </c>
      <c r="J1935" s="112">
        <v>160</v>
      </c>
      <c r="K1935" s="67">
        <v>3.13</v>
      </c>
    </row>
    <row r="1936" spans="1:11" s="6" customFormat="1" ht="15" outlineLevel="1">
      <c r="A1936" s="59" t="s">
        <v>43</v>
      </c>
      <c r="B1936" s="108"/>
      <c r="C1936" s="108" t="s">
        <v>64</v>
      </c>
      <c r="D1936" s="109"/>
      <c r="E1936" s="62" t="s">
        <v>43</v>
      </c>
      <c r="F1936" s="110"/>
      <c r="G1936" s="111"/>
      <c r="H1936" s="110"/>
      <c r="I1936" s="65">
        <v>0.19</v>
      </c>
      <c r="J1936" s="112"/>
      <c r="K1936" s="67">
        <v>5.09</v>
      </c>
    </row>
    <row r="1937" spans="1:11" s="6" customFormat="1" ht="15.75">
      <c r="A1937" s="70" t="s">
        <v>43</v>
      </c>
      <c r="B1937" s="113"/>
      <c r="C1937" s="113" t="s">
        <v>65</v>
      </c>
      <c r="D1937" s="114"/>
      <c r="E1937" s="73" t="s">
        <v>43</v>
      </c>
      <c r="F1937" s="115"/>
      <c r="G1937" s="116"/>
      <c r="H1937" s="115"/>
      <c r="I1937" s="76">
        <v>717.09</v>
      </c>
      <c r="J1937" s="117"/>
      <c r="K1937" s="78">
        <v>15564.06</v>
      </c>
    </row>
    <row r="1938" spans="1:11" s="6" customFormat="1" ht="105">
      <c r="A1938" s="59">
        <v>212</v>
      </c>
      <c r="B1938" s="108" t="s">
        <v>1622</v>
      </c>
      <c r="C1938" s="108" t="s">
        <v>1623</v>
      </c>
      <c r="D1938" s="109" t="s">
        <v>418</v>
      </c>
      <c r="E1938" s="62">
        <v>76</v>
      </c>
      <c r="F1938" s="110">
        <v>29.81</v>
      </c>
      <c r="G1938" s="111"/>
      <c r="H1938" s="110"/>
      <c r="I1938" s="65">
        <v>2265.56</v>
      </c>
      <c r="J1938" s="112">
        <v>9.16</v>
      </c>
      <c r="K1938" s="78">
        <v>20752.53</v>
      </c>
    </row>
    <row r="1939" spans="1:11" s="6" customFormat="1" ht="45">
      <c r="A1939" s="59">
        <v>213</v>
      </c>
      <c r="B1939" s="108" t="s">
        <v>1664</v>
      </c>
      <c r="C1939" s="108" t="s">
        <v>1665</v>
      </c>
      <c r="D1939" s="109" t="s">
        <v>106</v>
      </c>
      <c r="E1939" s="62" t="s">
        <v>1770</v>
      </c>
      <c r="F1939" s="110">
        <v>25448.75</v>
      </c>
      <c r="G1939" s="111"/>
      <c r="H1939" s="110"/>
      <c r="I1939" s="65">
        <v>16.239999999999998</v>
      </c>
      <c r="J1939" s="112">
        <v>5.9</v>
      </c>
      <c r="K1939" s="78">
        <v>95.79</v>
      </c>
    </row>
    <row r="1940" spans="1:11" s="6" customFormat="1" ht="45">
      <c r="A1940" s="59">
        <v>214</v>
      </c>
      <c r="B1940" s="108" t="s">
        <v>1661</v>
      </c>
      <c r="C1940" s="108" t="s">
        <v>1662</v>
      </c>
      <c r="D1940" s="109" t="s">
        <v>156</v>
      </c>
      <c r="E1940" s="62" t="s">
        <v>1771</v>
      </c>
      <c r="F1940" s="110">
        <v>135.06</v>
      </c>
      <c r="G1940" s="111"/>
      <c r="H1940" s="110"/>
      <c r="I1940" s="65">
        <v>205.29</v>
      </c>
      <c r="J1940" s="112">
        <v>7.51</v>
      </c>
      <c r="K1940" s="78">
        <v>1541.74</v>
      </c>
    </row>
    <row r="1941" spans="1:11" s="6" customFormat="1" ht="45">
      <c r="A1941" s="59">
        <v>215</v>
      </c>
      <c r="B1941" s="108" t="s">
        <v>1658</v>
      </c>
      <c r="C1941" s="108" t="s">
        <v>1659</v>
      </c>
      <c r="D1941" s="109" t="s">
        <v>109</v>
      </c>
      <c r="E1941" s="62" t="s">
        <v>1772</v>
      </c>
      <c r="F1941" s="110">
        <v>38.74</v>
      </c>
      <c r="G1941" s="111"/>
      <c r="H1941" s="110"/>
      <c r="I1941" s="65">
        <v>443.05</v>
      </c>
      <c r="J1941" s="112">
        <v>2.67</v>
      </c>
      <c r="K1941" s="78">
        <v>1182.94</v>
      </c>
    </row>
    <row r="1942" spans="1:11" s="6" customFormat="1" ht="180">
      <c r="A1942" s="59">
        <v>216</v>
      </c>
      <c r="B1942" s="108" t="s">
        <v>91</v>
      </c>
      <c r="C1942" s="108" t="s">
        <v>92</v>
      </c>
      <c r="D1942" s="109" t="s">
        <v>93</v>
      </c>
      <c r="E1942" s="62">
        <v>120.6</v>
      </c>
      <c r="F1942" s="110">
        <v>10.06</v>
      </c>
      <c r="G1942" s="111"/>
      <c r="H1942" s="110"/>
      <c r="I1942" s="65"/>
      <c r="J1942" s="112"/>
      <c r="K1942" s="67"/>
    </row>
    <row r="1943" spans="1:11" s="6" customFormat="1" ht="25.5" outlineLevel="1">
      <c r="A1943" s="59" t="s">
        <v>43</v>
      </c>
      <c r="B1943" s="108"/>
      <c r="C1943" s="108" t="s">
        <v>44</v>
      </c>
      <c r="D1943" s="109"/>
      <c r="E1943" s="62" t="s">
        <v>43</v>
      </c>
      <c r="F1943" s="110">
        <v>10.06</v>
      </c>
      <c r="G1943" s="111" t="s">
        <v>94</v>
      </c>
      <c r="H1943" s="110"/>
      <c r="I1943" s="65">
        <v>1841.69</v>
      </c>
      <c r="J1943" s="112">
        <v>26.39</v>
      </c>
      <c r="K1943" s="67">
        <v>48602.26</v>
      </c>
    </row>
    <row r="1944" spans="1:11" s="6" customFormat="1" ht="15" outlineLevel="1">
      <c r="A1944" s="59" t="s">
        <v>43</v>
      </c>
      <c r="B1944" s="108"/>
      <c r="C1944" s="108" t="s">
        <v>46</v>
      </c>
      <c r="D1944" s="109"/>
      <c r="E1944" s="62" t="s">
        <v>43</v>
      </c>
      <c r="F1944" s="110"/>
      <c r="G1944" s="111" t="s">
        <v>95</v>
      </c>
      <c r="H1944" s="110"/>
      <c r="I1944" s="65"/>
      <c r="J1944" s="112"/>
      <c r="K1944" s="67"/>
    </row>
    <row r="1945" spans="1:11" s="6" customFormat="1" ht="15" outlineLevel="1">
      <c r="A1945" s="59" t="s">
        <v>43</v>
      </c>
      <c r="B1945" s="108"/>
      <c r="C1945" s="108" t="s">
        <v>48</v>
      </c>
      <c r="D1945" s="109"/>
      <c r="E1945" s="62" t="s">
        <v>43</v>
      </c>
      <c r="F1945" s="110"/>
      <c r="G1945" s="111"/>
      <c r="H1945" s="110"/>
      <c r="I1945" s="65"/>
      <c r="J1945" s="112">
        <v>26.39</v>
      </c>
      <c r="K1945" s="67"/>
    </row>
    <row r="1946" spans="1:11" s="6" customFormat="1" ht="15" outlineLevel="1">
      <c r="A1946" s="59" t="s">
        <v>43</v>
      </c>
      <c r="B1946" s="108"/>
      <c r="C1946" s="108" t="s">
        <v>52</v>
      </c>
      <c r="D1946" s="109"/>
      <c r="E1946" s="62" t="s">
        <v>43</v>
      </c>
      <c r="F1946" s="110"/>
      <c r="G1946" s="111"/>
      <c r="H1946" s="110"/>
      <c r="I1946" s="65"/>
      <c r="J1946" s="112"/>
      <c r="K1946" s="67"/>
    </row>
    <row r="1947" spans="1:11" s="6" customFormat="1" ht="15" outlineLevel="1">
      <c r="A1947" s="59" t="s">
        <v>43</v>
      </c>
      <c r="B1947" s="108"/>
      <c r="C1947" s="108" t="s">
        <v>53</v>
      </c>
      <c r="D1947" s="109" t="s">
        <v>54</v>
      </c>
      <c r="E1947" s="62">
        <v>100</v>
      </c>
      <c r="F1947" s="110"/>
      <c r="G1947" s="111"/>
      <c r="H1947" s="110"/>
      <c r="I1947" s="65">
        <v>1841.69</v>
      </c>
      <c r="J1947" s="112">
        <v>83</v>
      </c>
      <c r="K1947" s="67">
        <v>40339.879999999997</v>
      </c>
    </row>
    <row r="1948" spans="1:11" s="6" customFormat="1" ht="15" outlineLevel="1">
      <c r="A1948" s="59" t="s">
        <v>43</v>
      </c>
      <c r="B1948" s="108"/>
      <c r="C1948" s="108" t="s">
        <v>55</v>
      </c>
      <c r="D1948" s="109" t="s">
        <v>54</v>
      </c>
      <c r="E1948" s="62">
        <v>64</v>
      </c>
      <c r="F1948" s="110"/>
      <c r="G1948" s="111"/>
      <c r="H1948" s="110"/>
      <c r="I1948" s="65">
        <v>1178.68</v>
      </c>
      <c r="J1948" s="112">
        <v>41</v>
      </c>
      <c r="K1948" s="67">
        <v>19926.93</v>
      </c>
    </row>
    <row r="1949" spans="1:11" s="6" customFormat="1" ht="15" outlineLevel="1">
      <c r="A1949" s="59" t="s">
        <v>43</v>
      </c>
      <c r="B1949" s="108"/>
      <c r="C1949" s="108" t="s">
        <v>56</v>
      </c>
      <c r="D1949" s="109" t="s">
        <v>54</v>
      </c>
      <c r="E1949" s="62">
        <v>98</v>
      </c>
      <c r="F1949" s="110"/>
      <c r="G1949" s="111"/>
      <c r="H1949" s="110"/>
      <c r="I1949" s="65">
        <v>0</v>
      </c>
      <c r="J1949" s="112">
        <v>95</v>
      </c>
      <c r="K1949" s="67">
        <v>0</v>
      </c>
    </row>
    <row r="1950" spans="1:11" s="6" customFormat="1" ht="15" outlineLevel="1">
      <c r="A1950" s="59" t="s">
        <v>43</v>
      </c>
      <c r="B1950" s="108"/>
      <c r="C1950" s="108" t="s">
        <v>57</v>
      </c>
      <c r="D1950" s="109" t="s">
        <v>54</v>
      </c>
      <c r="E1950" s="62">
        <v>77</v>
      </c>
      <c r="F1950" s="110"/>
      <c r="G1950" s="111"/>
      <c r="H1950" s="110"/>
      <c r="I1950" s="65">
        <v>0</v>
      </c>
      <c r="J1950" s="112">
        <v>65</v>
      </c>
      <c r="K1950" s="67">
        <v>0</v>
      </c>
    </row>
    <row r="1951" spans="1:11" s="6" customFormat="1" ht="30" outlineLevel="1">
      <c r="A1951" s="59" t="s">
        <v>43</v>
      </c>
      <c r="B1951" s="108"/>
      <c r="C1951" s="108" t="s">
        <v>58</v>
      </c>
      <c r="D1951" s="109" t="s">
        <v>59</v>
      </c>
      <c r="E1951" s="62">
        <v>0.9</v>
      </c>
      <c r="F1951" s="110"/>
      <c r="G1951" s="111" t="s">
        <v>94</v>
      </c>
      <c r="H1951" s="110"/>
      <c r="I1951" s="65">
        <v>164.76</v>
      </c>
      <c r="J1951" s="112"/>
      <c r="K1951" s="67"/>
    </row>
    <row r="1952" spans="1:11" s="6" customFormat="1" ht="15.75">
      <c r="A1952" s="70" t="s">
        <v>43</v>
      </c>
      <c r="B1952" s="113"/>
      <c r="C1952" s="113" t="s">
        <v>60</v>
      </c>
      <c r="D1952" s="114"/>
      <c r="E1952" s="73" t="s">
        <v>43</v>
      </c>
      <c r="F1952" s="115"/>
      <c r="G1952" s="116"/>
      <c r="H1952" s="115"/>
      <c r="I1952" s="76">
        <v>4862.0600000000004</v>
      </c>
      <c r="J1952" s="117"/>
      <c r="K1952" s="78">
        <v>108869.07</v>
      </c>
    </row>
    <row r="1953" spans="1:11" s="6" customFormat="1" ht="180">
      <c r="A1953" s="59">
        <v>217</v>
      </c>
      <c r="B1953" s="108" t="s">
        <v>174</v>
      </c>
      <c r="C1953" s="108" t="s">
        <v>175</v>
      </c>
      <c r="D1953" s="109" t="s">
        <v>142</v>
      </c>
      <c r="E1953" s="62" t="s">
        <v>1773</v>
      </c>
      <c r="F1953" s="110">
        <v>96.73</v>
      </c>
      <c r="G1953" s="111"/>
      <c r="H1953" s="110"/>
      <c r="I1953" s="65"/>
      <c r="J1953" s="112"/>
      <c r="K1953" s="67"/>
    </row>
    <row r="1954" spans="1:11" s="6" customFormat="1" ht="25.5" outlineLevel="1">
      <c r="A1954" s="59" t="s">
        <v>43</v>
      </c>
      <c r="B1954" s="108"/>
      <c r="C1954" s="108" t="s">
        <v>44</v>
      </c>
      <c r="D1954" s="109"/>
      <c r="E1954" s="62" t="s">
        <v>43</v>
      </c>
      <c r="F1954" s="110">
        <v>74.13</v>
      </c>
      <c r="G1954" s="111" t="s">
        <v>94</v>
      </c>
      <c r="H1954" s="110"/>
      <c r="I1954" s="65">
        <v>135.71</v>
      </c>
      <c r="J1954" s="112">
        <v>26.39</v>
      </c>
      <c r="K1954" s="67">
        <v>3581.4</v>
      </c>
    </row>
    <row r="1955" spans="1:11" s="6" customFormat="1" ht="15" outlineLevel="1">
      <c r="A1955" s="59" t="s">
        <v>43</v>
      </c>
      <c r="B1955" s="108"/>
      <c r="C1955" s="108" t="s">
        <v>46</v>
      </c>
      <c r="D1955" s="109"/>
      <c r="E1955" s="62" t="s">
        <v>43</v>
      </c>
      <c r="F1955" s="110">
        <v>13.14</v>
      </c>
      <c r="G1955" s="111" t="s">
        <v>95</v>
      </c>
      <c r="H1955" s="110"/>
      <c r="I1955" s="65">
        <v>23.77</v>
      </c>
      <c r="J1955" s="112">
        <v>8.01</v>
      </c>
      <c r="K1955" s="67">
        <v>190.4</v>
      </c>
    </row>
    <row r="1956" spans="1:11" s="6" customFormat="1" ht="15" outlineLevel="1">
      <c r="A1956" s="59" t="s">
        <v>43</v>
      </c>
      <c r="B1956" s="108"/>
      <c r="C1956" s="108" t="s">
        <v>48</v>
      </c>
      <c r="D1956" s="109"/>
      <c r="E1956" s="62" t="s">
        <v>43</v>
      </c>
      <c r="F1956" s="110" t="s">
        <v>177</v>
      </c>
      <c r="G1956" s="111"/>
      <c r="H1956" s="110"/>
      <c r="I1956" s="68" t="s">
        <v>1768</v>
      </c>
      <c r="J1956" s="112">
        <v>26.39</v>
      </c>
      <c r="K1956" s="69" t="s">
        <v>1774</v>
      </c>
    </row>
    <row r="1957" spans="1:11" s="6" customFormat="1" ht="15" outlineLevel="1">
      <c r="A1957" s="59" t="s">
        <v>43</v>
      </c>
      <c r="B1957" s="108"/>
      <c r="C1957" s="108" t="s">
        <v>52</v>
      </c>
      <c r="D1957" s="109"/>
      <c r="E1957" s="62" t="s">
        <v>43</v>
      </c>
      <c r="F1957" s="110">
        <v>9.4600000000000009</v>
      </c>
      <c r="G1957" s="111"/>
      <c r="H1957" s="110"/>
      <c r="I1957" s="65">
        <v>11.41</v>
      </c>
      <c r="J1957" s="112">
        <v>6.81</v>
      </c>
      <c r="K1957" s="67">
        <v>77.69</v>
      </c>
    </row>
    <row r="1958" spans="1:11" s="6" customFormat="1" ht="15" outlineLevel="1">
      <c r="A1958" s="59" t="s">
        <v>43</v>
      </c>
      <c r="B1958" s="108"/>
      <c r="C1958" s="108" t="s">
        <v>53</v>
      </c>
      <c r="D1958" s="109" t="s">
        <v>54</v>
      </c>
      <c r="E1958" s="62">
        <v>100</v>
      </c>
      <c r="F1958" s="110"/>
      <c r="G1958" s="111"/>
      <c r="H1958" s="110"/>
      <c r="I1958" s="65">
        <v>135.71</v>
      </c>
      <c r="J1958" s="112">
        <v>83</v>
      </c>
      <c r="K1958" s="67">
        <v>2972.56</v>
      </c>
    </row>
    <row r="1959" spans="1:11" s="6" customFormat="1" ht="15" outlineLevel="1">
      <c r="A1959" s="59" t="s">
        <v>43</v>
      </c>
      <c r="B1959" s="108"/>
      <c r="C1959" s="108" t="s">
        <v>55</v>
      </c>
      <c r="D1959" s="109" t="s">
        <v>54</v>
      </c>
      <c r="E1959" s="62">
        <v>64</v>
      </c>
      <c r="F1959" s="110"/>
      <c r="G1959" s="111"/>
      <c r="H1959" s="110"/>
      <c r="I1959" s="65">
        <v>86.85</v>
      </c>
      <c r="J1959" s="112">
        <v>41</v>
      </c>
      <c r="K1959" s="67">
        <v>1468.37</v>
      </c>
    </row>
    <row r="1960" spans="1:11" s="6" customFormat="1" ht="15" outlineLevel="1">
      <c r="A1960" s="59" t="s">
        <v>43</v>
      </c>
      <c r="B1960" s="108"/>
      <c r="C1960" s="108" t="s">
        <v>56</v>
      </c>
      <c r="D1960" s="109" t="s">
        <v>54</v>
      </c>
      <c r="E1960" s="62">
        <v>98</v>
      </c>
      <c r="F1960" s="110"/>
      <c r="G1960" s="111"/>
      <c r="H1960" s="110"/>
      <c r="I1960" s="65">
        <v>0.73</v>
      </c>
      <c r="J1960" s="112">
        <v>95</v>
      </c>
      <c r="K1960" s="67">
        <v>18.59</v>
      </c>
    </row>
    <row r="1961" spans="1:11" s="6" customFormat="1" ht="15" outlineLevel="1">
      <c r="A1961" s="59" t="s">
        <v>43</v>
      </c>
      <c r="B1961" s="108"/>
      <c r="C1961" s="108" t="s">
        <v>57</v>
      </c>
      <c r="D1961" s="109" t="s">
        <v>54</v>
      </c>
      <c r="E1961" s="62">
        <v>77</v>
      </c>
      <c r="F1961" s="110"/>
      <c r="G1961" s="111"/>
      <c r="H1961" s="110"/>
      <c r="I1961" s="65">
        <v>0.56999999999999995</v>
      </c>
      <c r="J1961" s="112">
        <v>65</v>
      </c>
      <c r="K1961" s="67">
        <v>12.72</v>
      </c>
    </row>
    <row r="1962" spans="1:11" s="6" customFormat="1" ht="30" outlineLevel="1">
      <c r="A1962" s="59" t="s">
        <v>43</v>
      </c>
      <c r="B1962" s="108"/>
      <c r="C1962" s="108" t="s">
        <v>58</v>
      </c>
      <c r="D1962" s="109" t="s">
        <v>59</v>
      </c>
      <c r="E1962" s="62">
        <v>5.31</v>
      </c>
      <c r="F1962" s="110"/>
      <c r="G1962" s="111" t="s">
        <v>94</v>
      </c>
      <c r="H1962" s="110"/>
      <c r="I1962" s="65">
        <v>9.7200000000000006</v>
      </c>
      <c r="J1962" s="112"/>
      <c r="K1962" s="67"/>
    </row>
    <row r="1963" spans="1:11" s="6" customFormat="1" ht="15.75">
      <c r="A1963" s="70" t="s">
        <v>43</v>
      </c>
      <c r="B1963" s="113"/>
      <c r="C1963" s="113" t="s">
        <v>60</v>
      </c>
      <c r="D1963" s="114"/>
      <c r="E1963" s="73" t="s">
        <v>43</v>
      </c>
      <c r="F1963" s="115"/>
      <c r="G1963" s="116"/>
      <c r="H1963" s="115"/>
      <c r="I1963" s="76">
        <v>394.75</v>
      </c>
      <c r="J1963" s="117"/>
      <c r="K1963" s="78">
        <v>8321.73</v>
      </c>
    </row>
    <row r="1964" spans="1:11" s="6" customFormat="1" ht="15" outlineLevel="1">
      <c r="A1964" s="59" t="s">
        <v>43</v>
      </c>
      <c r="B1964" s="108"/>
      <c r="C1964" s="108" t="s">
        <v>61</v>
      </c>
      <c r="D1964" s="109"/>
      <c r="E1964" s="62" t="s">
        <v>43</v>
      </c>
      <c r="F1964" s="110"/>
      <c r="G1964" s="111"/>
      <c r="H1964" s="110"/>
      <c r="I1964" s="65"/>
      <c r="J1964" s="112"/>
      <c r="K1964" s="67"/>
    </row>
    <row r="1965" spans="1:11" s="6" customFormat="1" ht="25.5" outlineLevel="1">
      <c r="A1965" s="59" t="s">
        <v>43</v>
      </c>
      <c r="B1965" s="108"/>
      <c r="C1965" s="108" t="s">
        <v>46</v>
      </c>
      <c r="D1965" s="109"/>
      <c r="E1965" s="62" t="s">
        <v>43</v>
      </c>
      <c r="F1965" s="110">
        <v>0.41</v>
      </c>
      <c r="G1965" s="111" t="s">
        <v>100</v>
      </c>
      <c r="H1965" s="110"/>
      <c r="I1965" s="65">
        <v>7.0000000000000007E-2</v>
      </c>
      <c r="J1965" s="112">
        <v>26.39</v>
      </c>
      <c r="K1965" s="67">
        <v>1.96</v>
      </c>
    </row>
    <row r="1966" spans="1:11" s="6" customFormat="1" ht="25.5" outlineLevel="1">
      <c r="A1966" s="59" t="s">
        <v>43</v>
      </c>
      <c r="B1966" s="108"/>
      <c r="C1966" s="108" t="s">
        <v>48</v>
      </c>
      <c r="D1966" s="109"/>
      <c r="E1966" s="62" t="s">
        <v>43</v>
      </c>
      <c r="F1966" s="110">
        <v>0.41</v>
      </c>
      <c r="G1966" s="111" t="s">
        <v>100</v>
      </c>
      <c r="H1966" s="110"/>
      <c r="I1966" s="65">
        <v>7.0000000000000007E-2</v>
      </c>
      <c r="J1966" s="112">
        <v>26.39</v>
      </c>
      <c r="K1966" s="67">
        <v>1.96</v>
      </c>
    </row>
    <row r="1967" spans="1:11" s="6" customFormat="1" ht="15" outlineLevel="1">
      <c r="A1967" s="59" t="s">
        <v>43</v>
      </c>
      <c r="B1967" s="108"/>
      <c r="C1967" s="108" t="s">
        <v>63</v>
      </c>
      <c r="D1967" s="109" t="s">
        <v>54</v>
      </c>
      <c r="E1967" s="62">
        <v>175</v>
      </c>
      <c r="F1967" s="110"/>
      <c r="G1967" s="111"/>
      <c r="H1967" s="110"/>
      <c r="I1967" s="65">
        <v>0.12</v>
      </c>
      <c r="J1967" s="112">
        <v>160</v>
      </c>
      <c r="K1967" s="67">
        <v>3.13</v>
      </c>
    </row>
    <row r="1968" spans="1:11" s="6" customFormat="1" ht="15" outlineLevel="1">
      <c r="A1968" s="59" t="s">
        <v>43</v>
      </c>
      <c r="B1968" s="108"/>
      <c r="C1968" s="108" t="s">
        <v>64</v>
      </c>
      <c r="D1968" s="109"/>
      <c r="E1968" s="62" t="s">
        <v>43</v>
      </c>
      <c r="F1968" s="110"/>
      <c r="G1968" s="111"/>
      <c r="H1968" s="110"/>
      <c r="I1968" s="65">
        <v>0.19</v>
      </c>
      <c r="J1968" s="112"/>
      <c r="K1968" s="67">
        <v>5.09</v>
      </c>
    </row>
    <row r="1969" spans="1:11" s="6" customFormat="1" ht="15.75">
      <c r="A1969" s="70" t="s">
        <v>43</v>
      </c>
      <c r="B1969" s="113"/>
      <c r="C1969" s="113" t="s">
        <v>65</v>
      </c>
      <c r="D1969" s="114"/>
      <c r="E1969" s="73" t="s">
        <v>43</v>
      </c>
      <c r="F1969" s="115"/>
      <c r="G1969" s="116"/>
      <c r="H1969" s="115"/>
      <c r="I1969" s="76">
        <v>394.94</v>
      </c>
      <c r="J1969" s="117"/>
      <c r="K1969" s="78">
        <v>8326.82</v>
      </c>
    </row>
    <row r="1970" spans="1:11" s="6" customFormat="1" ht="15.75">
      <c r="A1970" s="59">
        <v>218</v>
      </c>
      <c r="B1970" s="108" t="s">
        <v>180</v>
      </c>
      <c r="C1970" s="108" t="s">
        <v>181</v>
      </c>
      <c r="D1970" s="109" t="s">
        <v>106</v>
      </c>
      <c r="E1970" s="62">
        <v>1.0854000000000001E-2</v>
      </c>
      <c r="F1970" s="110">
        <v>18660.61</v>
      </c>
      <c r="G1970" s="111"/>
      <c r="H1970" s="110"/>
      <c r="I1970" s="65">
        <v>202.54</v>
      </c>
      <c r="J1970" s="112">
        <v>3.05</v>
      </c>
      <c r="K1970" s="78">
        <v>617.75</v>
      </c>
    </row>
    <row r="1971" spans="1:11" s="6" customFormat="1" ht="180">
      <c r="A1971" s="59">
        <v>219</v>
      </c>
      <c r="B1971" s="108" t="s">
        <v>183</v>
      </c>
      <c r="C1971" s="108" t="s">
        <v>184</v>
      </c>
      <c r="D1971" s="109" t="s">
        <v>142</v>
      </c>
      <c r="E1971" s="62" t="s">
        <v>1773</v>
      </c>
      <c r="F1971" s="110">
        <v>314.81</v>
      </c>
      <c r="G1971" s="111">
        <v>2</v>
      </c>
      <c r="H1971" s="110"/>
      <c r="I1971" s="65"/>
      <c r="J1971" s="112"/>
      <c r="K1971" s="67"/>
    </row>
    <row r="1972" spans="1:11" s="6" customFormat="1" ht="25.5" outlineLevel="1">
      <c r="A1972" s="59" t="s">
        <v>43</v>
      </c>
      <c r="B1972" s="108"/>
      <c r="C1972" s="108" t="s">
        <v>44</v>
      </c>
      <c r="D1972" s="109"/>
      <c r="E1972" s="62" t="s">
        <v>43</v>
      </c>
      <c r="F1972" s="110">
        <v>25.35</v>
      </c>
      <c r="G1972" s="111" t="s">
        <v>185</v>
      </c>
      <c r="H1972" s="110"/>
      <c r="I1972" s="65">
        <v>92.82</v>
      </c>
      <c r="J1972" s="112">
        <v>26.39</v>
      </c>
      <c r="K1972" s="67">
        <v>2449.44</v>
      </c>
    </row>
    <row r="1973" spans="1:11" s="6" customFormat="1" ht="15" outlineLevel="1">
      <c r="A1973" s="59" t="s">
        <v>43</v>
      </c>
      <c r="B1973" s="108"/>
      <c r="C1973" s="108" t="s">
        <v>46</v>
      </c>
      <c r="D1973" s="109"/>
      <c r="E1973" s="62" t="s">
        <v>43</v>
      </c>
      <c r="F1973" s="110">
        <v>1.81</v>
      </c>
      <c r="G1973" s="111" t="s">
        <v>186</v>
      </c>
      <c r="H1973" s="110"/>
      <c r="I1973" s="65">
        <v>6.55</v>
      </c>
      <c r="J1973" s="112">
        <v>10.23</v>
      </c>
      <c r="K1973" s="67">
        <v>66.989999999999995</v>
      </c>
    </row>
    <row r="1974" spans="1:11" s="6" customFormat="1" ht="15" outlineLevel="1">
      <c r="A1974" s="59" t="s">
        <v>43</v>
      </c>
      <c r="B1974" s="108"/>
      <c r="C1974" s="108" t="s">
        <v>48</v>
      </c>
      <c r="D1974" s="109"/>
      <c r="E1974" s="62" t="s">
        <v>43</v>
      </c>
      <c r="F1974" s="110" t="s">
        <v>187</v>
      </c>
      <c r="G1974" s="111"/>
      <c r="H1974" s="110"/>
      <c r="I1974" s="68" t="s">
        <v>1775</v>
      </c>
      <c r="J1974" s="112">
        <v>26.39</v>
      </c>
      <c r="K1974" s="69" t="s">
        <v>1776</v>
      </c>
    </row>
    <row r="1975" spans="1:11" s="6" customFormat="1" ht="15" outlineLevel="1">
      <c r="A1975" s="59" t="s">
        <v>43</v>
      </c>
      <c r="B1975" s="108"/>
      <c r="C1975" s="108" t="s">
        <v>52</v>
      </c>
      <c r="D1975" s="109"/>
      <c r="E1975" s="62" t="s">
        <v>43</v>
      </c>
      <c r="F1975" s="110">
        <v>287.64999999999998</v>
      </c>
      <c r="G1975" s="111">
        <v>2</v>
      </c>
      <c r="H1975" s="110"/>
      <c r="I1975" s="65">
        <v>693.81</v>
      </c>
      <c r="J1975" s="112">
        <v>2.76</v>
      </c>
      <c r="K1975" s="67">
        <v>1914.92</v>
      </c>
    </row>
    <row r="1976" spans="1:11" s="6" customFormat="1" ht="15" outlineLevel="1">
      <c r="A1976" s="59" t="s">
        <v>43</v>
      </c>
      <c r="B1976" s="108"/>
      <c r="C1976" s="108" t="s">
        <v>53</v>
      </c>
      <c r="D1976" s="109" t="s">
        <v>54</v>
      </c>
      <c r="E1976" s="62">
        <v>100</v>
      </c>
      <c r="F1976" s="110"/>
      <c r="G1976" s="111"/>
      <c r="H1976" s="110"/>
      <c r="I1976" s="65">
        <v>92.82</v>
      </c>
      <c r="J1976" s="112">
        <v>83</v>
      </c>
      <c r="K1976" s="67">
        <v>2033.04</v>
      </c>
    </row>
    <row r="1977" spans="1:11" s="6" customFormat="1" ht="15" outlineLevel="1">
      <c r="A1977" s="59" t="s">
        <v>43</v>
      </c>
      <c r="B1977" s="108"/>
      <c r="C1977" s="108" t="s">
        <v>55</v>
      </c>
      <c r="D1977" s="109" t="s">
        <v>54</v>
      </c>
      <c r="E1977" s="62">
        <v>64</v>
      </c>
      <c r="F1977" s="110"/>
      <c r="G1977" s="111"/>
      <c r="H1977" s="110"/>
      <c r="I1977" s="65">
        <v>59.4</v>
      </c>
      <c r="J1977" s="112">
        <v>41</v>
      </c>
      <c r="K1977" s="67">
        <v>1004.27</v>
      </c>
    </row>
    <row r="1978" spans="1:11" s="6" customFormat="1" ht="15" outlineLevel="1">
      <c r="A1978" s="59" t="s">
        <v>43</v>
      </c>
      <c r="B1978" s="108"/>
      <c r="C1978" s="108" t="s">
        <v>56</v>
      </c>
      <c r="D1978" s="109" t="s">
        <v>54</v>
      </c>
      <c r="E1978" s="62">
        <v>98</v>
      </c>
      <c r="F1978" s="110"/>
      <c r="G1978" s="111"/>
      <c r="H1978" s="110"/>
      <c r="I1978" s="65">
        <v>0.96</v>
      </c>
      <c r="J1978" s="112">
        <v>95</v>
      </c>
      <c r="K1978" s="67">
        <v>24.49</v>
      </c>
    </row>
    <row r="1979" spans="1:11" s="6" customFormat="1" ht="15" outlineLevel="1">
      <c r="A1979" s="59" t="s">
        <v>43</v>
      </c>
      <c r="B1979" s="108"/>
      <c r="C1979" s="108" t="s">
        <v>57</v>
      </c>
      <c r="D1979" s="109" t="s">
        <v>54</v>
      </c>
      <c r="E1979" s="62">
        <v>77</v>
      </c>
      <c r="F1979" s="110"/>
      <c r="G1979" s="111"/>
      <c r="H1979" s="110"/>
      <c r="I1979" s="65">
        <v>0.75</v>
      </c>
      <c r="J1979" s="112">
        <v>65</v>
      </c>
      <c r="K1979" s="67">
        <v>16.760000000000002</v>
      </c>
    </row>
    <row r="1980" spans="1:11" s="6" customFormat="1" ht="30" outlineLevel="1">
      <c r="A1980" s="59" t="s">
        <v>43</v>
      </c>
      <c r="B1980" s="108"/>
      <c r="C1980" s="108" t="s">
        <v>58</v>
      </c>
      <c r="D1980" s="109" t="s">
        <v>59</v>
      </c>
      <c r="E1980" s="62">
        <v>2.13</v>
      </c>
      <c r="F1980" s="110"/>
      <c r="G1980" s="111" t="s">
        <v>185</v>
      </c>
      <c r="H1980" s="110"/>
      <c r="I1980" s="65">
        <v>7.8</v>
      </c>
      <c r="J1980" s="112"/>
      <c r="K1980" s="67"/>
    </row>
    <row r="1981" spans="1:11" s="6" customFormat="1" ht="15.75">
      <c r="A1981" s="70" t="s">
        <v>43</v>
      </c>
      <c r="B1981" s="113"/>
      <c r="C1981" s="113" t="s">
        <v>60</v>
      </c>
      <c r="D1981" s="114"/>
      <c r="E1981" s="73" t="s">
        <v>43</v>
      </c>
      <c r="F1981" s="115"/>
      <c r="G1981" s="116"/>
      <c r="H1981" s="115"/>
      <c r="I1981" s="76">
        <v>947.11</v>
      </c>
      <c r="J1981" s="117"/>
      <c r="K1981" s="78">
        <v>7509.91</v>
      </c>
    </row>
    <row r="1982" spans="1:11" s="6" customFormat="1" ht="15" outlineLevel="1">
      <c r="A1982" s="59" t="s">
        <v>43</v>
      </c>
      <c r="B1982" s="108"/>
      <c r="C1982" s="108" t="s">
        <v>61</v>
      </c>
      <c r="D1982" s="109"/>
      <c r="E1982" s="62" t="s">
        <v>43</v>
      </c>
      <c r="F1982" s="110"/>
      <c r="G1982" s="111"/>
      <c r="H1982" s="110"/>
      <c r="I1982" s="65"/>
      <c r="J1982" s="112"/>
      <c r="K1982" s="67"/>
    </row>
    <row r="1983" spans="1:11" s="6" customFormat="1" ht="25.5" outlineLevel="1">
      <c r="A1983" s="59" t="s">
        <v>43</v>
      </c>
      <c r="B1983" s="108"/>
      <c r="C1983" s="108" t="s">
        <v>46</v>
      </c>
      <c r="D1983" s="109"/>
      <c r="E1983" s="62" t="s">
        <v>43</v>
      </c>
      <c r="F1983" s="110">
        <v>0.27</v>
      </c>
      <c r="G1983" s="111" t="s">
        <v>190</v>
      </c>
      <c r="H1983" s="110"/>
      <c r="I1983" s="65">
        <v>0.1</v>
      </c>
      <c r="J1983" s="112">
        <v>26.39</v>
      </c>
      <c r="K1983" s="67">
        <v>2.58</v>
      </c>
    </row>
    <row r="1984" spans="1:11" s="6" customFormat="1" ht="25.5" outlineLevel="1">
      <c r="A1984" s="59" t="s">
        <v>43</v>
      </c>
      <c r="B1984" s="108"/>
      <c r="C1984" s="108" t="s">
        <v>48</v>
      </c>
      <c r="D1984" s="109"/>
      <c r="E1984" s="62" t="s">
        <v>43</v>
      </c>
      <c r="F1984" s="110">
        <v>0.27</v>
      </c>
      <c r="G1984" s="111" t="s">
        <v>190</v>
      </c>
      <c r="H1984" s="110"/>
      <c r="I1984" s="65">
        <v>0.1</v>
      </c>
      <c r="J1984" s="112">
        <v>26.39</v>
      </c>
      <c r="K1984" s="67">
        <v>2.58</v>
      </c>
    </row>
    <row r="1985" spans="1:11" s="6" customFormat="1" ht="15" outlineLevel="1">
      <c r="A1985" s="59" t="s">
        <v>43</v>
      </c>
      <c r="B1985" s="108"/>
      <c r="C1985" s="108" t="s">
        <v>63</v>
      </c>
      <c r="D1985" s="109" t="s">
        <v>54</v>
      </c>
      <c r="E1985" s="62">
        <v>175</v>
      </c>
      <c r="F1985" s="110"/>
      <c r="G1985" s="111"/>
      <c r="H1985" s="110"/>
      <c r="I1985" s="65">
        <v>0.18</v>
      </c>
      <c r="J1985" s="112">
        <v>160</v>
      </c>
      <c r="K1985" s="67">
        <v>4.13</v>
      </c>
    </row>
    <row r="1986" spans="1:11" s="6" customFormat="1" ht="15" outlineLevel="1">
      <c r="A1986" s="59" t="s">
        <v>43</v>
      </c>
      <c r="B1986" s="108"/>
      <c r="C1986" s="108" t="s">
        <v>64</v>
      </c>
      <c r="D1986" s="109"/>
      <c r="E1986" s="62" t="s">
        <v>43</v>
      </c>
      <c r="F1986" s="110"/>
      <c r="G1986" s="111"/>
      <c r="H1986" s="110"/>
      <c r="I1986" s="65">
        <v>0.28000000000000003</v>
      </c>
      <c r="J1986" s="112"/>
      <c r="K1986" s="67">
        <v>6.71</v>
      </c>
    </row>
    <row r="1987" spans="1:11" s="6" customFormat="1" ht="15.75">
      <c r="A1987" s="70" t="s">
        <v>43</v>
      </c>
      <c r="B1987" s="113"/>
      <c r="C1987" s="126" t="s">
        <v>65</v>
      </c>
      <c r="D1987" s="127"/>
      <c r="E1987" s="91" t="s">
        <v>43</v>
      </c>
      <c r="F1987" s="128"/>
      <c r="G1987" s="129"/>
      <c r="H1987" s="128"/>
      <c r="I1987" s="87">
        <v>947.39</v>
      </c>
      <c r="J1987" s="125"/>
      <c r="K1987" s="86">
        <v>7516.62</v>
      </c>
    </row>
    <row r="1988" spans="1:11" s="6" customFormat="1" ht="15">
      <c r="A1988" s="123"/>
      <c r="B1988" s="124"/>
      <c r="C1988" s="168" t="s">
        <v>127</v>
      </c>
      <c r="D1988" s="169"/>
      <c r="E1988" s="169"/>
      <c r="F1988" s="169"/>
      <c r="G1988" s="169"/>
      <c r="H1988" s="169"/>
      <c r="I1988" s="65">
        <v>73341.539999999994</v>
      </c>
      <c r="J1988" s="112"/>
      <c r="K1988" s="67">
        <v>846391.37</v>
      </c>
    </row>
    <row r="1989" spans="1:11" s="6" customFormat="1" ht="15">
      <c r="A1989" s="123"/>
      <c r="B1989" s="124"/>
      <c r="C1989" s="168" t="s">
        <v>128</v>
      </c>
      <c r="D1989" s="169"/>
      <c r="E1989" s="169"/>
      <c r="F1989" s="169"/>
      <c r="G1989" s="169"/>
      <c r="H1989" s="169"/>
      <c r="I1989" s="65"/>
      <c r="J1989" s="112"/>
      <c r="K1989" s="67"/>
    </row>
    <row r="1990" spans="1:11" s="6" customFormat="1" ht="15">
      <c r="A1990" s="123"/>
      <c r="B1990" s="124"/>
      <c r="C1990" s="168" t="s">
        <v>129</v>
      </c>
      <c r="D1990" s="169"/>
      <c r="E1990" s="169"/>
      <c r="F1990" s="169"/>
      <c r="G1990" s="169"/>
      <c r="H1990" s="169"/>
      <c r="I1990" s="65">
        <v>20129.009999999998</v>
      </c>
      <c r="J1990" s="112"/>
      <c r="K1990" s="67">
        <v>531203.97</v>
      </c>
    </row>
    <row r="1991" spans="1:11" s="6" customFormat="1" ht="15">
      <c r="A1991" s="123"/>
      <c r="B1991" s="124"/>
      <c r="C1991" s="168" t="s">
        <v>130</v>
      </c>
      <c r="D1991" s="169"/>
      <c r="E1991" s="169"/>
      <c r="F1991" s="169"/>
      <c r="G1991" s="169"/>
      <c r="H1991" s="169"/>
      <c r="I1991" s="65">
        <v>30802.11</v>
      </c>
      <c r="J1991" s="112"/>
      <c r="K1991" s="67">
        <v>137027.01999999999</v>
      </c>
    </row>
    <row r="1992" spans="1:11" s="6" customFormat="1" ht="15">
      <c r="A1992" s="123"/>
      <c r="B1992" s="124"/>
      <c r="C1992" s="168" t="s">
        <v>131</v>
      </c>
      <c r="D1992" s="169"/>
      <c r="E1992" s="169"/>
      <c r="F1992" s="169"/>
      <c r="G1992" s="169"/>
      <c r="H1992" s="169"/>
      <c r="I1992" s="65">
        <v>26718.84</v>
      </c>
      <c r="J1992" s="112"/>
      <c r="K1992" s="67">
        <v>291858.96000000002</v>
      </c>
    </row>
    <row r="1993" spans="1:11" s="6" customFormat="1" ht="15.75">
      <c r="A1993" s="123"/>
      <c r="B1993" s="124"/>
      <c r="C1993" s="173" t="s">
        <v>132</v>
      </c>
      <c r="D1993" s="174"/>
      <c r="E1993" s="174"/>
      <c r="F1993" s="174"/>
      <c r="G1993" s="174"/>
      <c r="H1993" s="174"/>
      <c r="I1993" s="76">
        <v>21845</v>
      </c>
      <c r="J1993" s="117"/>
      <c r="K1993" s="78">
        <v>439174.41</v>
      </c>
    </row>
    <row r="1994" spans="1:11" s="6" customFormat="1" ht="15.75">
      <c r="A1994" s="123"/>
      <c r="B1994" s="124"/>
      <c r="C1994" s="173" t="s">
        <v>133</v>
      </c>
      <c r="D1994" s="174"/>
      <c r="E1994" s="174"/>
      <c r="F1994" s="174"/>
      <c r="G1994" s="174"/>
      <c r="H1994" s="174"/>
      <c r="I1994" s="76">
        <v>13869.01</v>
      </c>
      <c r="J1994" s="117"/>
      <c r="K1994" s="78">
        <v>245081.27</v>
      </c>
    </row>
    <row r="1995" spans="1:11" s="6" customFormat="1" ht="32.1" customHeight="1">
      <c r="A1995" s="123"/>
      <c r="B1995" s="124"/>
      <c r="C1995" s="173" t="s">
        <v>1777</v>
      </c>
      <c r="D1995" s="174"/>
      <c r="E1995" s="174"/>
      <c r="F1995" s="174"/>
      <c r="G1995" s="174"/>
      <c r="H1995" s="174"/>
      <c r="I1995" s="76"/>
      <c r="J1995" s="117"/>
      <c r="K1995" s="78"/>
    </row>
    <row r="1996" spans="1:11" s="6" customFormat="1" ht="15">
      <c r="A1996" s="123"/>
      <c r="B1996" s="124"/>
      <c r="C1996" s="168" t="s">
        <v>135</v>
      </c>
      <c r="D1996" s="169"/>
      <c r="E1996" s="169"/>
      <c r="F1996" s="169"/>
      <c r="G1996" s="169"/>
      <c r="H1996" s="169"/>
      <c r="I1996" s="65">
        <v>32775.83</v>
      </c>
      <c r="J1996" s="112"/>
      <c r="K1996" s="67">
        <v>246591.19</v>
      </c>
    </row>
    <row r="1997" spans="1:11" s="6" customFormat="1" ht="15">
      <c r="A1997" s="123"/>
      <c r="B1997" s="124"/>
      <c r="C1997" s="168" t="s">
        <v>136</v>
      </c>
      <c r="D1997" s="169"/>
      <c r="E1997" s="169"/>
      <c r="F1997" s="169"/>
      <c r="G1997" s="169"/>
      <c r="H1997" s="169"/>
      <c r="I1997" s="65">
        <v>76279.72</v>
      </c>
      <c r="J1997" s="112"/>
      <c r="K1997" s="67">
        <v>1284055.8600000001</v>
      </c>
    </row>
    <row r="1998" spans="1:11" s="6" customFormat="1" ht="15">
      <c r="A1998" s="123"/>
      <c r="B1998" s="124"/>
      <c r="C1998" s="168" t="s">
        <v>137</v>
      </c>
      <c r="D1998" s="169"/>
      <c r="E1998" s="169"/>
      <c r="F1998" s="169"/>
      <c r="G1998" s="169"/>
      <c r="H1998" s="169"/>
      <c r="I1998" s="65">
        <v>109055.55</v>
      </c>
      <c r="J1998" s="112"/>
      <c r="K1998" s="67">
        <v>1530647.05</v>
      </c>
    </row>
    <row r="1999" spans="1:11" s="6" customFormat="1" ht="32.1" customHeight="1">
      <c r="A1999" s="123"/>
      <c r="B1999" s="124"/>
      <c r="C1999" s="175" t="s">
        <v>1778</v>
      </c>
      <c r="D1999" s="176"/>
      <c r="E1999" s="176"/>
      <c r="F1999" s="176"/>
      <c r="G1999" s="176"/>
      <c r="H1999" s="176"/>
      <c r="I1999" s="87">
        <v>109055.55</v>
      </c>
      <c r="J1999" s="125"/>
      <c r="K1999" s="86">
        <v>1530647.05</v>
      </c>
    </row>
    <row r="2000" spans="1:11" s="6" customFormat="1" ht="22.15" customHeight="1">
      <c r="A2000" s="166" t="s">
        <v>1779</v>
      </c>
      <c r="B2000" s="167"/>
      <c r="C2000" s="167"/>
      <c r="D2000" s="167"/>
      <c r="E2000" s="167"/>
      <c r="F2000" s="167"/>
      <c r="G2000" s="167"/>
      <c r="H2000" s="167"/>
      <c r="I2000" s="167"/>
      <c r="J2000" s="167"/>
      <c r="K2000" s="167"/>
    </row>
    <row r="2001" spans="1:11" s="6" customFormat="1" ht="135">
      <c r="A2001" s="59">
        <v>220</v>
      </c>
      <c r="B2001" s="108" t="s">
        <v>1034</v>
      </c>
      <c r="C2001" s="108" t="s">
        <v>1035</v>
      </c>
      <c r="D2001" s="109" t="s">
        <v>1036</v>
      </c>
      <c r="E2001" s="62" t="s">
        <v>1037</v>
      </c>
      <c r="F2001" s="110">
        <v>105.04</v>
      </c>
      <c r="G2001" s="111"/>
      <c r="H2001" s="110"/>
      <c r="I2001" s="65"/>
      <c r="J2001" s="112"/>
      <c r="K2001" s="67"/>
    </row>
    <row r="2002" spans="1:11" s="6" customFormat="1" ht="15" outlineLevel="1">
      <c r="A2002" s="59" t="s">
        <v>43</v>
      </c>
      <c r="B2002" s="108"/>
      <c r="C2002" s="108" t="s">
        <v>44</v>
      </c>
      <c r="D2002" s="109"/>
      <c r="E2002" s="62" t="s">
        <v>43</v>
      </c>
      <c r="F2002" s="110">
        <v>95.48</v>
      </c>
      <c r="G2002" s="111" t="s">
        <v>76</v>
      </c>
      <c r="H2002" s="110"/>
      <c r="I2002" s="65">
        <v>70.58</v>
      </c>
      <c r="J2002" s="112">
        <v>26.39</v>
      </c>
      <c r="K2002" s="67">
        <v>1862.57</v>
      </c>
    </row>
    <row r="2003" spans="1:11" s="6" customFormat="1" ht="15" outlineLevel="1">
      <c r="A2003" s="59" t="s">
        <v>43</v>
      </c>
      <c r="B2003" s="108"/>
      <c r="C2003" s="108" t="s">
        <v>46</v>
      </c>
      <c r="D2003" s="109"/>
      <c r="E2003" s="62" t="s">
        <v>43</v>
      </c>
      <c r="F2003" s="110">
        <v>9.56</v>
      </c>
      <c r="G2003" s="111">
        <v>1.2</v>
      </c>
      <c r="H2003" s="110"/>
      <c r="I2003" s="65">
        <v>6.42</v>
      </c>
      <c r="J2003" s="112">
        <v>6.01</v>
      </c>
      <c r="K2003" s="67">
        <v>38.61</v>
      </c>
    </row>
    <row r="2004" spans="1:11" s="6" customFormat="1" ht="15" outlineLevel="1">
      <c r="A2004" s="59" t="s">
        <v>43</v>
      </c>
      <c r="B2004" s="108"/>
      <c r="C2004" s="108" t="s">
        <v>48</v>
      </c>
      <c r="D2004" s="109"/>
      <c r="E2004" s="62" t="s">
        <v>43</v>
      </c>
      <c r="F2004" s="110"/>
      <c r="G2004" s="111"/>
      <c r="H2004" s="110"/>
      <c r="I2004" s="65"/>
      <c r="J2004" s="112">
        <v>26.39</v>
      </c>
      <c r="K2004" s="67"/>
    </row>
    <row r="2005" spans="1:11" s="6" customFormat="1" ht="15" outlineLevel="1">
      <c r="A2005" s="59" t="s">
        <v>43</v>
      </c>
      <c r="B2005" s="108"/>
      <c r="C2005" s="108" t="s">
        <v>52</v>
      </c>
      <c r="D2005" s="109"/>
      <c r="E2005" s="62" t="s">
        <v>43</v>
      </c>
      <c r="F2005" s="110"/>
      <c r="G2005" s="111"/>
      <c r="H2005" s="110"/>
      <c r="I2005" s="65"/>
      <c r="J2005" s="112"/>
      <c r="K2005" s="67"/>
    </row>
    <row r="2006" spans="1:11" s="6" customFormat="1" ht="15" outlineLevel="1">
      <c r="A2006" s="59" t="s">
        <v>43</v>
      </c>
      <c r="B2006" s="108"/>
      <c r="C2006" s="108" t="s">
        <v>53</v>
      </c>
      <c r="D2006" s="109" t="s">
        <v>54</v>
      </c>
      <c r="E2006" s="62">
        <v>91</v>
      </c>
      <c r="F2006" s="110"/>
      <c r="G2006" s="111"/>
      <c r="H2006" s="110"/>
      <c r="I2006" s="65">
        <v>64.23</v>
      </c>
      <c r="J2006" s="112">
        <v>75</v>
      </c>
      <c r="K2006" s="67">
        <v>1396.93</v>
      </c>
    </row>
    <row r="2007" spans="1:11" s="6" customFormat="1" ht="15" outlineLevel="1">
      <c r="A2007" s="59" t="s">
        <v>43</v>
      </c>
      <c r="B2007" s="108"/>
      <c r="C2007" s="108" t="s">
        <v>55</v>
      </c>
      <c r="D2007" s="109" t="s">
        <v>54</v>
      </c>
      <c r="E2007" s="62">
        <v>70</v>
      </c>
      <c r="F2007" s="110"/>
      <c r="G2007" s="111"/>
      <c r="H2007" s="110"/>
      <c r="I2007" s="65">
        <v>49.41</v>
      </c>
      <c r="J2007" s="112">
        <v>41</v>
      </c>
      <c r="K2007" s="67">
        <v>763.65</v>
      </c>
    </row>
    <row r="2008" spans="1:11" s="6" customFormat="1" ht="15" outlineLevel="1">
      <c r="A2008" s="59" t="s">
        <v>43</v>
      </c>
      <c r="B2008" s="108"/>
      <c r="C2008" s="108" t="s">
        <v>56</v>
      </c>
      <c r="D2008" s="109" t="s">
        <v>54</v>
      </c>
      <c r="E2008" s="62">
        <v>98</v>
      </c>
      <c r="F2008" s="110"/>
      <c r="G2008" s="111"/>
      <c r="H2008" s="110"/>
      <c r="I2008" s="65">
        <v>0</v>
      </c>
      <c r="J2008" s="112">
        <v>95</v>
      </c>
      <c r="K2008" s="67">
        <v>0</v>
      </c>
    </row>
    <row r="2009" spans="1:11" s="6" customFormat="1" ht="15" outlineLevel="1">
      <c r="A2009" s="59" t="s">
        <v>43</v>
      </c>
      <c r="B2009" s="108"/>
      <c r="C2009" s="108" t="s">
        <v>57</v>
      </c>
      <c r="D2009" s="109" t="s">
        <v>54</v>
      </c>
      <c r="E2009" s="62">
        <v>77</v>
      </c>
      <c r="F2009" s="110"/>
      <c r="G2009" s="111"/>
      <c r="H2009" s="110"/>
      <c r="I2009" s="65">
        <v>0</v>
      </c>
      <c r="J2009" s="112">
        <v>65</v>
      </c>
      <c r="K2009" s="67">
        <v>0</v>
      </c>
    </row>
    <row r="2010" spans="1:11" s="6" customFormat="1" ht="30" outlineLevel="1">
      <c r="A2010" s="59" t="s">
        <v>43</v>
      </c>
      <c r="B2010" s="108"/>
      <c r="C2010" s="108" t="s">
        <v>58</v>
      </c>
      <c r="D2010" s="109" t="s">
        <v>59</v>
      </c>
      <c r="E2010" s="62">
        <v>8.5399999999999991</v>
      </c>
      <c r="F2010" s="110"/>
      <c r="G2010" s="111" t="s">
        <v>76</v>
      </c>
      <c r="H2010" s="110"/>
      <c r="I2010" s="65">
        <v>6.31</v>
      </c>
      <c r="J2010" s="112"/>
      <c r="K2010" s="67"/>
    </row>
    <row r="2011" spans="1:11" s="6" customFormat="1" ht="15.75">
      <c r="A2011" s="70" t="s">
        <v>43</v>
      </c>
      <c r="B2011" s="113"/>
      <c r="C2011" s="113" t="s">
        <v>60</v>
      </c>
      <c r="D2011" s="114"/>
      <c r="E2011" s="73" t="s">
        <v>43</v>
      </c>
      <c r="F2011" s="115"/>
      <c r="G2011" s="116"/>
      <c r="H2011" s="115"/>
      <c r="I2011" s="76">
        <v>190.64</v>
      </c>
      <c r="J2011" s="117"/>
      <c r="K2011" s="78">
        <v>4061.76</v>
      </c>
    </row>
    <row r="2012" spans="1:11" s="6" customFormat="1" ht="30">
      <c r="A2012" s="59">
        <v>221</v>
      </c>
      <c r="B2012" s="108" t="s">
        <v>1039</v>
      </c>
      <c r="C2012" s="108" t="s">
        <v>1040</v>
      </c>
      <c r="D2012" s="109" t="s">
        <v>418</v>
      </c>
      <c r="E2012" s="62">
        <v>5.6</v>
      </c>
      <c r="F2012" s="110">
        <v>378.22</v>
      </c>
      <c r="G2012" s="111"/>
      <c r="H2012" s="110"/>
      <c r="I2012" s="65">
        <v>2118.0300000000002</v>
      </c>
      <c r="J2012" s="112">
        <v>1.85</v>
      </c>
      <c r="K2012" s="78">
        <v>3918.36</v>
      </c>
    </row>
    <row r="2013" spans="1:11" s="6" customFormat="1" ht="135">
      <c r="A2013" s="59">
        <v>222</v>
      </c>
      <c r="B2013" s="108" t="s">
        <v>1041</v>
      </c>
      <c r="C2013" s="108" t="s">
        <v>1557</v>
      </c>
      <c r="D2013" s="109" t="s">
        <v>1036</v>
      </c>
      <c r="E2013" s="62">
        <v>0.56000000000000005</v>
      </c>
      <c r="F2013" s="110">
        <v>31.98</v>
      </c>
      <c r="G2013" s="111">
        <v>2.4</v>
      </c>
      <c r="H2013" s="110"/>
      <c r="I2013" s="65"/>
      <c r="J2013" s="112"/>
      <c r="K2013" s="67"/>
    </row>
    <row r="2014" spans="1:11" s="6" customFormat="1" ht="15" outlineLevel="1">
      <c r="A2014" s="59" t="s">
        <v>43</v>
      </c>
      <c r="B2014" s="108"/>
      <c r="C2014" s="108" t="s">
        <v>44</v>
      </c>
      <c r="D2014" s="109"/>
      <c r="E2014" s="62" t="s">
        <v>43</v>
      </c>
      <c r="F2014" s="110">
        <v>29.07</v>
      </c>
      <c r="G2014" s="111" t="s">
        <v>1559</v>
      </c>
      <c r="H2014" s="110"/>
      <c r="I2014" s="65">
        <v>51.57</v>
      </c>
      <c r="J2014" s="112">
        <v>26.39</v>
      </c>
      <c r="K2014" s="67">
        <v>1361</v>
      </c>
    </row>
    <row r="2015" spans="1:11" s="6" customFormat="1" ht="15" outlineLevel="1">
      <c r="A2015" s="59" t="s">
        <v>43</v>
      </c>
      <c r="B2015" s="108"/>
      <c r="C2015" s="108" t="s">
        <v>46</v>
      </c>
      <c r="D2015" s="109"/>
      <c r="E2015" s="62" t="s">
        <v>43</v>
      </c>
      <c r="F2015" s="110">
        <v>2.91</v>
      </c>
      <c r="G2015" s="111" t="s">
        <v>1560</v>
      </c>
      <c r="H2015" s="110"/>
      <c r="I2015" s="65">
        <v>4.6900000000000004</v>
      </c>
      <c r="J2015" s="112">
        <v>6.01</v>
      </c>
      <c r="K2015" s="67">
        <v>28.21</v>
      </c>
    </row>
    <row r="2016" spans="1:11" s="6" customFormat="1" ht="15" outlineLevel="1">
      <c r="A2016" s="59" t="s">
        <v>43</v>
      </c>
      <c r="B2016" s="108"/>
      <c r="C2016" s="108" t="s">
        <v>48</v>
      </c>
      <c r="D2016" s="109"/>
      <c r="E2016" s="62" t="s">
        <v>43</v>
      </c>
      <c r="F2016" s="110"/>
      <c r="G2016" s="111"/>
      <c r="H2016" s="110"/>
      <c r="I2016" s="65"/>
      <c r="J2016" s="112">
        <v>26.39</v>
      </c>
      <c r="K2016" s="67"/>
    </row>
    <row r="2017" spans="1:11" s="6" customFormat="1" ht="15" outlineLevel="1">
      <c r="A2017" s="59" t="s">
        <v>43</v>
      </c>
      <c r="B2017" s="108"/>
      <c r="C2017" s="108" t="s">
        <v>52</v>
      </c>
      <c r="D2017" s="109"/>
      <c r="E2017" s="62" t="s">
        <v>43</v>
      </c>
      <c r="F2017" s="110"/>
      <c r="G2017" s="111">
        <v>2.4</v>
      </c>
      <c r="H2017" s="110"/>
      <c r="I2017" s="65"/>
      <c r="J2017" s="112"/>
      <c r="K2017" s="67"/>
    </row>
    <row r="2018" spans="1:11" s="6" customFormat="1" ht="15" outlineLevel="1">
      <c r="A2018" s="59" t="s">
        <v>43</v>
      </c>
      <c r="B2018" s="108"/>
      <c r="C2018" s="108" t="s">
        <v>53</v>
      </c>
      <c r="D2018" s="109" t="s">
        <v>54</v>
      </c>
      <c r="E2018" s="62">
        <v>91</v>
      </c>
      <c r="F2018" s="110"/>
      <c r="G2018" s="111"/>
      <c r="H2018" s="110"/>
      <c r="I2018" s="65">
        <v>46.93</v>
      </c>
      <c r="J2018" s="112">
        <v>75</v>
      </c>
      <c r="K2018" s="67">
        <v>1020.75</v>
      </c>
    </row>
    <row r="2019" spans="1:11" s="6" customFormat="1" ht="15" outlineLevel="1">
      <c r="A2019" s="59" t="s">
        <v>43</v>
      </c>
      <c r="B2019" s="108"/>
      <c r="C2019" s="108" t="s">
        <v>55</v>
      </c>
      <c r="D2019" s="109" t="s">
        <v>54</v>
      </c>
      <c r="E2019" s="62">
        <v>70</v>
      </c>
      <c r="F2019" s="110"/>
      <c r="G2019" s="111"/>
      <c r="H2019" s="110"/>
      <c r="I2019" s="65">
        <v>36.1</v>
      </c>
      <c r="J2019" s="112">
        <v>41</v>
      </c>
      <c r="K2019" s="67">
        <v>558.01</v>
      </c>
    </row>
    <row r="2020" spans="1:11" s="6" customFormat="1" ht="15" outlineLevel="1">
      <c r="A2020" s="59" t="s">
        <v>43</v>
      </c>
      <c r="B2020" s="108"/>
      <c r="C2020" s="108" t="s">
        <v>56</v>
      </c>
      <c r="D2020" s="109" t="s">
        <v>54</v>
      </c>
      <c r="E2020" s="62">
        <v>98</v>
      </c>
      <c r="F2020" s="110"/>
      <c r="G2020" s="111"/>
      <c r="H2020" s="110"/>
      <c r="I2020" s="65">
        <v>0</v>
      </c>
      <c r="J2020" s="112">
        <v>95</v>
      </c>
      <c r="K2020" s="67">
        <v>0</v>
      </c>
    </row>
    <row r="2021" spans="1:11" s="6" customFormat="1" ht="15" outlineLevel="1">
      <c r="A2021" s="59" t="s">
        <v>43</v>
      </c>
      <c r="B2021" s="108"/>
      <c r="C2021" s="108" t="s">
        <v>57</v>
      </c>
      <c r="D2021" s="109" t="s">
        <v>54</v>
      </c>
      <c r="E2021" s="62">
        <v>77</v>
      </c>
      <c r="F2021" s="110"/>
      <c r="G2021" s="111"/>
      <c r="H2021" s="110"/>
      <c r="I2021" s="65">
        <v>0</v>
      </c>
      <c r="J2021" s="112">
        <v>65</v>
      </c>
      <c r="K2021" s="67">
        <v>0</v>
      </c>
    </row>
    <row r="2022" spans="1:11" s="6" customFormat="1" ht="30" outlineLevel="1">
      <c r="A2022" s="59" t="s">
        <v>43</v>
      </c>
      <c r="B2022" s="108"/>
      <c r="C2022" s="108" t="s">
        <v>58</v>
      </c>
      <c r="D2022" s="109" t="s">
        <v>59</v>
      </c>
      <c r="E2022" s="62">
        <v>2.6</v>
      </c>
      <c r="F2022" s="110"/>
      <c r="G2022" s="111" t="s">
        <v>1559</v>
      </c>
      <c r="H2022" s="110"/>
      <c r="I2022" s="65">
        <v>4.6100000000000003</v>
      </c>
      <c r="J2022" s="112"/>
      <c r="K2022" s="67"/>
    </row>
    <row r="2023" spans="1:11" s="6" customFormat="1" ht="15.75">
      <c r="A2023" s="70" t="s">
        <v>43</v>
      </c>
      <c r="B2023" s="113"/>
      <c r="C2023" s="113" t="s">
        <v>60</v>
      </c>
      <c r="D2023" s="114"/>
      <c r="E2023" s="73" t="s">
        <v>43</v>
      </c>
      <c r="F2023" s="115"/>
      <c r="G2023" s="116"/>
      <c r="H2023" s="115"/>
      <c r="I2023" s="76">
        <v>139.29</v>
      </c>
      <c r="J2023" s="117"/>
      <c r="K2023" s="78">
        <v>2967.97</v>
      </c>
    </row>
    <row r="2024" spans="1:11" s="6" customFormat="1" ht="180">
      <c r="A2024" s="59">
        <v>223</v>
      </c>
      <c r="B2024" s="108" t="s">
        <v>1780</v>
      </c>
      <c r="C2024" s="108" t="s">
        <v>1781</v>
      </c>
      <c r="D2024" s="109" t="s">
        <v>156</v>
      </c>
      <c r="E2024" s="62" t="s">
        <v>1706</v>
      </c>
      <c r="F2024" s="110">
        <v>23618.02</v>
      </c>
      <c r="G2024" s="111"/>
      <c r="H2024" s="110"/>
      <c r="I2024" s="65"/>
      <c r="J2024" s="112"/>
      <c r="K2024" s="67"/>
    </row>
    <row r="2025" spans="1:11" s="6" customFormat="1" ht="25.5" outlineLevel="1">
      <c r="A2025" s="59" t="s">
        <v>43</v>
      </c>
      <c r="B2025" s="108"/>
      <c r="C2025" s="108" t="s">
        <v>44</v>
      </c>
      <c r="D2025" s="109"/>
      <c r="E2025" s="62" t="s">
        <v>43</v>
      </c>
      <c r="F2025" s="110">
        <v>4290</v>
      </c>
      <c r="G2025" s="111" t="s">
        <v>94</v>
      </c>
      <c r="H2025" s="110"/>
      <c r="I2025" s="65">
        <v>1823.42</v>
      </c>
      <c r="J2025" s="112">
        <v>26.39</v>
      </c>
      <c r="K2025" s="67">
        <v>48120.1</v>
      </c>
    </row>
    <row r="2026" spans="1:11" s="6" customFormat="1" ht="15" outlineLevel="1">
      <c r="A2026" s="59" t="s">
        <v>43</v>
      </c>
      <c r="B2026" s="108"/>
      <c r="C2026" s="108" t="s">
        <v>46</v>
      </c>
      <c r="D2026" s="109"/>
      <c r="E2026" s="62" t="s">
        <v>43</v>
      </c>
      <c r="F2026" s="110">
        <v>16822.02</v>
      </c>
      <c r="G2026" s="111" t="s">
        <v>95</v>
      </c>
      <c r="H2026" s="110"/>
      <c r="I2026" s="65">
        <v>7065.25</v>
      </c>
      <c r="J2026" s="112">
        <v>11.14</v>
      </c>
      <c r="K2026" s="67">
        <v>78706.87</v>
      </c>
    </row>
    <row r="2027" spans="1:11" s="6" customFormat="1" ht="45" outlineLevel="1">
      <c r="A2027" s="59" t="s">
        <v>43</v>
      </c>
      <c r="B2027" s="108"/>
      <c r="C2027" s="108" t="s">
        <v>48</v>
      </c>
      <c r="D2027" s="109"/>
      <c r="E2027" s="62" t="s">
        <v>43</v>
      </c>
      <c r="F2027" s="110" t="s">
        <v>1782</v>
      </c>
      <c r="G2027" s="111"/>
      <c r="H2027" s="110"/>
      <c r="I2027" s="68" t="s">
        <v>1783</v>
      </c>
      <c r="J2027" s="112">
        <v>26.39</v>
      </c>
      <c r="K2027" s="69" t="s">
        <v>1784</v>
      </c>
    </row>
    <row r="2028" spans="1:11" s="6" customFormat="1" ht="15" outlineLevel="1">
      <c r="A2028" s="59" t="s">
        <v>43</v>
      </c>
      <c r="B2028" s="108"/>
      <c r="C2028" s="108" t="s">
        <v>52</v>
      </c>
      <c r="D2028" s="109"/>
      <c r="E2028" s="62" t="s">
        <v>43</v>
      </c>
      <c r="F2028" s="110">
        <v>2506</v>
      </c>
      <c r="G2028" s="111"/>
      <c r="H2028" s="110"/>
      <c r="I2028" s="65">
        <v>701.68</v>
      </c>
      <c r="J2028" s="112">
        <v>8.23</v>
      </c>
      <c r="K2028" s="67">
        <v>5774.83</v>
      </c>
    </row>
    <row r="2029" spans="1:11" s="6" customFormat="1" ht="15" outlineLevel="1">
      <c r="A2029" s="59" t="s">
        <v>43</v>
      </c>
      <c r="B2029" s="108"/>
      <c r="C2029" s="108" t="s">
        <v>53</v>
      </c>
      <c r="D2029" s="109" t="s">
        <v>54</v>
      </c>
      <c r="E2029" s="62">
        <v>114</v>
      </c>
      <c r="F2029" s="110"/>
      <c r="G2029" s="111"/>
      <c r="H2029" s="110"/>
      <c r="I2029" s="65">
        <v>2078.6999999999998</v>
      </c>
      <c r="J2029" s="112">
        <v>79</v>
      </c>
      <c r="K2029" s="67">
        <v>38014.879999999997</v>
      </c>
    </row>
    <row r="2030" spans="1:11" s="6" customFormat="1" ht="15" outlineLevel="1">
      <c r="A2030" s="59" t="s">
        <v>43</v>
      </c>
      <c r="B2030" s="108"/>
      <c r="C2030" s="108" t="s">
        <v>55</v>
      </c>
      <c r="D2030" s="109" t="s">
        <v>54</v>
      </c>
      <c r="E2030" s="62">
        <v>67</v>
      </c>
      <c r="F2030" s="110"/>
      <c r="G2030" s="111"/>
      <c r="H2030" s="110"/>
      <c r="I2030" s="65">
        <v>1221.69</v>
      </c>
      <c r="J2030" s="112">
        <v>41</v>
      </c>
      <c r="K2030" s="67">
        <v>19729.240000000002</v>
      </c>
    </row>
    <row r="2031" spans="1:11" s="6" customFormat="1" ht="15" outlineLevel="1">
      <c r="A2031" s="59" t="s">
        <v>43</v>
      </c>
      <c r="B2031" s="108"/>
      <c r="C2031" s="108" t="s">
        <v>56</v>
      </c>
      <c r="D2031" s="109" t="s">
        <v>54</v>
      </c>
      <c r="E2031" s="62">
        <v>98</v>
      </c>
      <c r="F2031" s="110"/>
      <c r="G2031" s="111"/>
      <c r="H2031" s="110"/>
      <c r="I2031" s="65">
        <v>1462.33</v>
      </c>
      <c r="J2031" s="112">
        <v>95</v>
      </c>
      <c r="K2031" s="67">
        <v>37409.49</v>
      </c>
    </row>
    <row r="2032" spans="1:11" s="6" customFormat="1" ht="15" outlineLevel="1">
      <c r="A2032" s="59" t="s">
        <v>43</v>
      </c>
      <c r="B2032" s="108"/>
      <c r="C2032" s="108" t="s">
        <v>57</v>
      </c>
      <c r="D2032" s="109" t="s">
        <v>54</v>
      </c>
      <c r="E2032" s="62">
        <v>77</v>
      </c>
      <c r="F2032" s="110"/>
      <c r="G2032" s="111"/>
      <c r="H2032" s="110"/>
      <c r="I2032" s="65">
        <v>1148.97</v>
      </c>
      <c r="J2032" s="112">
        <v>65</v>
      </c>
      <c r="K2032" s="67">
        <v>25595.97</v>
      </c>
    </row>
    <row r="2033" spans="1:11" s="6" customFormat="1" ht="30" outlineLevel="1">
      <c r="A2033" s="59" t="s">
        <v>43</v>
      </c>
      <c r="B2033" s="108"/>
      <c r="C2033" s="108" t="s">
        <v>58</v>
      </c>
      <c r="D2033" s="109" t="s">
        <v>59</v>
      </c>
      <c r="E2033" s="62">
        <v>330</v>
      </c>
      <c r="F2033" s="110"/>
      <c r="G2033" s="111" t="s">
        <v>94</v>
      </c>
      <c r="H2033" s="110"/>
      <c r="I2033" s="65">
        <v>140.26</v>
      </c>
      <c r="J2033" s="112"/>
      <c r="K2033" s="67"/>
    </row>
    <row r="2034" spans="1:11" s="6" customFormat="1" ht="15.75">
      <c r="A2034" s="70" t="s">
        <v>43</v>
      </c>
      <c r="B2034" s="113"/>
      <c r="C2034" s="113" t="s">
        <v>60</v>
      </c>
      <c r="D2034" s="114"/>
      <c r="E2034" s="73" t="s">
        <v>43</v>
      </c>
      <c r="F2034" s="115"/>
      <c r="G2034" s="116"/>
      <c r="H2034" s="115"/>
      <c r="I2034" s="76">
        <v>15502.04</v>
      </c>
      <c r="J2034" s="117"/>
      <c r="K2034" s="78">
        <v>253351.38</v>
      </c>
    </row>
    <row r="2035" spans="1:11" s="6" customFormat="1" ht="15" outlineLevel="1">
      <c r="A2035" s="59" t="s">
        <v>43</v>
      </c>
      <c r="B2035" s="108"/>
      <c r="C2035" s="108" t="s">
        <v>61</v>
      </c>
      <c r="D2035" s="109"/>
      <c r="E2035" s="62" t="s">
        <v>43</v>
      </c>
      <c r="F2035" s="110"/>
      <c r="G2035" s="111"/>
      <c r="H2035" s="110"/>
      <c r="I2035" s="65"/>
      <c r="J2035" s="112"/>
      <c r="K2035" s="67"/>
    </row>
    <row r="2036" spans="1:11" s="6" customFormat="1" ht="25.5" outlineLevel="1">
      <c r="A2036" s="59" t="s">
        <v>43</v>
      </c>
      <c r="B2036" s="108"/>
      <c r="C2036" s="108" t="s">
        <v>46</v>
      </c>
      <c r="D2036" s="109"/>
      <c r="E2036" s="62" t="s">
        <v>43</v>
      </c>
      <c r="F2036" s="110">
        <v>3552.79</v>
      </c>
      <c r="G2036" s="111" t="s">
        <v>100</v>
      </c>
      <c r="H2036" s="110"/>
      <c r="I2036" s="65">
        <v>149.22</v>
      </c>
      <c r="J2036" s="112">
        <v>26.39</v>
      </c>
      <c r="K2036" s="67">
        <v>3937.84</v>
      </c>
    </row>
    <row r="2037" spans="1:11" s="6" customFormat="1" ht="25.5" outlineLevel="1">
      <c r="A2037" s="59" t="s">
        <v>43</v>
      </c>
      <c r="B2037" s="108"/>
      <c r="C2037" s="108" t="s">
        <v>48</v>
      </c>
      <c r="D2037" s="109"/>
      <c r="E2037" s="62" t="s">
        <v>43</v>
      </c>
      <c r="F2037" s="110">
        <v>3552.79</v>
      </c>
      <c r="G2037" s="111" t="s">
        <v>100</v>
      </c>
      <c r="H2037" s="110"/>
      <c r="I2037" s="65">
        <v>149.22</v>
      </c>
      <c r="J2037" s="112">
        <v>26.39</v>
      </c>
      <c r="K2037" s="67">
        <v>3937.84</v>
      </c>
    </row>
    <row r="2038" spans="1:11" s="6" customFormat="1" ht="15" outlineLevel="1">
      <c r="A2038" s="59" t="s">
        <v>43</v>
      </c>
      <c r="B2038" s="108"/>
      <c r="C2038" s="108" t="s">
        <v>63</v>
      </c>
      <c r="D2038" s="109" t="s">
        <v>54</v>
      </c>
      <c r="E2038" s="62">
        <v>175</v>
      </c>
      <c r="F2038" s="110"/>
      <c r="G2038" s="111"/>
      <c r="H2038" s="110"/>
      <c r="I2038" s="65">
        <v>261.14</v>
      </c>
      <c r="J2038" s="112">
        <v>160</v>
      </c>
      <c r="K2038" s="67">
        <v>6300.55</v>
      </c>
    </row>
    <row r="2039" spans="1:11" s="6" customFormat="1" ht="15" outlineLevel="1">
      <c r="A2039" s="59" t="s">
        <v>43</v>
      </c>
      <c r="B2039" s="108"/>
      <c r="C2039" s="108" t="s">
        <v>64</v>
      </c>
      <c r="D2039" s="109"/>
      <c r="E2039" s="62" t="s">
        <v>43</v>
      </c>
      <c r="F2039" s="110"/>
      <c r="G2039" s="111"/>
      <c r="H2039" s="110"/>
      <c r="I2039" s="65">
        <v>410.36</v>
      </c>
      <c r="J2039" s="112"/>
      <c r="K2039" s="67">
        <v>10238.39</v>
      </c>
    </row>
    <row r="2040" spans="1:11" s="6" customFormat="1" ht="15.75">
      <c r="A2040" s="70" t="s">
        <v>43</v>
      </c>
      <c r="B2040" s="113"/>
      <c r="C2040" s="113" t="s">
        <v>65</v>
      </c>
      <c r="D2040" s="114"/>
      <c r="E2040" s="73" t="s">
        <v>43</v>
      </c>
      <c r="F2040" s="115"/>
      <c r="G2040" s="116"/>
      <c r="H2040" s="115"/>
      <c r="I2040" s="76">
        <v>15912.4</v>
      </c>
      <c r="J2040" s="117"/>
      <c r="K2040" s="78">
        <v>263589.77</v>
      </c>
    </row>
    <row r="2041" spans="1:11" s="6" customFormat="1" ht="180">
      <c r="A2041" s="59">
        <v>224</v>
      </c>
      <c r="B2041" s="108" t="s">
        <v>1785</v>
      </c>
      <c r="C2041" s="108" t="s">
        <v>1786</v>
      </c>
      <c r="D2041" s="109" t="s">
        <v>41</v>
      </c>
      <c r="E2041" s="62">
        <v>14</v>
      </c>
      <c r="F2041" s="110">
        <v>87.9</v>
      </c>
      <c r="G2041" s="111"/>
      <c r="H2041" s="110"/>
      <c r="I2041" s="65"/>
      <c r="J2041" s="112"/>
      <c r="K2041" s="67"/>
    </row>
    <row r="2042" spans="1:11" s="6" customFormat="1" ht="25.5" outlineLevel="1">
      <c r="A2042" s="59" t="s">
        <v>43</v>
      </c>
      <c r="B2042" s="108"/>
      <c r="C2042" s="108" t="s">
        <v>44</v>
      </c>
      <c r="D2042" s="109"/>
      <c r="E2042" s="62" t="s">
        <v>43</v>
      </c>
      <c r="F2042" s="110">
        <v>17.260000000000002</v>
      </c>
      <c r="G2042" s="111" t="s">
        <v>94</v>
      </c>
      <c r="H2042" s="110"/>
      <c r="I2042" s="65">
        <v>366.81</v>
      </c>
      <c r="J2042" s="112">
        <v>26.39</v>
      </c>
      <c r="K2042" s="67">
        <v>9680.1</v>
      </c>
    </row>
    <row r="2043" spans="1:11" s="6" customFormat="1" ht="15" outlineLevel="1">
      <c r="A2043" s="59" t="s">
        <v>43</v>
      </c>
      <c r="B2043" s="108"/>
      <c r="C2043" s="108" t="s">
        <v>46</v>
      </c>
      <c r="D2043" s="109"/>
      <c r="E2043" s="62" t="s">
        <v>43</v>
      </c>
      <c r="F2043" s="110">
        <v>70.64</v>
      </c>
      <c r="G2043" s="111" t="s">
        <v>95</v>
      </c>
      <c r="H2043" s="110"/>
      <c r="I2043" s="65">
        <v>1483.44</v>
      </c>
      <c r="J2043" s="112">
        <v>11.82</v>
      </c>
      <c r="K2043" s="67">
        <v>17534.259999999998</v>
      </c>
    </row>
    <row r="2044" spans="1:11" s="6" customFormat="1" ht="15" outlineLevel="1">
      <c r="A2044" s="59" t="s">
        <v>43</v>
      </c>
      <c r="B2044" s="108"/>
      <c r="C2044" s="108" t="s">
        <v>48</v>
      </c>
      <c r="D2044" s="109"/>
      <c r="E2044" s="62" t="s">
        <v>43</v>
      </c>
      <c r="F2044" s="110" t="s">
        <v>1787</v>
      </c>
      <c r="G2044" s="111"/>
      <c r="H2044" s="110"/>
      <c r="I2044" s="68" t="s">
        <v>1788</v>
      </c>
      <c r="J2044" s="112">
        <v>26.39</v>
      </c>
      <c r="K2044" s="69" t="s">
        <v>1789</v>
      </c>
    </row>
    <row r="2045" spans="1:11" s="6" customFormat="1" ht="15" outlineLevel="1">
      <c r="A2045" s="59" t="s">
        <v>43</v>
      </c>
      <c r="B2045" s="108"/>
      <c r="C2045" s="108" t="s">
        <v>52</v>
      </c>
      <c r="D2045" s="109"/>
      <c r="E2045" s="62" t="s">
        <v>43</v>
      </c>
      <c r="F2045" s="110"/>
      <c r="G2045" s="111"/>
      <c r="H2045" s="110"/>
      <c r="I2045" s="65"/>
      <c r="J2045" s="112"/>
      <c r="K2045" s="67"/>
    </row>
    <row r="2046" spans="1:11" s="6" customFormat="1" ht="15" outlineLevel="1">
      <c r="A2046" s="59" t="s">
        <v>43</v>
      </c>
      <c r="B2046" s="108"/>
      <c r="C2046" s="108" t="s">
        <v>53</v>
      </c>
      <c r="D2046" s="109" t="s">
        <v>54</v>
      </c>
      <c r="E2046" s="62">
        <v>114</v>
      </c>
      <c r="F2046" s="110"/>
      <c r="G2046" s="111"/>
      <c r="H2046" s="110"/>
      <c r="I2046" s="65">
        <v>418.16</v>
      </c>
      <c r="J2046" s="112">
        <v>94</v>
      </c>
      <c r="K2046" s="67">
        <v>9099.2900000000009</v>
      </c>
    </row>
    <row r="2047" spans="1:11" s="6" customFormat="1" ht="15" outlineLevel="1">
      <c r="A2047" s="59" t="s">
        <v>43</v>
      </c>
      <c r="B2047" s="108"/>
      <c r="C2047" s="108" t="s">
        <v>55</v>
      </c>
      <c r="D2047" s="109" t="s">
        <v>54</v>
      </c>
      <c r="E2047" s="62">
        <v>80</v>
      </c>
      <c r="F2047" s="110"/>
      <c r="G2047" s="111"/>
      <c r="H2047" s="110"/>
      <c r="I2047" s="65">
        <v>293.45</v>
      </c>
      <c r="J2047" s="112">
        <v>41</v>
      </c>
      <c r="K2047" s="67">
        <v>3968.84</v>
      </c>
    </row>
    <row r="2048" spans="1:11" s="6" customFormat="1" ht="15" outlineLevel="1">
      <c r="A2048" s="59" t="s">
        <v>43</v>
      </c>
      <c r="B2048" s="108"/>
      <c r="C2048" s="108" t="s">
        <v>56</v>
      </c>
      <c r="D2048" s="109" t="s">
        <v>54</v>
      </c>
      <c r="E2048" s="62">
        <v>98</v>
      </c>
      <c r="F2048" s="110"/>
      <c r="G2048" s="111"/>
      <c r="H2048" s="110"/>
      <c r="I2048" s="65">
        <v>297.38</v>
      </c>
      <c r="J2048" s="112">
        <v>95</v>
      </c>
      <c r="K2048" s="67">
        <v>7607.65</v>
      </c>
    </row>
    <row r="2049" spans="1:11" s="6" customFormat="1" ht="15" outlineLevel="1">
      <c r="A2049" s="59" t="s">
        <v>43</v>
      </c>
      <c r="B2049" s="108"/>
      <c r="C2049" s="108" t="s">
        <v>57</v>
      </c>
      <c r="D2049" s="109" t="s">
        <v>54</v>
      </c>
      <c r="E2049" s="62">
        <v>77</v>
      </c>
      <c r="F2049" s="110"/>
      <c r="G2049" s="111"/>
      <c r="H2049" s="110"/>
      <c r="I2049" s="65">
        <v>233.66</v>
      </c>
      <c r="J2049" s="112">
        <v>65</v>
      </c>
      <c r="K2049" s="67">
        <v>5205.2299999999996</v>
      </c>
    </row>
    <row r="2050" spans="1:11" s="6" customFormat="1" ht="30" outlineLevel="1">
      <c r="A2050" s="59" t="s">
        <v>43</v>
      </c>
      <c r="B2050" s="108"/>
      <c r="C2050" s="108" t="s">
        <v>58</v>
      </c>
      <c r="D2050" s="109" t="s">
        <v>59</v>
      </c>
      <c r="E2050" s="62">
        <v>1.52</v>
      </c>
      <c r="F2050" s="110"/>
      <c r="G2050" s="111" t="s">
        <v>94</v>
      </c>
      <c r="H2050" s="110"/>
      <c r="I2050" s="65">
        <v>32.299999999999997</v>
      </c>
      <c r="J2050" s="112"/>
      <c r="K2050" s="67"/>
    </row>
    <row r="2051" spans="1:11" s="6" customFormat="1" ht="15.75">
      <c r="A2051" s="70" t="s">
        <v>43</v>
      </c>
      <c r="B2051" s="113"/>
      <c r="C2051" s="113" t="s">
        <v>60</v>
      </c>
      <c r="D2051" s="114"/>
      <c r="E2051" s="73" t="s">
        <v>43</v>
      </c>
      <c r="F2051" s="115"/>
      <c r="G2051" s="116"/>
      <c r="H2051" s="115"/>
      <c r="I2051" s="76">
        <v>3092.9</v>
      </c>
      <c r="J2051" s="117"/>
      <c r="K2051" s="78">
        <v>53095.37</v>
      </c>
    </row>
    <row r="2052" spans="1:11" s="6" customFormat="1" ht="15" outlineLevel="1">
      <c r="A2052" s="59" t="s">
        <v>43</v>
      </c>
      <c r="B2052" s="108"/>
      <c r="C2052" s="108" t="s">
        <v>61</v>
      </c>
      <c r="D2052" s="109"/>
      <c r="E2052" s="62" t="s">
        <v>43</v>
      </c>
      <c r="F2052" s="110"/>
      <c r="G2052" s="111"/>
      <c r="H2052" s="110"/>
      <c r="I2052" s="65"/>
      <c r="J2052" s="112"/>
      <c r="K2052" s="67"/>
    </row>
    <row r="2053" spans="1:11" s="6" customFormat="1" ht="25.5" outlineLevel="1">
      <c r="A2053" s="59" t="s">
        <v>43</v>
      </c>
      <c r="B2053" s="108"/>
      <c r="C2053" s="108" t="s">
        <v>46</v>
      </c>
      <c r="D2053" s="109"/>
      <c r="E2053" s="62" t="s">
        <v>43</v>
      </c>
      <c r="F2053" s="110">
        <v>14.45</v>
      </c>
      <c r="G2053" s="111" t="s">
        <v>100</v>
      </c>
      <c r="H2053" s="110"/>
      <c r="I2053" s="65">
        <v>30.35</v>
      </c>
      <c r="J2053" s="112">
        <v>26.39</v>
      </c>
      <c r="K2053" s="67">
        <v>800.8</v>
      </c>
    </row>
    <row r="2054" spans="1:11" s="6" customFormat="1" ht="25.5" outlineLevel="1">
      <c r="A2054" s="59" t="s">
        <v>43</v>
      </c>
      <c r="B2054" s="108"/>
      <c r="C2054" s="108" t="s">
        <v>48</v>
      </c>
      <c r="D2054" s="109"/>
      <c r="E2054" s="62" t="s">
        <v>43</v>
      </c>
      <c r="F2054" s="110">
        <v>14.45</v>
      </c>
      <c r="G2054" s="111" t="s">
        <v>100</v>
      </c>
      <c r="H2054" s="110"/>
      <c r="I2054" s="65">
        <v>30.35</v>
      </c>
      <c r="J2054" s="112">
        <v>26.39</v>
      </c>
      <c r="K2054" s="67">
        <v>800.8</v>
      </c>
    </row>
    <row r="2055" spans="1:11" s="6" customFormat="1" ht="15" outlineLevel="1">
      <c r="A2055" s="59" t="s">
        <v>43</v>
      </c>
      <c r="B2055" s="108"/>
      <c r="C2055" s="108" t="s">
        <v>63</v>
      </c>
      <c r="D2055" s="109" t="s">
        <v>54</v>
      </c>
      <c r="E2055" s="62">
        <v>175</v>
      </c>
      <c r="F2055" s="110"/>
      <c r="G2055" s="111"/>
      <c r="H2055" s="110"/>
      <c r="I2055" s="65">
        <v>53.11</v>
      </c>
      <c r="J2055" s="112">
        <v>160</v>
      </c>
      <c r="K2055" s="67">
        <v>1281.28</v>
      </c>
    </row>
    <row r="2056" spans="1:11" s="6" customFormat="1" ht="15" outlineLevel="1">
      <c r="A2056" s="59" t="s">
        <v>43</v>
      </c>
      <c r="B2056" s="108"/>
      <c r="C2056" s="108" t="s">
        <v>64</v>
      </c>
      <c r="D2056" s="109"/>
      <c r="E2056" s="62" t="s">
        <v>43</v>
      </c>
      <c r="F2056" s="110"/>
      <c r="G2056" s="111"/>
      <c r="H2056" s="110"/>
      <c r="I2056" s="65">
        <v>83.46</v>
      </c>
      <c r="J2056" s="112"/>
      <c r="K2056" s="67">
        <v>2082.08</v>
      </c>
    </row>
    <row r="2057" spans="1:11" s="6" customFormat="1" ht="15.75">
      <c r="A2057" s="70" t="s">
        <v>43</v>
      </c>
      <c r="B2057" s="113"/>
      <c r="C2057" s="113" t="s">
        <v>65</v>
      </c>
      <c r="D2057" s="114"/>
      <c r="E2057" s="73" t="s">
        <v>43</v>
      </c>
      <c r="F2057" s="115"/>
      <c r="G2057" s="116"/>
      <c r="H2057" s="115"/>
      <c r="I2057" s="76">
        <v>3176.36</v>
      </c>
      <c r="J2057" s="117"/>
      <c r="K2057" s="78">
        <v>55177.45</v>
      </c>
    </row>
    <row r="2058" spans="1:11" s="6" customFormat="1" ht="30">
      <c r="A2058" s="59">
        <v>225</v>
      </c>
      <c r="B2058" s="108" t="s">
        <v>1573</v>
      </c>
      <c r="C2058" s="108" t="s">
        <v>1574</v>
      </c>
      <c r="D2058" s="109" t="s">
        <v>418</v>
      </c>
      <c r="E2058" s="62" t="s">
        <v>1790</v>
      </c>
      <c r="F2058" s="110">
        <v>2.2400000000000002</v>
      </c>
      <c r="G2058" s="111"/>
      <c r="H2058" s="110"/>
      <c r="I2058" s="65">
        <v>376.32</v>
      </c>
      <c r="J2058" s="112">
        <v>3.51</v>
      </c>
      <c r="K2058" s="78">
        <v>1320.88</v>
      </c>
    </row>
    <row r="2059" spans="1:11" s="6" customFormat="1" ht="30">
      <c r="A2059" s="59">
        <v>226</v>
      </c>
      <c r="B2059" s="108" t="s">
        <v>1576</v>
      </c>
      <c r="C2059" s="108" t="s">
        <v>1577</v>
      </c>
      <c r="D2059" s="109" t="s">
        <v>418</v>
      </c>
      <c r="E2059" s="62" t="s">
        <v>1791</v>
      </c>
      <c r="F2059" s="110">
        <v>0.46</v>
      </c>
      <c r="G2059" s="111"/>
      <c r="H2059" s="110"/>
      <c r="I2059" s="65">
        <v>25.76</v>
      </c>
      <c r="J2059" s="112">
        <v>4.3</v>
      </c>
      <c r="K2059" s="78">
        <v>110.77</v>
      </c>
    </row>
    <row r="2060" spans="1:11" s="6" customFormat="1" ht="75">
      <c r="A2060" s="59">
        <v>227</v>
      </c>
      <c r="B2060" s="108" t="s">
        <v>1570</v>
      </c>
      <c r="C2060" s="108" t="s">
        <v>1571</v>
      </c>
      <c r="D2060" s="109" t="s">
        <v>418</v>
      </c>
      <c r="E2060" s="62">
        <v>56</v>
      </c>
      <c r="F2060" s="110">
        <v>76</v>
      </c>
      <c r="G2060" s="111"/>
      <c r="H2060" s="110"/>
      <c r="I2060" s="65">
        <v>4256</v>
      </c>
      <c r="J2060" s="112">
        <v>12.52</v>
      </c>
      <c r="K2060" s="78">
        <v>53285.120000000003</v>
      </c>
    </row>
    <row r="2061" spans="1:11" s="6" customFormat="1" ht="180">
      <c r="A2061" s="59">
        <v>228</v>
      </c>
      <c r="B2061" s="108" t="s">
        <v>1792</v>
      </c>
      <c r="C2061" s="108" t="s">
        <v>1793</v>
      </c>
      <c r="D2061" s="109" t="s">
        <v>1794</v>
      </c>
      <c r="E2061" s="62" t="s">
        <v>1795</v>
      </c>
      <c r="F2061" s="110">
        <v>4897.46</v>
      </c>
      <c r="G2061" s="111"/>
      <c r="H2061" s="110"/>
      <c r="I2061" s="65"/>
      <c r="J2061" s="112"/>
      <c r="K2061" s="67"/>
    </row>
    <row r="2062" spans="1:11" s="6" customFormat="1" ht="25.5" outlineLevel="1">
      <c r="A2062" s="59" t="s">
        <v>43</v>
      </c>
      <c r="B2062" s="108"/>
      <c r="C2062" s="108" t="s">
        <v>44</v>
      </c>
      <c r="D2062" s="109"/>
      <c r="E2062" s="62" t="s">
        <v>43</v>
      </c>
      <c r="F2062" s="110">
        <v>1041.01</v>
      </c>
      <c r="G2062" s="111" t="s">
        <v>94</v>
      </c>
      <c r="H2062" s="110"/>
      <c r="I2062" s="65">
        <v>383.05</v>
      </c>
      <c r="J2062" s="112">
        <v>26.39</v>
      </c>
      <c r="K2062" s="67">
        <v>10108.780000000001</v>
      </c>
    </row>
    <row r="2063" spans="1:11" s="6" customFormat="1" ht="15" outlineLevel="1">
      <c r="A2063" s="59" t="s">
        <v>43</v>
      </c>
      <c r="B2063" s="108"/>
      <c r="C2063" s="108" t="s">
        <v>46</v>
      </c>
      <c r="D2063" s="109"/>
      <c r="E2063" s="62" t="s">
        <v>43</v>
      </c>
      <c r="F2063" s="110">
        <v>3856.45</v>
      </c>
      <c r="G2063" s="111" t="s">
        <v>95</v>
      </c>
      <c r="H2063" s="110"/>
      <c r="I2063" s="65">
        <v>1402.21</v>
      </c>
      <c r="J2063" s="112">
        <v>11.24</v>
      </c>
      <c r="K2063" s="67">
        <v>15760.79</v>
      </c>
    </row>
    <row r="2064" spans="1:11" s="6" customFormat="1" ht="30" outlineLevel="1">
      <c r="A2064" s="59" t="s">
        <v>43</v>
      </c>
      <c r="B2064" s="108"/>
      <c r="C2064" s="108" t="s">
        <v>48</v>
      </c>
      <c r="D2064" s="109"/>
      <c r="E2064" s="62" t="s">
        <v>43</v>
      </c>
      <c r="F2064" s="110" t="s">
        <v>1796</v>
      </c>
      <c r="G2064" s="111"/>
      <c r="H2064" s="110"/>
      <c r="I2064" s="68" t="s">
        <v>1797</v>
      </c>
      <c r="J2064" s="112">
        <v>26.39</v>
      </c>
      <c r="K2064" s="69" t="s">
        <v>1798</v>
      </c>
    </row>
    <row r="2065" spans="1:11" s="6" customFormat="1" ht="15" outlineLevel="1">
      <c r="A2065" s="59" t="s">
        <v>43</v>
      </c>
      <c r="B2065" s="108"/>
      <c r="C2065" s="108" t="s">
        <v>52</v>
      </c>
      <c r="D2065" s="109"/>
      <c r="E2065" s="62" t="s">
        <v>43</v>
      </c>
      <c r="F2065" s="110"/>
      <c r="G2065" s="111"/>
      <c r="H2065" s="110"/>
      <c r="I2065" s="65"/>
      <c r="J2065" s="112"/>
      <c r="K2065" s="67"/>
    </row>
    <row r="2066" spans="1:11" s="6" customFormat="1" ht="15" outlineLevel="1">
      <c r="A2066" s="59" t="s">
        <v>43</v>
      </c>
      <c r="B2066" s="108"/>
      <c r="C2066" s="108" t="s">
        <v>53</v>
      </c>
      <c r="D2066" s="109" t="s">
        <v>54</v>
      </c>
      <c r="E2066" s="62">
        <v>112</v>
      </c>
      <c r="F2066" s="110"/>
      <c r="G2066" s="111"/>
      <c r="H2066" s="110"/>
      <c r="I2066" s="65">
        <v>429.02</v>
      </c>
      <c r="J2066" s="112">
        <v>92</v>
      </c>
      <c r="K2066" s="67">
        <v>9300.08</v>
      </c>
    </row>
    <row r="2067" spans="1:11" s="6" customFormat="1" ht="15" outlineLevel="1">
      <c r="A2067" s="59" t="s">
        <v>43</v>
      </c>
      <c r="B2067" s="108"/>
      <c r="C2067" s="108" t="s">
        <v>55</v>
      </c>
      <c r="D2067" s="109" t="s">
        <v>54</v>
      </c>
      <c r="E2067" s="62">
        <v>70</v>
      </c>
      <c r="F2067" s="110"/>
      <c r="G2067" s="111"/>
      <c r="H2067" s="110"/>
      <c r="I2067" s="65">
        <v>268.14</v>
      </c>
      <c r="J2067" s="112">
        <v>43</v>
      </c>
      <c r="K2067" s="67">
        <v>4346.78</v>
      </c>
    </row>
    <row r="2068" spans="1:11" s="6" customFormat="1" ht="15" outlineLevel="1">
      <c r="A2068" s="59" t="s">
        <v>43</v>
      </c>
      <c r="B2068" s="108"/>
      <c r="C2068" s="108" t="s">
        <v>56</v>
      </c>
      <c r="D2068" s="109" t="s">
        <v>54</v>
      </c>
      <c r="E2068" s="62">
        <v>98</v>
      </c>
      <c r="F2068" s="110"/>
      <c r="G2068" s="111"/>
      <c r="H2068" s="110"/>
      <c r="I2068" s="65">
        <v>296.81</v>
      </c>
      <c r="J2068" s="112">
        <v>95</v>
      </c>
      <c r="K2068" s="67">
        <v>7593.05</v>
      </c>
    </row>
    <row r="2069" spans="1:11" s="6" customFormat="1" ht="15" outlineLevel="1">
      <c r="A2069" s="59" t="s">
        <v>43</v>
      </c>
      <c r="B2069" s="108"/>
      <c r="C2069" s="108" t="s">
        <v>57</v>
      </c>
      <c r="D2069" s="109" t="s">
        <v>54</v>
      </c>
      <c r="E2069" s="62">
        <v>77</v>
      </c>
      <c r="F2069" s="110"/>
      <c r="G2069" s="111"/>
      <c r="H2069" s="110"/>
      <c r="I2069" s="65">
        <v>233.21</v>
      </c>
      <c r="J2069" s="112">
        <v>65</v>
      </c>
      <c r="K2069" s="67">
        <v>5195.24</v>
      </c>
    </row>
    <row r="2070" spans="1:11" s="6" customFormat="1" ht="30" outlineLevel="1">
      <c r="A2070" s="59" t="s">
        <v>43</v>
      </c>
      <c r="B2070" s="108"/>
      <c r="C2070" s="108" t="s">
        <v>58</v>
      </c>
      <c r="D2070" s="109" t="s">
        <v>59</v>
      </c>
      <c r="E2070" s="62">
        <v>87.48</v>
      </c>
      <c r="F2070" s="110"/>
      <c r="G2070" s="111" t="s">
        <v>94</v>
      </c>
      <c r="H2070" s="110"/>
      <c r="I2070" s="65">
        <v>32.19</v>
      </c>
      <c r="J2070" s="112"/>
      <c r="K2070" s="67"/>
    </row>
    <row r="2071" spans="1:11" s="6" customFormat="1" ht="15.75">
      <c r="A2071" s="70" t="s">
        <v>43</v>
      </c>
      <c r="B2071" s="113"/>
      <c r="C2071" s="113" t="s">
        <v>60</v>
      </c>
      <c r="D2071" s="114"/>
      <c r="E2071" s="73" t="s">
        <v>43</v>
      </c>
      <c r="F2071" s="115"/>
      <c r="G2071" s="116"/>
      <c r="H2071" s="115"/>
      <c r="I2071" s="76">
        <v>3012.44</v>
      </c>
      <c r="J2071" s="117"/>
      <c r="K2071" s="78">
        <v>52304.72</v>
      </c>
    </row>
    <row r="2072" spans="1:11" s="6" customFormat="1" ht="15" outlineLevel="1">
      <c r="A2072" s="59" t="s">
        <v>43</v>
      </c>
      <c r="B2072" s="108"/>
      <c r="C2072" s="108" t="s">
        <v>61</v>
      </c>
      <c r="D2072" s="109"/>
      <c r="E2072" s="62" t="s">
        <v>43</v>
      </c>
      <c r="F2072" s="110"/>
      <c r="G2072" s="111"/>
      <c r="H2072" s="110"/>
      <c r="I2072" s="65"/>
      <c r="J2072" s="112"/>
      <c r="K2072" s="67"/>
    </row>
    <row r="2073" spans="1:11" s="6" customFormat="1" ht="25.5" outlineLevel="1">
      <c r="A2073" s="59" t="s">
        <v>43</v>
      </c>
      <c r="B2073" s="108"/>
      <c r="C2073" s="108" t="s">
        <v>46</v>
      </c>
      <c r="D2073" s="109"/>
      <c r="E2073" s="62" t="s">
        <v>43</v>
      </c>
      <c r="F2073" s="110">
        <v>832.97</v>
      </c>
      <c r="G2073" s="111" t="s">
        <v>100</v>
      </c>
      <c r="H2073" s="110"/>
      <c r="I2073" s="65">
        <v>30.29</v>
      </c>
      <c r="J2073" s="112">
        <v>26.39</v>
      </c>
      <c r="K2073" s="67">
        <v>799.27</v>
      </c>
    </row>
    <row r="2074" spans="1:11" s="6" customFormat="1" ht="25.5" outlineLevel="1">
      <c r="A2074" s="59" t="s">
        <v>43</v>
      </c>
      <c r="B2074" s="108"/>
      <c r="C2074" s="108" t="s">
        <v>48</v>
      </c>
      <c r="D2074" s="109"/>
      <c r="E2074" s="62" t="s">
        <v>43</v>
      </c>
      <c r="F2074" s="110">
        <v>832.97</v>
      </c>
      <c r="G2074" s="111" t="s">
        <v>100</v>
      </c>
      <c r="H2074" s="110"/>
      <c r="I2074" s="65">
        <v>30.29</v>
      </c>
      <c r="J2074" s="112">
        <v>26.39</v>
      </c>
      <c r="K2074" s="67">
        <v>799.27</v>
      </c>
    </row>
    <row r="2075" spans="1:11" s="6" customFormat="1" ht="15" outlineLevel="1">
      <c r="A2075" s="59" t="s">
        <v>43</v>
      </c>
      <c r="B2075" s="108"/>
      <c r="C2075" s="108" t="s">
        <v>63</v>
      </c>
      <c r="D2075" s="109" t="s">
        <v>54</v>
      </c>
      <c r="E2075" s="62">
        <v>175</v>
      </c>
      <c r="F2075" s="110"/>
      <c r="G2075" s="111"/>
      <c r="H2075" s="110"/>
      <c r="I2075" s="65">
        <v>53</v>
      </c>
      <c r="J2075" s="112">
        <v>160</v>
      </c>
      <c r="K2075" s="67">
        <v>1278.8399999999999</v>
      </c>
    </row>
    <row r="2076" spans="1:11" s="6" customFormat="1" ht="15" outlineLevel="1">
      <c r="A2076" s="59" t="s">
        <v>43</v>
      </c>
      <c r="B2076" s="108"/>
      <c r="C2076" s="108" t="s">
        <v>64</v>
      </c>
      <c r="D2076" s="109"/>
      <c r="E2076" s="62" t="s">
        <v>43</v>
      </c>
      <c r="F2076" s="110"/>
      <c r="G2076" s="111"/>
      <c r="H2076" s="110"/>
      <c r="I2076" s="65">
        <v>83.29</v>
      </c>
      <c r="J2076" s="112"/>
      <c r="K2076" s="67">
        <v>2078.11</v>
      </c>
    </row>
    <row r="2077" spans="1:11" s="6" customFormat="1" ht="15.75">
      <c r="A2077" s="70" t="s">
        <v>43</v>
      </c>
      <c r="B2077" s="113"/>
      <c r="C2077" s="113" t="s">
        <v>65</v>
      </c>
      <c r="D2077" s="114"/>
      <c r="E2077" s="73" t="s">
        <v>43</v>
      </c>
      <c r="F2077" s="115"/>
      <c r="G2077" s="116"/>
      <c r="H2077" s="115"/>
      <c r="I2077" s="76">
        <v>3095.73</v>
      </c>
      <c r="J2077" s="117"/>
      <c r="K2077" s="78">
        <v>54382.83</v>
      </c>
    </row>
    <row r="2078" spans="1:11" s="6" customFormat="1" ht="180">
      <c r="A2078" s="59">
        <v>229</v>
      </c>
      <c r="B2078" s="108" t="s">
        <v>1799</v>
      </c>
      <c r="C2078" s="108" t="s">
        <v>1800</v>
      </c>
      <c r="D2078" s="109" t="s">
        <v>41</v>
      </c>
      <c r="E2078" s="62">
        <v>14</v>
      </c>
      <c r="F2078" s="110">
        <v>21.73</v>
      </c>
      <c r="G2078" s="111"/>
      <c r="H2078" s="110"/>
      <c r="I2078" s="65"/>
      <c r="J2078" s="112"/>
      <c r="K2078" s="67"/>
    </row>
    <row r="2079" spans="1:11" s="6" customFormat="1" ht="25.5" outlineLevel="1">
      <c r="A2079" s="59" t="s">
        <v>43</v>
      </c>
      <c r="B2079" s="108"/>
      <c r="C2079" s="108" t="s">
        <v>44</v>
      </c>
      <c r="D2079" s="109"/>
      <c r="E2079" s="62" t="s">
        <v>43</v>
      </c>
      <c r="F2079" s="110">
        <v>2.86</v>
      </c>
      <c r="G2079" s="111" t="s">
        <v>94</v>
      </c>
      <c r="H2079" s="110"/>
      <c r="I2079" s="65">
        <v>60.78</v>
      </c>
      <c r="J2079" s="112">
        <v>26.39</v>
      </c>
      <c r="K2079" s="67">
        <v>1604</v>
      </c>
    </row>
    <row r="2080" spans="1:11" s="6" customFormat="1" ht="15" outlineLevel="1">
      <c r="A2080" s="59" t="s">
        <v>43</v>
      </c>
      <c r="B2080" s="108"/>
      <c r="C2080" s="108" t="s">
        <v>46</v>
      </c>
      <c r="D2080" s="109"/>
      <c r="E2080" s="62" t="s">
        <v>43</v>
      </c>
      <c r="F2080" s="110">
        <v>18.87</v>
      </c>
      <c r="G2080" s="111" t="s">
        <v>95</v>
      </c>
      <c r="H2080" s="110"/>
      <c r="I2080" s="65">
        <v>396.27</v>
      </c>
      <c r="J2080" s="112">
        <v>12.48</v>
      </c>
      <c r="K2080" s="67">
        <v>4945.45</v>
      </c>
    </row>
    <row r="2081" spans="1:11" s="6" customFormat="1" ht="15" outlineLevel="1">
      <c r="A2081" s="59" t="s">
        <v>43</v>
      </c>
      <c r="B2081" s="108"/>
      <c r="C2081" s="108" t="s">
        <v>48</v>
      </c>
      <c r="D2081" s="109"/>
      <c r="E2081" s="62" t="s">
        <v>43</v>
      </c>
      <c r="F2081" s="110" t="s">
        <v>1801</v>
      </c>
      <c r="G2081" s="111"/>
      <c r="H2081" s="110"/>
      <c r="I2081" s="68" t="s">
        <v>1710</v>
      </c>
      <c r="J2081" s="112">
        <v>26.39</v>
      </c>
      <c r="K2081" s="69" t="s">
        <v>1711</v>
      </c>
    </row>
    <row r="2082" spans="1:11" s="6" customFormat="1" ht="15" outlineLevel="1">
      <c r="A2082" s="59" t="s">
        <v>43</v>
      </c>
      <c r="B2082" s="108"/>
      <c r="C2082" s="108" t="s">
        <v>52</v>
      </c>
      <c r="D2082" s="109"/>
      <c r="E2082" s="62" t="s">
        <v>43</v>
      </c>
      <c r="F2082" s="110"/>
      <c r="G2082" s="111"/>
      <c r="H2082" s="110"/>
      <c r="I2082" s="65"/>
      <c r="J2082" s="112"/>
      <c r="K2082" s="67"/>
    </row>
    <row r="2083" spans="1:11" s="6" customFormat="1" ht="15" outlineLevel="1">
      <c r="A2083" s="59" t="s">
        <v>43</v>
      </c>
      <c r="B2083" s="108"/>
      <c r="C2083" s="108" t="s">
        <v>53</v>
      </c>
      <c r="D2083" s="109" t="s">
        <v>54</v>
      </c>
      <c r="E2083" s="62">
        <v>112</v>
      </c>
      <c r="F2083" s="110"/>
      <c r="G2083" s="111"/>
      <c r="H2083" s="110"/>
      <c r="I2083" s="65">
        <v>68.069999999999993</v>
      </c>
      <c r="J2083" s="112">
        <v>92</v>
      </c>
      <c r="K2083" s="67">
        <v>1475.68</v>
      </c>
    </row>
    <row r="2084" spans="1:11" s="6" customFormat="1" ht="15" outlineLevel="1">
      <c r="A2084" s="59" t="s">
        <v>43</v>
      </c>
      <c r="B2084" s="108"/>
      <c r="C2084" s="108" t="s">
        <v>55</v>
      </c>
      <c r="D2084" s="109" t="s">
        <v>54</v>
      </c>
      <c r="E2084" s="62">
        <v>70</v>
      </c>
      <c r="F2084" s="110"/>
      <c r="G2084" s="111"/>
      <c r="H2084" s="110"/>
      <c r="I2084" s="65">
        <v>42.55</v>
      </c>
      <c r="J2084" s="112">
        <v>43</v>
      </c>
      <c r="K2084" s="67">
        <v>689.72</v>
      </c>
    </row>
    <row r="2085" spans="1:11" s="6" customFormat="1" ht="15" outlineLevel="1">
      <c r="A2085" s="59" t="s">
        <v>43</v>
      </c>
      <c r="B2085" s="108"/>
      <c r="C2085" s="108" t="s">
        <v>56</v>
      </c>
      <c r="D2085" s="109" t="s">
        <v>54</v>
      </c>
      <c r="E2085" s="62">
        <v>98</v>
      </c>
      <c r="F2085" s="110"/>
      <c r="G2085" s="111"/>
      <c r="H2085" s="110"/>
      <c r="I2085" s="65">
        <v>108.87</v>
      </c>
      <c r="J2085" s="112">
        <v>95</v>
      </c>
      <c r="K2085" s="67">
        <v>2785.09</v>
      </c>
    </row>
    <row r="2086" spans="1:11" s="6" customFormat="1" ht="15" outlineLevel="1">
      <c r="A2086" s="59" t="s">
        <v>43</v>
      </c>
      <c r="B2086" s="108"/>
      <c r="C2086" s="108" t="s">
        <v>57</v>
      </c>
      <c r="D2086" s="109" t="s">
        <v>54</v>
      </c>
      <c r="E2086" s="62">
        <v>77</v>
      </c>
      <c r="F2086" s="110"/>
      <c r="G2086" s="111"/>
      <c r="H2086" s="110"/>
      <c r="I2086" s="65">
        <v>85.54</v>
      </c>
      <c r="J2086" s="112">
        <v>65</v>
      </c>
      <c r="K2086" s="67">
        <v>1905.59</v>
      </c>
    </row>
    <row r="2087" spans="1:11" s="6" customFormat="1" ht="30" outlineLevel="1">
      <c r="A2087" s="59" t="s">
        <v>43</v>
      </c>
      <c r="B2087" s="108"/>
      <c r="C2087" s="108" t="s">
        <v>58</v>
      </c>
      <c r="D2087" s="109" t="s">
        <v>59</v>
      </c>
      <c r="E2087" s="62">
        <v>0.24</v>
      </c>
      <c r="F2087" s="110"/>
      <c r="G2087" s="111" t="s">
        <v>94</v>
      </c>
      <c r="H2087" s="110"/>
      <c r="I2087" s="65">
        <v>5.0999999999999996</v>
      </c>
      <c r="J2087" s="112"/>
      <c r="K2087" s="67"/>
    </row>
    <row r="2088" spans="1:11" s="6" customFormat="1" ht="15.75">
      <c r="A2088" s="70" t="s">
        <v>43</v>
      </c>
      <c r="B2088" s="113"/>
      <c r="C2088" s="113" t="s">
        <v>60</v>
      </c>
      <c r="D2088" s="114"/>
      <c r="E2088" s="73" t="s">
        <v>43</v>
      </c>
      <c r="F2088" s="115"/>
      <c r="G2088" s="116"/>
      <c r="H2088" s="115"/>
      <c r="I2088" s="76">
        <v>762.08</v>
      </c>
      <c r="J2088" s="117"/>
      <c r="K2088" s="78">
        <v>13405.53</v>
      </c>
    </row>
    <row r="2089" spans="1:11" s="6" customFormat="1" ht="15" outlineLevel="1">
      <c r="A2089" s="59" t="s">
        <v>43</v>
      </c>
      <c r="B2089" s="108"/>
      <c r="C2089" s="108" t="s">
        <v>61</v>
      </c>
      <c r="D2089" s="109"/>
      <c r="E2089" s="62" t="s">
        <v>43</v>
      </c>
      <c r="F2089" s="110"/>
      <c r="G2089" s="111"/>
      <c r="H2089" s="110"/>
      <c r="I2089" s="65"/>
      <c r="J2089" s="112"/>
      <c r="K2089" s="67"/>
    </row>
    <row r="2090" spans="1:11" s="6" customFormat="1" ht="25.5" outlineLevel="1">
      <c r="A2090" s="59" t="s">
        <v>43</v>
      </c>
      <c r="B2090" s="108"/>
      <c r="C2090" s="108" t="s">
        <v>46</v>
      </c>
      <c r="D2090" s="109"/>
      <c r="E2090" s="62" t="s">
        <v>43</v>
      </c>
      <c r="F2090" s="110">
        <v>5.29</v>
      </c>
      <c r="G2090" s="111" t="s">
        <v>100</v>
      </c>
      <c r="H2090" s="110"/>
      <c r="I2090" s="65">
        <v>11.11</v>
      </c>
      <c r="J2090" s="112">
        <v>26.39</v>
      </c>
      <c r="K2090" s="67">
        <v>293.17</v>
      </c>
    </row>
    <row r="2091" spans="1:11" s="6" customFormat="1" ht="25.5" outlineLevel="1">
      <c r="A2091" s="59" t="s">
        <v>43</v>
      </c>
      <c r="B2091" s="108"/>
      <c r="C2091" s="108" t="s">
        <v>48</v>
      </c>
      <c r="D2091" s="109"/>
      <c r="E2091" s="62" t="s">
        <v>43</v>
      </c>
      <c r="F2091" s="110">
        <v>5.29</v>
      </c>
      <c r="G2091" s="111" t="s">
        <v>100</v>
      </c>
      <c r="H2091" s="110"/>
      <c r="I2091" s="65">
        <v>11.11</v>
      </c>
      <c r="J2091" s="112">
        <v>26.39</v>
      </c>
      <c r="K2091" s="67">
        <v>293.17</v>
      </c>
    </row>
    <row r="2092" spans="1:11" s="6" customFormat="1" ht="15" outlineLevel="1">
      <c r="A2092" s="59" t="s">
        <v>43</v>
      </c>
      <c r="B2092" s="108"/>
      <c r="C2092" s="108" t="s">
        <v>63</v>
      </c>
      <c r="D2092" s="109" t="s">
        <v>54</v>
      </c>
      <c r="E2092" s="62">
        <v>175</v>
      </c>
      <c r="F2092" s="110"/>
      <c r="G2092" s="111"/>
      <c r="H2092" s="110"/>
      <c r="I2092" s="65">
        <v>19.440000000000001</v>
      </c>
      <c r="J2092" s="112">
        <v>160</v>
      </c>
      <c r="K2092" s="67">
        <v>469.07</v>
      </c>
    </row>
    <row r="2093" spans="1:11" s="6" customFormat="1" ht="15" outlineLevel="1">
      <c r="A2093" s="59" t="s">
        <v>43</v>
      </c>
      <c r="B2093" s="108"/>
      <c r="C2093" s="108" t="s">
        <v>64</v>
      </c>
      <c r="D2093" s="109"/>
      <c r="E2093" s="62" t="s">
        <v>43</v>
      </c>
      <c r="F2093" s="110"/>
      <c r="G2093" s="111"/>
      <c r="H2093" s="110"/>
      <c r="I2093" s="65">
        <v>30.55</v>
      </c>
      <c r="J2093" s="112"/>
      <c r="K2093" s="67">
        <v>762.24</v>
      </c>
    </row>
    <row r="2094" spans="1:11" s="6" customFormat="1" ht="15.75">
      <c r="A2094" s="70" t="s">
        <v>43</v>
      </c>
      <c r="B2094" s="113"/>
      <c r="C2094" s="126" t="s">
        <v>65</v>
      </c>
      <c r="D2094" s="127"/>
      <c r="E2094" s="91" t="s">
        <v>43</v>
      </c>
      <c r="F2094" s="128"/>
      <c r="G2094" s="129"/>
      <c r="H2094" s="128"/>
      <c r="I2094" s="87">
        <v>792.63</v>
      </c>
      <c r="J2094" s="125"/>
      <c r="K2094" s="86">
        <v>14167.77</v>
      </c>
    </row>
    <row r="2095" spans="1:11" s="6" customFormat="1" ht="15">
      <c r="A2095" s="123"/>
      <c r="B2095" s="124"/>
      <c r="C2095" s="168" t="s">
        <v>127</v>
      </c>
      <c r="D2095" s="169"/>
      <c r="E2095" s="169"/>
      <c r="F2095" s="169"/>
      <c r="G2095" s="169"/>
      <c r="H2095" s="169"/>
      <c r="I2095" s="65">
        <v>20813.25</v>
      </c>
      <c r="J2095" s="112"/>
      <c r="K2095" s="67">
        <v>259991.78</v>
      </c>
    </row>
    <row r="2096" spans="1:11" s="6" customFormat="1" ht="15">
      <c r="A2096" s="123"/>
      <c r="B2096" s="124"/>
      <c r="C2096" s="168" t="s">
        <v>128</v>
      </c>
      <c r="D2096" s="169"/>
      <c r="E2096" s="169"/>
      <c r="F2096" s="169"/>
      <c r="G2096" s="169"/>
      <c r="H2096" s="169"/>
      <c r="I2096" s="65"/>
      <c r="J2096" s="112"/>
      <c r="K2096" s="67"/>
    </row>
    <row r="2097" spans="1:11" s="6" customFormat="1" ht="15">
      <c r="A2097" s="123"/>
      <c r="B2097" s="124"/>
      <c r="C2097" s="168" t="s">
        <v>129</v>
      </c>
      <c r="D2097" s="169"/>
      <c r="E2097" s="169"/>
      <c r="F2097" s="169"/>
      <c r="G2097" s="169"/>
      <c r="H2097" s="169"/>
      <c r="I2097" s="65">
        <v>5186.76</v>
      </c>
      <c r="J2097" s="112"/>
      <c r="K2097" s="67">
        <v>136878.44</v>
      </c>
    </row>
    <row r="2098" spans="1:11" s="6" customFormat="1" ht="15">
      <c r="A2098" s="123"/>
      <c r="B2098" s="124"/>
      <c r="C2098" s="168" t="s">
        <v>130</v>
      </c>
      <c r="D2098" s="169"/>
      <c r="E2098" s="169"/>
      <c r="F2098" s="169"/>
      <c r="G2098" s="169"/>
      <c r="H2098" s="169"/>
      <c r="I2098" s="65">
        <v>7477.79</v>
      </c>
      <c r="J2098" s="112"/>
      <c r="K2098" s="67">
        <v>64409.96</v>
      </c>
    </row>
    <row r="2099" spans="1:11" s="6" customFormat="1" ht="15">
      <c r="A2099" s="123"/>
      <c r="B2099" s="124"/>
      <c r="C2099" s="168" t="s">
        <v>131</v>
      </c>
      <c r="D2099" s="169"/>
      <c r="E2099" s="169"/>
      <c r="F2099" s="169"/>
      <c r="G2099" s="169"/>
      <c r="H2099" s="169"/>
      <c r="I2099" s="65">
        <v>10579.25</v>
      </c>
      <c r="J2099" s="112"/>
      <c r="K2099" s="67">
        <v>122845.27</v>
      </c>
    </row>
    <row r="2100" spans="1:11" s="6" customFormat="1" ht="15.75">
      <c r="A2100" s="123"/>
      <c r="B2100" s="124"/>
      <c r="C2100" s="173" t="s">
        <v>132</v>
      </c>
      <c r="D2100" s="174"/>
      <c r="E2100" s="174"/>
      <c r="F2100" s="174"/>
      <c r="G2100" s="174"/>
      <c r="H2100" s="174"/>
      <c r="I2100" s="76">
        <v>5487.05</v>
      </c>
      <c r="J2100" s="117"/>
      <c r="K2100" s="78">
        <v>121242.42</v>
      </c>
    </row>
    <row r="2101" spans="1:11" s="6" customFormat="1" ht="15.75">
      <c r="A2101" s="123"/>
      <c r="B2101" s="124"/>
      <c r="C2101" s="173" t="s">
        <v>133</v>
      </c>
      <c r="D2101" s="174"/>
      <c r="E2101" s="174"/>
      <c r="F2101" s="174"/>
      <c r="G2101" s="174"/>
      <c r="H2101" s="174"/>
      <c r="I2101" s="76">
        <v>3782.86</v>
      </c>
      <c r="J2101" s="117"/>
      <c r="K2101" s="78">
        <v>71748.479999999996</v>
      </c>
    </row>
    <row r="2102" spans="1:11" s="6" customFormat="1" ht="32.1" customHeight="1">
      <c r="A2102" s="123"/>
      <c r="B2102" s="124"/>
      <c r="C2102" s="173" t="s">
        <v>1802</v>
      </c>
      <c r="D2102" s="174"/>
      <c r="E2102" s="174"/>
      <c r="F2102" s="174"/>
      <c r="G2102" s="174"/>
      <c r="H2102" s="174"/>
      <c r="I2102" s="76"/>
      <c r="J2102" s="117"/>
      <c r="K2102" s="78"/>
    </row>
    <row r="2103" spans="1:11" s="6" customFormat="1" ht="15">
      <c r="A2103" s="123"/>
      <c r="B2103" s="124"/>
      <c r="C2103" s="168" t="s">
        <v>135</v>
      </c>
      <c r="D2103" s="169"/>
      <c r="E2103" s="169"/>
      <c r="F2103" s="169"/>
      <c r="G2103" s="169"/>
      <c r="H2103" s="169"/>
      <c r="I2103" s="65">
        <v>14170.76</v>
      </c>
      <c r="J2103" s="112"/>
      <c r="K2103" s="67">
        <v>189392.91</v>
      </c>
    </row>
    <row r="2104" spans="1:11" s="6" customFormat="1" ht="15">
      <c r="A2104" s="123"/>
      <c r="B2104" s="124"/>
      <c r="C2104" s="168" t="s">
        <v>136</v>
      </c>
      <c r="D2104" s="169"/>
      <c r="E2104" s="169"/>
      <c r="F2104" s="169"/>
      <c r="G2104" s="169"/>
      <c r="H2104" s="169"/>
      <c r="I2104" s="65">
        <v>15912.4</v>
      </c>
      <c r="J2104" s="112"/>
      <c r="K2104" s="67">
        <v>263589.77</v>
      </c>
    </row>
    <row r="2105" spans="1:11" s="6" customFormat="1" ht="15">
      <c r="A2105" s="123"/>
      <c r="B2105" s="124"/>
      <c r="C2105" s="168" t="s">
        <v>137</v>
      </c>
      <c r="D2105" s="169"/>
      <c r="E2105" s="169"/>
      <c r="F2105" s="169"/>
      <c r="G2105" s="169"/>
      <c r="H2105" s="169"/>
      <c r="I2105" s="65">
        <v>30083.16</v>
      </c>
      <c r="J2105" s="112"/>
      <c r="K2105" s="67">
        <v>452982.68</v>
      </c>
    </row>
    <row r="2106" spans="1:11" s="6" customFormat="1" ht="32.1" customHeight="1">
      <c r="A2106" s="123"/>
      <c r="B2106" s="124"/>
      <c r="C2106" s="175" t="s">
        <v>1803</v>
      </c>
      <c r="D2106" s="176"/>
      <c r="E2106" s="176"/>
      <c r="F2106" s="176"/>
      <c r="G2106" s="176"/>
      <c r="H2106" s="176"/>
      <c r="I2106" s="87">
        <v>30083.16</v>
      </c>
      <c r="J2106" s="125"/>
      <c r="K2106" s="86">
        <v>452982.68</v>
      </c>
    </row>
    <row r="2107" spans="1:11" s="6" customFormat="1" ht="22.15" customHeight="1">
      <c r="A2107" s="166" t="s">
        <v>1804</v>
      </c>
      <c r="B2107" s="167"/>
      <c r="C2107" s="167"/>
      <c r="D2107" s="167"/>
      <c r="E2107" s="167"/>
      <c r="F2107" s="167"/>
      <c r="G2107" s="167"/>
      <c r="H2107" s="167"/>
      <c r="I2107" s="167"/>
      <c r="J2107" s="167"/>
      <c r="K2107" s="167"/>
    </row>
    <row r="2108" spans="1:11" s="6" customFormat="1" ht="180">
      <c r="A2108" s="59">
        <v>230</v>
      </c>
      <c r="B2108" s="108" t="s">
        <v>1805</v>
      </c>
      <c r="C2108" s="108" t="s">
        <v>1806</v>
      </c>
      <c r="D2108" s="109" t="s">
        <v>41</v>
      </c>
      <c r="E2108" s="62">
        <v>2</v>
      </c>
      <c r="F2108" s="110">
        <v>576.01</v>
      </c>
      <c r="G2108" s="111"/>
      <c r="H2108" s="110"/>
      <c r="I2108" s="65"/>
      <c r="J2108" s="112"/>
      <c r="K2108" s="67"/>
    </row>
    <row r="2109" spans="1:11" s="6" customFormat="1" ht="25.5" outlineLevel="1">
      <c r="A2109" s="59" t="s">
        <v>43</v>
      </c>
      <c r="B2109" s="108"/>
      <c r="C2109" s="108" t="s">
        <v>44</v>
      </c>
      <c r="D2109" s="109"/>
      <c r="E2109" s="62" t="s">
        <v>43</v>
      </c>
      <c r="F2109" s="110">
        <v>195</v>
      </c>
      <c r="G2109" s="111" t="s">
        <v>94</v>
      </c>
      <c r="H2109" s="110"/>
      <c r="I2109" s="65">
        <v>592.02</v>
      </c>
      <c r="J2109" s="112">
        <v>26.39</v>
      </c>
      <c r="K2109" s="67">
        <v>15623.41</v>
      </c>
    </row>
    <row r="2110" spans="1:11" s="6" customFormat="1" ht="15" outlineLevel="1">
      <c r="A2110" s="59" t="s">
        <v>43</v>
      </c>
      <c r="B2110" s="108"/>
      <c r="C2110" s="108" t="s">
        <v>46</v>
      </c>
      <c r="D2110" s="109"/>
      <c r="E2110" s="62" t="s">
        <v>43</v>
      </c>
      <c r="F2110" s="110">
        <v>379.61</v>
      </c>
      <c r="G2110" s="111" t="s">
        <v>95</v>
      </c>
      <c r="H2110" s="110"/>
      <c r="I2110" s="65">
        <v>1138.83</v>
      </c>
      <c r="J2110" s="112">
        <v>11.2</v>
      </c>
      <c r="K2110" s="67">
        <v>12754.9</v>
      </c>
    </row>
    <row r="2111" spans="1:11" s="6" customFormat="1" ht="15" outlineLevel="1">
      <c r="A2111" s="59" t="s">
        <v>43</v>
      </c>
      <c r="B2111" s="108"/>
      <c r="C2111" s="108" t="s">
        <v>48</v>
      </c>
      <c r="D2111" s="109"/>
      <c r="E2111" s="62" t="s">
        <v>43</v>
      </c>
      <c r="F2111" s="110" t="s">
        <v>1807</v>
      </c>
      <c r="G2111" s="111"/>
      <c r="H2111" s="110"/>
      <c r="I2111" s="68" t="s">
        <v>1808</v>
      </c>
      <c r="J2111" s="112">
        <v>26.39</v>
      </c>
      <c r="K2111" s="69" t="s">
        <v>1809</v>
      </c>
    </row>
    <row r="2112" spans="1:11" s="6" customFormat="1" ht="15" outlineLevel="1">
      <c r="A2112" s="59" t="s">
        <v>43</v>
      </c>
      <c r="B2112" s="108"/>
      <c r="C2112" s="108" t="s">
        <v>52</v>
      </c>
      <c r="D2112" s="109"/>
      <c r="E2112" s="62" t="s">
        <v>43</v>
      </c>
      <c r="F2112" s="110">
        <v>1.4</v>
      </c>
      <c r="G2112" s="111"/>
      <c r="H2112" s="110"/>
      <c r="I2112" s="65">
        <v>2.8</v>
      </c>
      <c r="J2112" s="112">
        <v>8.23</v>
      </c>
      <c r="K2112" s="67">
        <v>23.04</v>
      </c>
    </row>
    <row r="2113" spans="1:11" s="6" customFormat="1" ht="15" outlineLevel="1">
      <c r="A2113" s="59" t="s">
        <v>43</v>
      </c>
      <c r="B2113" s="108"/>
      <c r="C2113" s="108" t="s">
        <v>53</v>
      </c>
      <c r="D2113" s="109" t="s">
        <v>54</v>
      </c>
      <c r="E2113" s="62">
        <v>114</v>
      </c>
      <c r="F2113" s="110"/>
      <c r="G2113" s="111"/>
      <c r="H2113" s="110"/>
      <c r="I2113" s="65">
        <v>674.9</v>
      </c>
      <c r="J2113" s="112">
        <v>79</v>
      </c>
      <c r="K2113" s="67">
        <v>12342.49</v>
      </c>
    </row>
    <row r="2114" spans="1:11" s="6" customFormat="1" ht="15" outlineLevel="1">
      <c r="A2114" s="59" t="s">
        <v>43</v>
      </c>
      <c r="B2114" s="108"/>
      <c r="C2114" s="108" t="s">
        <v>55</v>
      </c>
      <c r="D2114" s="109" t="s">
        <v>54</v>
      </c>
      <c r="E2114" s="62">
        <v>67</v>
      </c>
      <c r="F2114" s="110"/>
      <c r="G2114" s="111"/>
      <c r="H2114" s="110"/>
      <c r="I2114" s="65">
        <v>396.65</v>
      </c>
      <c r="J2114" s="112">
        <v>41</v>
      </c>
      <c r="K2114" s="67">
        <v>6405.6</v>
      </c>
    </row>
    <row r="2115" spans="1:11" s="6" customFormat="1" ht="15" outlineLevel="1">
      <c r="A2115" s="59" t="s">
        <v>43</v>
      </c>
      <c r="B2115" s="108"/>
      <c r="C2115" s="108" t="s">
        <v>56</v>
      </c>
      <c r="D2115" s="109" t="s">
        <v>54</v>
      </c>
      <c r="E2115" s="62">
        <v>98</v>
      </c>
      <c r="F2115" s="110"/>
      <c r="G2115" s="111"/>
      <c r="H2115" s="110"/>
      <c r="I2115" s="65">
        <v>239.32</v>
      </c>
      <c r="J2115" s="112">
        <v>95</v>
      </c>
      <c r="K2115" s="67">
        <v>6122.22</v>
      </c>
    </row>
    <row r="2116" spans="1:11" s="6" customFormat="1" ht="15" outlineLevel="1">
      <c r="A2116" s="59" t="s">
        <v>43</v>
      </c>
      <c r="B2116" s="108"/>
      <c r="C2116" s="108" t="s">
        <v>57</v>
      </c>
      <c r="D2116" s="109" t="s">
        <v>54</v>
      </c>
      <c r="E2116" s="62">
        <v>77</v>
      </c>
      <c r="F2116" s="110"/>
      <c r="G2116" s="111"/>
      <c r="H2116" s="110"/>
      <c r="I2116" s="65">
        <v>188.03</v>
      </c>
      <c r="J2116" s="112">
        <v>65</v>
      </c>
      <c r="K2116" s="67">
        <v>4188.8900000000003</v>
      </c>
    </row>
    <row r="2117" spans="1:11" s="6" customFormat="1" ht="30" outlineLevel="1">
      <c r="A2117" s="59" t="s">
        <v>43</v>
      </c>
      <c r="B2117" s="108"/>
      <c r="C2117" s="108" t="s">
        <v>58</v>
      </c>
      <c r="D2117" s="109" t="s">
        <v>59</v>
      </c>
      <c r="E2117" s="62">
        <v>15</v>
      </c>
      <c r="F2117" s="110"/>
      <c r="G2117" s="111" t="s">
        <v>94</v>
      </c>
      <c r="H2117" s="110"/>
      <c r="I2117" s="65">
        <v>45.54</v>
      </c>
      <c r="J2117" s="112"/>
      <c r="K2117" s="67"/>
    </row>
    <row r="2118" spans="1:11" s="6" customFormat="1" ht="15.75">
      <c r="A2118" s="70" t="s">
        <v>43</v>
      </c>
      <c r="B2118" s="113"/>
      <c r="C2118" s="113" t="s">
        <v>60</v>
      </c>
      <c r="D2118" s="114"/>
      <c r="E2118" s="73" t="s">
        <v>43</v>
      </c>
      <c r="F2118" s="115"/>
      <c r="G2118" s="116"/>
      <c r="H2118" s="115"/>
      <c r="I2118" s="76">
        <v>3232.55</v>
      </c>
      <c r="J2118" s="117"/>
      <c r="K2118" s="78">
        <v>57460.55</v>
      </c>
    </row>
    <row r="2119" spans="1:11" s="6" customFormat="1" ht="15" outlineLevel="1">
      <c r="A2119" s="59" t="s">
        <v>43</v>
      </c>
      <c r="B2119" s="108"/>
      <c r="C2119" s="108" t="s">
        <v>61</v>
      </c>
      <c r="D2119" s="109"/>
      <c r="E2119" s="62" t="s">
        <v>43</v>
      </c>
      <c r="F2119" s="110"/>
      <c r="G2119" s="111"/>
      <c r="H2119" s="110"/>
      <c r="I2119" s="65"/>
      <c r="J2119" s="112"/>
      <c r="K2119" s="67"/>
    </row>
    <row r="2120" spans="1:11" s="6" customFormat="1" ht="25.5" outlineLevel="1">
      <c r="A2120" s="59" t="s">
        <v>43</v>
      </c>
      <c r="B2120" s="108"/>
      <c r="C2120" s="108" t="s">
        <v>46</v>
      </c>
      <c r="D2120" s="109"/>
      <c r="E2120" s="62" t="s">
        <v>43</v>
      </c>
      <c r="F2120" s="110">
        <v>81.400000000000006</v>
      </c>
      <c r="G2120" s="111" t="s">
        <v>100</v>
      </c>
      <c r="H2120" s="110"/>
      <c r="I2120" s="65">
        <v>24.42</v>
      </c>
      <c r="J2120" s="112">
        <v>26.39</v>
      </c>
      <c r="K2120" s="67">
        <v>644.44000000000005</v>
      </c>
    </row>
    <row r="2121" spans="1:11" s="6" customFormat="1" ht="25.5" outlineLevel="1">
      <c r="A2121" s="59" t="s">
        <v>43</v>
      </c>
      <c r="B2121" s="108"/>
      <c r="C2121" s="108" t="s">
        <v>48</v>
      </c>
      <c r="D2121" s="109"/>
      <c r="E2121" s="62" t="s">
        <v>43</v>
      </c>
      <c r="F2121" s="110">
        <v>81.400000000000006</v>
      </c>
      <c r="G2121" s="111" t="s">
        <v>100</v>
      </c>
      <c r="H2121" s="110"/>
      <c r="I2121" s="65">
        <v>24.42</v>
      </c>
      <c r="J2121" s="112">
        <v>26.39</v>
      </c>
      <c r="K2121" s="67">
        <v>644.44000000000005</v>
      </c>
    </row>
    <row r="2122" spans="1:11" s="6" customFormat="1" ht="15" outlineLevel="1">
      <c r="A2122" s="59" t="s">
        <v>43</v>
      </c>
      <c r="B2122" s="108"/>
      <c r="C2122" s="108" t="s">
        <v>63</v>
      </c>
      <c r="D2122" s="109" t="s">
        <v>54</v>
      </c>
      <c r="E2122" s="62">
        <v>175</v>
      </c>
      <c r="F2122" s="110"/>
      <c r="G2122" s="111"/>
      <c r="H2122" s="110"/>
      <c r="I2122" s="65">
        <v>42.73</v>
      </c>
      <c r="J2122" s="112">
        <v>160</v>
      </c>
      <c r="K2122" s="67">
        <v>1031.1099999999999</v>
      </c>
    </row>
    <row r="2123" spans="1:11" s="6" customFormat="1" ht="15" outlineLevel="1">
      <c r="A2123" s="59" t="s">
        <v>43</v>
      </c>
      <c r="B2123" s="108"/>
      <c r="C2123" s="108" t="s">
        <v>64</v>
      </c>
      <c r="D2123" s="109"/>
      <c r="E2123" s="62" t="s">
        <v>43</v>
      </c>
      <c r="F2123" s="110"/>
      <c r="G2123" s="111"/>
      <c r="H2123" s="110"/>
      <c r="I2123" s="65">
        <v>67.150000000000006</v>
      </c>
      <c r="J2123" s="112"/>
      <c r="K2123" s="67">
        <v>1675.55</v>
      </c>
    </row>
    <row r="2124" spans="1:11" s="6" customFormat="1" ht="15.75">
      <c r="A2124" s="70" t="s">
        <v>43</v>
      </c>
      <c r="B2124" s="113"/>
      <c r="C2124" s="113" t="s">
        <v>65</v>
      </c>
      <c r="D2124" s="114"/>
      <c r="E2124" s="73" t="s">
        <v>43</v>
      </c>
      <c r="F2124" s="115"/>
      <c r="G2124" s="116"/>
      <c r="H2124" s="115"/>
      <c r="I2124" s="76">
        <v>3299.7</v>
      </c>
      <c r="J2124" s="117"/>
      <c r="K2124" s="78">
        <v>59136.1</v>
      </c>
    </row>
    <row r="2125" spans="1:11" s="6" customFormat="1" ht="180">
      <c r="A2125" s="59">
        <v>231</v>
      </c>
      <c r="B2125" s="108" t="s">
        <v>1810</v>
      </c>
      <c r="C2125" s="108" t="s">
        <v>1811</v>
      </c>
      <c r="D2125" s="109" t="s">
        <v>1812</v>
      </c>
      <c r="E2125" s="62">
        <v>1</v>
      </c>
      <c r="F2125" s="110">
        <v>1428.98</v>
      </c>
      <c r="G2125" s="111"/>
      <c r="H2125" s="110"/>
      <c r="I2125" s="65"/>
      <c r="J2125" s="112"/>
      <c r="K2125" s="67"/>
    </row>
    <row r="2126" spans="1:11" s="6" customFormat="1" ht="25.5" outlineLevel="1">
      <c r="A2126" s="59" t="s">
        <v>43</v>
      </c>
      <c r="B2126" s="108"/>
      <c r="C2126" s="108" t="s">
        <v>44</v>
      </c>
      <c r="D2126" s="109"/>
      <c r="E2126" s="62" t="s">
        <v>43</v>
      </c>
      <c r="F2126" s="110">
        <v>559.07000000000005</v>
      </c>
      <c r="G2126" s="111" t="s">
        <v>94</v>
      </c>
      <c r="H2126" s="110"/>
      <c r="I2126" s="65">
        <v>848.67</v>
      </c>
      <c r="J2126" s="112">
        <v>26.39</v>
      </c>
      <c r="K2126" s="67">
        <v>22396.36</v>
      </c>
    </row>
    <row r="2127" spans="1:11" s="6" customFormat="1" ht="15" outlineLevel="1">
      <c r="A2127" s="59" t="s">
        <v>43</v>
      </c>
      <c r="B2127" s="108"/>
      <c r="C2127" s="108" t="s">
        <v>46</v>
      </c>
      <c r="D2127" s="109"/>
      <c r="E2127" s="62" t="s">
        <v>43</v>
      </c>
      <c r="F2127" s="110">
        <v>755.81</v>
      </c>
      <c r="G2127" s="111" t="s">
        <v>95</v>
      </c>
      <c r="H2127" s="110"/>
      <c r="I2127" s="65">
        <v>1133.72</v>
      </c>
      <c r="J2127" s="112">
        <v>10.99</v>
      </c>
      <c r="K2127" s="67">
        <v>12459.53</v>
      </c>
    </row>
    <row r="2128" spans="1:11" s="6" customFormat="1" ht="30" outlineLevel="1">
      <c r="A2128" s="59" t="s">
        <v>43</v>
      </c>
      <c r="B2128" s="108"/>
      <c r="C2128" s="108" t="s">
        <v>48</v>
      </c>
      <c r="D2128" s="109"/>
      <c r="E2128" s="62" t="s">
        <v>43</v>
      </c>
      <c r="F2128" s="110" t="s">
        <v>1813</v>
      </c>
      <c r="G2128" s="111"/>
      <c r="H2128" s="110"/>
      <c r="I2128" s="68" t="s">
        <v>1814</v>
      </c>
      <c r="J2128" s="112">
        <v>26.39</v>
      </c>
      <c r="K2128" s="69" t="s">
        <v>1815</v>
      </c>
    </row>
    <row r="2129" spans="1:11" s="6" customFormat="1" ht="15" outlineLevel="1">
      <c r="A2129" s="59" t="s">
        <v>43</v>
      </c>
      <c r="B2129" s="108"/>
      <c r="C2129" s="108" t="s">
        <v>52</v>
      </c>
      <c r="D2129" s="109"/>
      <c r="E2129" s="62" t="s">
        <v>43</v>
      </c>
      <c r="F2129" s="110">
        <v>114.1</v>
      </c>
      <c r="G2129" s="111"/>
      <c r="H2129" s="110"/>
      <c r="I2129" s="65">
        <v>114.1</v>
      </c>
      <c r="J2129" s="112">
        <v>8.23</v>
      </c>
      <c r="K2129" s="67">
        <v>939.04</v>
      </c>
    </row>
    <row r="2130" spans="1:11" s="6" customFormat="1" ht="15" outlineLevel="1">
      <c r="A2130" s="59" t="s">
        <v>43</v>
      </c>
      <c r="B2130" s="108"/>
      <c r="C2130" s="108" t="s">
        <v>53</v>
      </c>
      <c r="D2130" s="109" t="s">
        <v>54</v>
      </c>
      <c r="E2130" s="62">
        <v>114</v>
      </c>
      <c r="F2130" s="110"/>
      <c r="G2130" s="111"/>
      <c r="H2130" s="110"/>
      <c r="I2130" s="65">
        <v>967.48</v>
      </c>
      <c r="J2130" s="112">
        <v>79</v>
      </c>
      <c r="K2130" s="67">
        <v>17693.12</v>
      </c>
    </row>
    <row r="2131" spans="1:11" s="6" customFormat="1" ht="15" outlineLevel="1">
      <c r="A2131" s="59" t="s">
        <v>43</v>
      </c>
      <c r="B2131" s="108"/>
      <c r="C2131" s="108" t="s">
        <v>55</v>
      </c>
      <c r="D2131" s="109" t="s">
        <v>54</v>
      </c>
      <c r="E2131" s="62">
        <v>67</v>
      </c>
      <c r="F2131" s="110"/>
      <c r="G2131" s="111"/>
      <c r="H2131" s="110"/>
      <c r="I2131" s="65">
        <v>568.61</v>
      </c>
      <c r="J2131" s="112">
        <v>41</v>
      </c>
      <c r="K2131" s="67">
        <v>9182.51</v>
      </c>
    </row>
    <row r="2132" spans="1:11" s="6" customFormat="1" ht="15" outlineLevel="1">
      <c r="A2132" s="59" t="s">
        <v>43</v>
      </c>
      <c r="B2132" s="108"/>
      <c r="C2132" s="108" t="s">
        <v>56</v>
      </c>
      <c r="D2132" s="109" t="s">
        <v>54</v>
      </c>
      <c r="E2132" s="62">
        <v>98</v>
      </c>
      <c r="F2132" s="110"/>
      <c r="G2132" s="111"/>
      <c r="H2132" s="110"/>
      <c r="I2132" s="65">
        <v>226.06</v>
      </c>
      <c r="J2132" s="112">
        <v>95</v>
      </c>
      <c r="K2132" s="67">
        <v>5783.01</v>
      </c>
    </row>
    <row r="2133" spans="1:11" s="6" customFormat="1" ht="15" outlineLevel="1">
      <c r="A2133" s="59" t="s">
        <v>43</v>
      </c>
      <c r="B2133" s="108"/>
      <c r="C2133" s="108" t="s">
        <v>57</v>
      </c>
      <c r="D2133" s="109" t="s">
        <v>54</v>
      </c>
      <c r="E2133" s="62">
        <v>77</v>
      </c>
      <c r="F2133" s="110"/>
      <c r="G2133" s="111"/>
      <c r="H2133" s="110"/>
      <c r="I2133" s="65">
        <v>177.62</v>
      </c>
      <c r="J2133" s="112">
        <v>65</v>
      </c>
      <c r="K2133" s="67">
        <v>3956.8</v>
      </c>
    </row>
    <row r="2134" spans="1:11" s="6" customFormat="1" ht="30" outlineLevel="1">
      <c r="A2134" s="59" t="s">
        <v>43</v>
      </c>
      <c r="B2134" s="108"/>
      <c r="C2134" s="108" t="s">
        <v>58</v>
      </c>
      <c r="D2134" s="109" t="s">
        <v>59</v>
      </c>
      <c r="E2134" s="62">
        <v>44.3</v>
      </c>
      <c r="F2134" s="110"/>
      <c r="G2134" s="111" t="s">
        <v>94</v>
      </c>
      <c r="H2134" s="110"/>
      <c r="I2134" s="65">
        <v>67.25</v>
      </c>
      <c r="J2134" s="112"/>
      <c r="K2134" s="67"/>
    </row>
    <row r="2135" spans="1:11" s="6" customFormat="1" ht="15.75">
      <c r="A2135" s="70" t="s">
        <v>43</v>
      </c>
      <c r="B2135" s="113"/>
      <c r="C2135" s="113" t="s">
        <v>60</v>
      </c>
      <c r="D2135" s="114"/>
      <c r="E2135" s="73" t="s">
        <v>43</v>
      </c>
      <c r="F2135" s="115"/>
      <c r="G2135" s="116"/>
      <c r="H2135" s="115"/>
      <c r="I2135" s="76">
        <v>4036.26</v>
      </c>
      <c r="J2135" s="117"/>
      <c r="K2135" s="78">
        <v>72410.37</v>
      </c>
    </row>
    <row r="2136" spans="1:11" s="6" customFormat="1" ht="15" outlineLevel="1">
      <c r="A2136" s="59" t="s">
        <v>43</v>
      </c>
      <c r="B2136" s="108"/>
      <c r="C2136" s="108" t="s">
        <v>61</v>
      </c>
      <c r="D2136" s="109"/>
      <c r="E2136" s="62" t="s">
        <v>43</v>
      </c>
      <c r="F2136" s="110"/>
      <c r="G2136" s="111"/>
      <c r="H2136" s="110"/>
      <c r="I2136" s="65"/>
      <c r="J2136" s="112"/>
      <c r="K2136" s="67"/>
    </row>
    <row r="2137" spans="1:11" s="6" customFormat="1" ht="25.5" outlineLevel="1">
      <c r="A2137" s="59" t="s">
        <v>43</v>
      </c>
      <c r="B2137" s="108"/>
      <c r="C2137" s="108" t="s">
        <v>46</v>
      </c>
      <c r="D2137" s="109"/>
      <c r="E2137" s="62" t="s">
        <v>43</v>
      </c>
      <c r="F2137" s="110">
        <v>153.78</v>
      </c>
      <c r="G2137" s="111" t="s">
        <v>100</v>
      </c>
      <c r="H2137" s="110"/>
      <c r="I2137" s="65">
        <v>23.07</v>
      </c>
      <c r="J2137" s="112">
        <v>26.39</v>
      </c>
      <c r="K2137" s="67">
        <v>608.74</v>
      </c>
    </row>
    <row r="2138" spans="1:11" s="6" customFormat="1" ht="25.5" outlineLevel="1">
      <c r="A2138" s="59" t="s">
        <v>43</v>
      </c>
      <c r="B2138" s="108"/>
      <c r="C2138" s="108" t="s">
        <v>48</v>
      </c>
      <c r="D2138" s="109"/>
      <c r="E2138" s="62" t="s">
        <v>43</v>
      </c>
      <c r="F2138" s="110">
        <v>153.78</v>
      </c>
      <c r="G2138" s="111" t="s">
        <v>100</v>
      </c>
      <c r="H2138" s="110"/>
      <c r="I2138" s="65">
        <v>23.07</v>
      </c>
      <c r="J2138" s="112">
        <v>26.39</v>
      </c>
      <c r="K2138" s="67">
        <v>608.74</v>
      </c>
    </row>
    <row r="2139" spans="1:11" s="6" customFormat="1" ht="15" outlineLevel="1">
      <c r="A2139" s="59" t="s">
        <v>43</v>
      </c>
      <c r="B2139" s="108"/>
      <c r="C2139" s="108" t="s">
        <v>63</v>
      </c>
      <c r="D2139" s="109" t="s">
        <v>54</v>
      </c>
      <c r="E2139" s="62">
        <v>175</v>
      </c>
      <c r="F2139" s="110"/>
      <c r="G2139" s="111"/>
      <c r="H2139" s="110"/>
      <c r="I2139" s="65">
        <v>40.369999999999997</v>
      </c>
      <c r="J2139" s="112">
        <v>160</v>
      </c>
      <c r="K2139" s="67">
        <v>973.98</v>
      </c>
    </row>
    <row r="2140" spans="1:11" s="6" customFormat="1" ht="15" outlineLevel="1">
      <c r="A2140" s="59" t="s">
        <v>43</v>
      </c>
      <c r="B2140" s="108"/>
      <c r="C2140" s="108" t="s">
        <v>64</v>
      </c>
      <c r="D2140" s="109"/>
      <c r="E2140" s="62" t="s">
        <v>43</v>
      </c>
      <c r="F2140" s="110"/>
      <c r="G2140" s="111"/>
      <c r="H2140" s="110"/>
      <c r="I2140" s="65">
        <v>63.44</v>
      </c>
      <c r="J2140" s="112"/>
      <c r="K2140" s="67">
        <v>1582.72</v>
      </c>
    </row>
    <row r="2141" spans="1:11" s="6" customFormat="1" ht="15.75">
      <c r="A2141" s="70" t="s">
        <v>43</v>
      </c>
      <c r="B2141" s="113"/>
      <c r="C2141" s="113" t="s">
        <v>65</v>
      </c>
      <c r="D2141" s="114"/>
      <c r="E2141" s="73" t="s">
        <v>43</v>
      </c>
      <c r="F2141" s="115"/>
      <c r="G2141" s="116"/>
      <c r="H2141" s="115"/>
      <c r="I2141" s="76">
        <v>4099.7</v>
      </c>
      <c r="J2141" s="117"/>
      <c r="K2141" s="78">
        <v>73993.09</v>
      </c>
    </row>
    <row r="2142" spans="1:11" s="6" customFormat="1" ht="180">
      <c r="A2142" s="59">
        <v>232</v>
      </c>
      <c r="B2142" s="108" t="s">
        <v>1816</v>
      </c>
      <c r="C2142" s="108" t="s">
        <v>1817</v>
      </c>
      <c r="D2142" s="109" t="s">
        <v>156</v>
      </c>
      <c r="E2142" s="62" t="s">
        <v>1818</v>
      </c>
      <c r="F2142" s="110">
        <v>620.04999999999995</v>
      </c>
      <c r="G2142" s="111"/>
      <c r="H2142" s="110"/>
      <c r="I2142" s="65"/>
      <c r="J2142" s="112"/>
      <c r="K2142" s="67"/>
    </row>
    <row r="2143" spans="1:11" s="6" customFormat="1" ht="25.5" outlineLevel="1">
      <c r="A2143" s="59" t="s">
        <v>43</v>
      </c>
      <c r="B2143" s="108"/>
      <c r="C2143" s="108" t="s">
        <v>44</v>
      </c>
      <c r="D2143" s="109"/>
      <c r="E2143" s="62" t="s">
        <v>43</v>
      </c>
      <c r="F2143" s="110">
        <v>519.94000000000005</v>
      </c>
      <c r="G2143" s="111" t="s">
        <v>94</v>
      </c>
      <c r="H2143" s="110"/>
      <c r="I2143" s="65">
        <v>39.46</v>
      </c>
      <c r="J2143" s="112">
        <v>26.39</v>
      </c>
      <c r="K2143" s="67">
        <v>1041.44</v>
      </c>
    </row>
    <row r="2144" spans="1:11" s="6" customFormat="1" ht="15" outlineLevel="1">
      <c r="A2144" s="59" t="s">
        <v>43</v>
      </c>
      <c r="B2144" s="108"/>
      <c r="C2144" s="108" t="s">
        <v>46</v>
      </c>
      <c r="D2144" s="109"/>
      <c r="E2144" s="62" t="s">
        <v>43</v>
      </c>
      <c r="F2144" s="110">
        <v>15.41</v>
      </c>
      <c r="G2144" s="111" t="s">
        <v>95</v>
      </c>
      <c r="H2144" s="110"/>
      <c r="I2144" s="65">
        <v>1.1599999999999999</v>
      </c>
      <c r="J2144" s="112">
        <v>10.06</v>
      </c>
      <c r="K2144" s="67">
        <v>11.63</v>
      </c>
    </row>
    <row r="2145" spans="1:11" s="6" customFormat="1" ht="15" outlineLevel="1">
      <c r="A2145" s="59" t="s">
        <v>43</v>
      </c>
      <c r="B2145" s="108"/>
      <c r="C2145" s="108" t="s">
        <v>48</v>
      </c>
      <c r="D2145" s="109"/>
      <c r="E2145" s="62" t="s">
        <v>43</v>
      </c>
      <c r="F2145" s="110" t="s">
        <v>1819</v>
      </c>
      <c r="G2145" s="111"/>
      <c r="H2145" s="110"/>
      <c r="I2145" s="68" t="s">
        <v>569</v>
      </c>
      <c r="J2145" s="112">
        <v>26.39</v>
      </c>
      <c r="K2145" s="69" t="s">
        <v>1820</v>
      </c>
    </row>
    <row r="2146" spans="1:11" s="6" customFormat="1" ht="15" outlineLevel="1">
      <c r="A2146" s="59" t="s">
        <v>43</v>
      </c>
      <c r="B2146" s="108"/>
      <c r="C2146" s="108" t="s">
        <v>52</v>
      </c>
      <c r="D2146" s="109"/>
      <c r="E2146" s="62" t="s">
        <v>43</v>
      </c>
      <c r="F2146" s="110">
        <v>84.7</v>
      </c>
      <c r="G2146" s="111"/>
      <c r="H2146" s="110"/>
      <c r="I2146" s="65">
        <v>4.24</v>
      </c>
      <c r="J2146" s="112">
        <v>8.23</v>
      </c>
      <c r="K2146" s="67">
        <v>34.85</v>
      </c>
    </row>
    <row r="2147" spans="1:11" s="6" customFormat="1" ht="15" outlineLevel="1">
      <c r="A2147" s="59" t="s">
        <v>43</v>
      </c>
      <c r="B2147" s="108"/>
      <c r="C2147" s="108" t="s">
        <v>53</v>
      </c>
      <c r="D2147" s="109" t="s">
        <v>54</v>
      </c>
      <c r="E2147" s="62">
        <v>114</v>
      </c>
      <c r="F2147" s="110"/>
      <c r="G2147" s="111"/>
      <c r="H2147" s="110"/>
      <c r="I2147" s="65">
        <v>44.98</v>
      </c>
      <c r="J2147" s="112">
        <v>79</v>
      </c>
      <c r="K2147" s="67">
        <v>822.74</v>
      </c>
    </row>
    <row r="2148" spans="1:11" s="6" customFormat="1" ht="15" outlineLevel="1">
      <c r="A2148" s="59" t="s">
        <v>43</v>
      </c>
      <c r="B2148" s="108"/>
      <c r="C2148" s="108" t="s">
        <v>55</v>
      </c>
      <c r="D2148" s="109" t="s">
        <v>54</v>
      </c>
      <c r="E2148" s="62">
        <v>67</v>
      </c>
      <c r="F2148" s="110"/>
      <c r="G2148" s="111"/>
      <c r="H2148" s="110"/>
      <c r="I2148" s="65">
        <v>26.44</v>
      </c>
      <c r="J2148" s="112">
        <v>41</v>
      </c>
      <c r="K2148" s="67">
        <v>426.99</v>
      </c>
    </row>
    <row r="2149" spans="1:11" s="6" customFormat="1" ht="15" outlineLevel="1">
      <c r="A2149" s="59" t="s">
        <v>43</v>
      </c>
      <c r="B2149" s="108"/>
      <c r="C2149" s="108" t="s">
        <v>56</v>
      </c>
      <c r="D2149" s="109" t="s">
        <v>54</v>
      </c>
      <c r="E2149" s="62">
        <v>98</v>
      </c>
      <c r="F2149" s="110"/>
      <c r="G2149" s="111"/>
      <c r="H2149" s="110"/>
      <c r="I2149" s="65">
        <v>0.18</v>
      </c>
      <c r="J2149" s="112">
        <v>95</v>
      </c>
      <c r="K2149" s="67">
        <v>4.49</v>
      </c>
    </row>
    <row r="2150" spans="1:11" s="6" customFormat="1" ht="15" outlineLevel="1">
      <c r="A2150" s="59" t="s">
        <v>43</v>
      </c>
      <c r="B2150" s="108"/>
      <c r="C2150" s="108" t="s">
        <v>57</v>
      </c>
      <c r="D2150" s="109" t="s">
        <v>54</v>
      </c>
      <c r="E2150" s="62">
        <v>77</v>
      </c>
      <c r="F2150" s="110"/>
      <c r="G2150" s="111"/>
      <c r="H2150" s="110"/>
      <c r="I2150" s="65">
        <v>0.14000000000000001</v>
      </c>
      <c r="J2150" s="112">
        <v>65</v>
      </c>
      <c r="K2150" s="67">
        <v>3.07</v>
      </c>
    </row>
    <row r="2151" spans="1:11" s="6" customFormat="1" ht="30" outlineLevel="1">
      <c r="A2151" s="59" t="s">
        <v>43</v>
      </c>
      <c r="B2151" s="108"/>
      <c r="C2151" s="108" t="s">
        <v>58</v>
      </c>
      <c r="D2151" s="109" t="s">
        <v>59</v>
      </c>
      <c r="E2151" s="62">
        <v>41.2</v>
      </c>
      <c r="F2151" s="110"/>
      <c r="G2151" s="111" t="s">
        <v>94</v>
      </c>
      <c r="H2151" s="110"/>
      <c r="I2151" s="65">
        <v>3.13</v>
      </c>
      <c r="J2151" s="112"/>
      <c r="K2151" s="67"/>
    </row>
    <row r="2152" spans="1:11" s="6" customFormat="1" ht="15.75">
      <c r="A2152" s="70" t="s">
        <v>43</v>
      </c>
      <c r="B2152" s="113"/>
      <c r="C2152" s="113" t="s">
        <v>60</v>
      </c>
      <c r="D2152" s="114"/>
      <c r="E2152" s="73" t="s">
        <v>43</v>
      </c>
      <c r="F2152" s="115"/>
      <c r="G2152" s="116"/>
      <c r="H2152" s="115"/>
      <c r="I2152" s="76">
        <v>116.6</v>
      </c>
      <c r="J2152" s="117"/>
      <c r="K2152" s="78">
        <v>2345.21</v>
      </c>
    </row>
    <row r="2153" spans="1:11" s="6" customFormat="1" ht="15" outlineLevel="1">
      <c r="A2153" s="59" t="s">
        <v>43</v>
      </c>
      <c r="B2153" s="108"/>
      <c r="C2153" s="108" t="s">
        <v>61</v>
      </c>
      <c r="D2153" s="109"/>
      <c r="E2153" s="62" t="s">
        <v>43</v>
      </c>
      <c r="F2153" s="110"/>
      <c r="G2153" s="111"/>
      <c r="H2153" s="110"/>
      <c r="I2153" s="65"/>
      <c r="J2153" s="112"/>
      <c r="K2153" s="67"/>
    </row>
    <row r="2154" spans="1:11" s="6" customFormat="1" ht="25.5" outlineLevel="1">
      <c r="A2154" s="59" t="s">
        <v>43</v>
      </c>
      <c r="B2154" s="108"/>
      <c r="C2154" s="108" t="s">
        <v>46</v>
      </c>
      <c r="D2154" s="109"/>
      <c r="E2154" s="62" t="s">
        <v>43</v>
      </c>
      <c r="F2154" s="110">
        <v>2.39</v>
      </c>
      <c r="G2154" s="111" t="s">
        <v>100</v>
      </c>
      <c r="H2154" s="110"/>
      <c r="I2154" s="65">
        <v>0.02</v>
      </c>
      <c r="J2154" s="112">
        <v>26.39</v>
      </c>
      <c r="K2154" s="67">
        <v>0.47</v>
      </c>
    </row>
    <row r="2155" spans="1:11" s="6" customFormat="1" ht="25.5" outlineLevel="1">
      <c r="A2155" s="59" t="s">
        <v>43</v>
      </c>
      <c r="B2155" s="108"/>
      <c r="C2155" s="108" t="s">
        <v>48</v>
      </c>
      <c r="D2155" s="109"/>
      <c r="E2155" s="62" t="s">
        <v>43</v>
      </c>
      <c r="F2155" s="110">
        <v>2.39</v>
      </c>
      <c r="G2155" s="111" t="s">
        <v>100</v>
      </c>
      <c r="H2155" s="110"/>
      <c r="I2155" s="65">
        <v>0.02</v>
      </c>
      <c r="J2155" s="112">
        <v>26.39</v>
      </c>
      <c r="K2155" s="67">
        <v>0.47</v>
      </c>
    </row>
    <row r="2156" spans="1:11" s="6" customFormat="1" ht="15" outlineLevel="1">
      <c r="A2156" s="59" t="s">
        <v>43</v>
      </c>
      <c r="B2156" s="108"/>
      <c r="C2156" s="108" t="s">
        <v>63</v>
      </c>
      <c r="D2156" s="109" t="s">
        <v>54</v>
      </c>
      <c r="E2156" s="62">
        <v>175</v>
      </c>
      <c r="F2156" s="110"/>
      <c r="G2156" s="111"/>
      <c r="H2156" s="110"/>
      <c r="I2156" s="65">
        <v>0.04</v>
      </c>
      <c r="J2156" s="112">
        <v>160</v>
      </c>
      <c r="K2156" s="67">
        <v>0.76</v>
      </c>
    </row>
    <row r="2157" spans="1:11" s="6" customFormat="1" ht="15" outlineLevel="1">
      <c r="A2157" s="59" t="s">
        <v>43</v>
      </c>
      <c r="B2157" s="108"/>
      <c r="C2157" s="108" t="s">
        <v>64</v>
      </c>
      <c r="D2157" s="109"/>
      <c r="E2157" s="62" t="s">
        <v>43</v>
      </c>
      <c r="F2157" s="110"/>
      <c r="G2157" s="111"/>
      <c r="H2157" s="110"/>
      <c r="I2157" s="65">
        <v>0.06</v>
      </c>
      <c r="J2157" s="112"/>
      <c r="K2157" s="67">
        <v>1.23</v>
      </c>
    </row>
    <row r="2158" spans="1:11" s="6" customFormat="1" ht="15.75">
      <c r="A2158" s="70" t="s">
        <v>43</v>
      </c>
      <c r="B2158" s="113"/>
      <c r="C2158" s="113" t="s">
        <v>65</v>
      </c>
      <c r="D2158" s="114"/>
      <c r="E2158" s="73" t="s">
        <v>43</v>
      </c>
      <c r="F2158" s="115"/>
      <c r="G2158" s="116"/>
      <c r="H2158" s="115"/>
      <c r="I2158" s="76">
        <v>116.66</v>
      </c>
      <c r="J2158" s="117"/>
      <c r="K2158" s="78">
        <v>2346.44</v>
      </c>
    </row>
    <row r="2159" spans="1:11" s="6" customFormat="1" ht="180">
      <c r="A2159" s="59">
        <v>233</v>
      </c>
      <c r="B2159" s="108" t="s">
        <v>1821</v>
      </c>
      <c r="C2159" s="108" t="s">
        <v>1822</v>
      </c>
      <c r="D2159" s="109" t="s">
        <v>74</v>
      </c>
      <c r="E2159" s="62" t="s">
        <v>1823</v>
      </c>
      <c r="F2159" s="110">
        <v>560.86</v>
      </c>
      <c r="G2159" s="111"/>
      <c r="H2159" s="110"/>
      <c r="I2159" s="65"/>
      <c r="J2159" s="112"/>
      <c r="K2159" s="67"/>
    </row>
    <row r="2160" spans="1:11" s="6" customFormat="1" ht="25.5" outlineLevel="1">
      <c r="A2160" s="59" t="s">
        <v>43</v>
      </c>
      <c r="B2160" s="108"/>
      <c r="C2160" s="108" t="s">
        <v>44</v>
      </c>
      <c r="D2160" s="109"/>
      <c r="E2160" s="62" t="s">
        <v>43</v>
      </c>
      <c r="F2160" s="110">
        <v>185.09</v>
      </c>
      <c r="G2160" s="111" t="s">
        <v>94</v>
      </c>
      <c r="H2160" s="110"/>
      <c r="I2160" s="65">
        <v>34.28</v>
      </c>
      <c r="J2160" s="112">
        <v>26.39</v>
      </c>
      <c r="K2160" s="67">
        <v>904.59</v>
      </c>
    </row>
    <row r="2161" spans="1:11" s="6" customFormat="1" ht="15" outlineLevel="1">
      <c r="A2161" s="59" t="s">
        <v>43</v>
      </c>
      <c r="B2161" s="108"/>
      <c r="C2161" s="108" t="s">
        <v>46</v>
      </c>
      <c r="D2161" s="109"/>
      <c r="E2161" s="62" t="s">
        <v>43</v>
      </c>
      <c r="F2161" s="110">
        <v>32.74</v>
      </c>
      <c r="G2161" s="111" t="s">
        <v>95</v>
      </c>
      <c r="H2161" s="110"/>
      <c r="I2161" s="65">
        <v>5.99</v>
      </c>
      <c r="J2161" s="112">
        <v>10.28</v>
      </c>
      <c r="K2161" s="67">
        <v>61.59</v>
      </c>
    </row>
    <row r="2162" spans="1:11" s="6" customFormat="1" ht="15" outlineLevel="1">
      <c r="A2162" s="59" t="s">
        <v>43</v>
      </c>
      <c r="B2162" s="108"/>
      <c r="C2162" s="108" t="s">
        <v>48</v>
      </c>
      <c r="D2162" s="109"/>
      <c r="E2162" s="62" t="s">
        <v>43</v>
      </c>
      <c r="F2162" s="110" t="s">
        <v>1824</v>
      </c>
      <c r="G2162" s="111"/>
      <c r="H2162" s="110"/>
      <c r="I2162" s="68" t="s">
        <v>917</v>
      </c>
      <c r="J2162" s="112">
        <v>26.39</v>
      </c>
      <c r="K2162" s="69" t="s">
        <v>1825</v>
      </c>
    </row>
    <row r="2163" spans="1:11" s="6" customFormat="1" ht="15" outlineLevel="1">
      <c r="A2163" s="59" t="s">
        <v>43</v>
      </c>
      <c r="B2163" s="108"/>
      <c r="C2163" s="108" t="s">
        <v>52</v>
      </c>
      <c r="D2163" s="109"/>
      <c r="E2163" s="62" t="s">
        <v>43</v>
      </c>
      <c r="F2163" s="110">
        <v>343.03</v>
      </c>
      <c r="G2163" s="111"/>
      <c r="H2163" s="110"/>
      <c r="I2163" s="65">
        <v>41.85</v>
      </c>
      <c r="J2163" s="112">
        <v>8.23</v>
      </c>
      <c r="K2163" s="67">
        <v>344.42</v>
      </c>
    </row>
    <row r="2164" spans="1:11" s="6" customFormat="1" ht="15" outlineLevel="1">
      <c r="A2164" s="59" t="s">
        <v>43</v>
      </c>
      <c r="B2164" s="108"/>
      <c r="C2164" s="108" t="s">
        <v>53</v>
      </c>
      <c r="D2164" s="109" t="s">
        <v>54</v>
      </c>
      <c r="E2164" s="62">
        <v>114</v>
      </c>
      <c r="F2164" s="110"/>
      <c r="G2164" s="111"/>
      <c r="H2164" s="110"/>
      <c r="I2164" s="65">
        <v>39.08</v>
      </c>
      <c r="J2164" s="112">
        <v>79</v>
      </c>
      <c r="K2164" s="67">
        <v>714.63</v>
      </c>
    </row>
    <row r="2165" spans="1:11" s="6" customFormat="1" ht="15" outlineLevel="1">
      <c r="A2165" s="59" t="s">
        <v>43</v>
      </c>
      <c r="B2165" s="108"/>
      <c r="C2165" s="108" t="s">
        <v>55</v>
      </c>
      <c r="D2165" s="109" t="s">
        <v>54</v>
      </c>
      <c r="E2165" s="62">
        <v>67</v>
      </c>
      <c r="F2165" s="110"/>
      <c r="G2165" s="111"/>
      <c r="H2165" s="110"/>
      <c r="I2165" s="65">
        <v>22.97</v>
      </c>
      <c r="J2165" s="112">
        <v>41</v>
      </c>
      <c r="K2165" s="67">
        <v>370.88</v>
      </c>
    </row>
    <row r="2166" spans="1:11" s="6" customFormat="1" ht="15" outlineLevel="1">
      <c r="A2166" s="59" t="s">
        <v>43</v>
      </c>
      <c r="B2166" s="108"/>
      <c r="C2166" s="108" t="s">
        <v>56</v>
      </c>
      <c r="D2166" s="109" t="s">
        <v>54</v>
      </c>
      <c r="E2166" s="62">
        <v>98</v>
      </c>
      <c r="F2166" s="110"/>
      <c r="G2166" s="111"/>
      <c r="H2166" s="110"/>
      <c r="I2166" s="65">
        <v>0.98</v>
      </c>
      <c r="J2166" s="112">
        <v>95</v>
      </c>
      <c r="K2166" s="67">
        <v>25.05</v>
      </c>
    </row>
    <row r="2167" spans="1:11" s="6" customFormat="1" ht="15" outlineLevel="1">
      <c r="A2167" s="59" t="s">
        <v>43</v>
      </c>
      <c r="B2167" s="108"/>
      <c r="C2167" s="108" t="s">
        <v>57</v>
      </c>
      <c r="D2167" s="109" t="s">
        <v>54</v>
      </c>
      <c r="E2167" s="62">
        <v>77</v>
      </c>
      <c r="F2167" s="110"/>
      <c r="G2167" s="111"/>
      <c r="H2167" s="110"/>
      <c r="I2167" s="65">
        <v>0.77</v>
      </c>
      <c r="J2167" s="112">
        <v>65</v>
      </c>
      <c r="K2167" s="67">
        <v>17.14</v>
      </c>
    </row>
    <row r="2168" spans="1:11" s="6" customFormat="1" ht="30" outlineLevel="1">
      <c r="A2168" s="59" t="s">
        <v>43</v>
      </c>
      <c r="B2168" s="108"/>
      <c r="C2168" s="108" t="s">
        <v>58</v>
      </c>
      <c r="D2168" s="109" t="s">
        <v>59</v>
      </c>
      <c r="E2168" s="62">
        <v>14.37</v>
      </c>
      <c r="F2168" s="110"/>
      <c r="G2168" s="111" t="s">
        <v>94</v>
      </c>
      <c r="H2168" s="110"/>
      <c r="I2168" s="65">
        <v>2.66</v>
      </c>
      <c r="J2168" s="112"/>
      <c r="K2168" s="67"/>
    </row>
    <row r="2169" spans="1:11" s="6" customFormat="1" ht="15.75">
      <c r="A2169" s="70" t="s">
        <v>43</v>
      </c>
      <c r="B2169" s="113"/>
      <c r="C2169" s="113" t="s">
        <v>60</v>
      </c>
      <c r="D2169" s="114"/>
      <c r="E2169" s="73" t="s">
        <v>43</v>
      </c>
      <c r="F2169" s="115"/>
      <c r="G2169" s="116"/>
      <c r="H2169" s="115"/>
      <c r="I2169" s="76">
        <v>145.91999999999999</v>
      </c>
      <c r="J2169" s="117"/>
      <c r="K2169" s="78">
        <v>2438.3000000000002</v>
      </c>
    </row>
    <row r="2170" spans="1:11" s="6" customFormat="1" ht="15" outlineLevel="1">
      <c r="A2170" s="59" t="s">
        <v>43</v>
      </c>
      <c r="B2170" s="108"/>
      <c r="C2170" s="108" t="s">
        <v>61</v>
      </c>
      <c r="D2170" s="109"/>
      <c r="E2170" s="62" t="s">
        <v>43</v>
      </c>
      <c r="F2170" s="110"/>
      <c r="G2170" s="111"/>
      <c r="H2170" s="110"/>
      <c r="I2170" s="65"/>
      <c r="J2170" s="112"/>
      <c r="K2170" s="67"/>
    </row>
    <row r="2171" spans="1:11" s="6" customFormat="1" ht="25.5" outlineLevel="1">
      <c r="A2171" s="59" t="s">
        <v>43</v>
      </c>
      <c r="B2171" s="108"/>
      <c r="C2171" s="108" t="s">
        <v>46</v>
      </c>
      <c r="D2171" s="109"/>
      <c r="E2171" s="62" t="s">
        <v>43</v>
      </c>
      <c r="F2171" s="110">
        <v>5.46</v>
      </c>
      <c r="G2171" s="111" t="s">
        <v>100</v>
      </c>
      <c r="H2171" s="110"/>
      <c r="I2171" s="65">
        <v>0.1</v>
      </c>
      <c r="J2171" s="112">
        <v>26.39</v>
      </c>
      <c r="K2171" s="67">
        <v>2.64</v>
      </c>
    </row>
    <row r="2172" spans="1:11" s="6" customFormat="1" ht="25.5" outlineLevel="1">
      <c r="A2172" s="59" t="s">
        <v>43</v>
      </c>
      <c r="B2172" s="108"/>
      <c r="C2172" s="108" t="s">
        <v>48</v>
      </c>
      <c r="D2172" s="109"/>
      <c r="E2172" s="62" t="s">
        <v>43</v>
      </c>
      <c r="F2172" s="110">
        <v>5.46</v>
      </c>
      <c r="G2172" s="111" t="s">
        <v>100</v>
      </c>
      <c r="H2172" s="110"/>
      <c r="I2172" s="65">
        <v>0.1</v>
      </c>
      <c r="J2172" s="112">
        <v>26.39</v>
      </c>
      <c r="K2172" s="67">
        <v>2.64</v>
      </c>
    </row>
    <row r="2173" spans="1:11" s="6" customFormat="1" ht="15" outlineLevel="1">
      <c r="A2173" s="59" t="s">
        <v>43</v>
      </c>
      <c r="B2173" s="108"/>
      <c r="C2173" s="108" t="s">
        <v>63</v>
      </c>
      <c r="D2173" s="109" t="s">
        <v>54</v>
      </c>
      <c r="E2173" s="62">
        <v>175</v>
      </c>
      <c r="F2173" s="110"/>
      <c r="G2173" s="111"/>
      <c r="H2173" s="110"/>
      <c r="I2173" s="65">
        <v>0.18</v>
      </c>
      <c r="J2173" s="112">
        <v>160</v>
      </c>
      <c r="K2173" s="67">
        <v>4.2300000000000004</v>
      </c>
    </row>
    <row r="2174" spans="1:11" s="6" customFormat="1" ht="15" outlineLevel="1">
      <c r="A2174" s="59" t="s">
        <v>43</v>
      </c>
      <c r="B2174" s="108"/>
      <c r="C2174" s="108" t="s">
        <v>64</v>
      </c>
      <c r="D2174" s="109"/>
      <c r="E2174" s="62" t="s">
        <v>43</v>
      </c>
      <c r="F2174" s="110"/>
      <c r="G2174" s="111"/>
      <c r="H2174" s="110"/>
      <c r="I2174" s="65">
        <v>0.28000000000000003</v>
      </c>
      <c r="J2174" s="112"/>
      <c r="K2174" s="67">
        <v>6.87</v>
      </c>
    </row>
    <row r="2175" spans="1:11" s="6" customFormat="1" ht="15.75">
      <c r="A2175" s="70" t="s">
        <v>43</v>
      </c>
      <c r="B2175" s="113"/>
      <c r="C2175" s="113" t="s">
        <v>65</v>
      </c>
      <c r="D2175" s="114"/>
      <c r="E2175" s="73" t="s">
        <v>43</v>
      </c>
      <c r="F2175" s="115"/>
      <c r="G2175" s="116"/>
      <c r="H2175" s="115"/>
      <c r="I2175" s="76">
        <v>146.19999999999999</v>
      </c>
      <c r="J2175" s="117"/>
      <c r="K2175" s="78">
        <v>2445.17</v>
      </c>
    </row>
    <row r="2176" spans="1:11" s="6" customFormat="1" ht="180">
      <c r="A2176" s="59">
        <v>234</v>
      </c>
      <c r="B2176" s="108" t="s">
        <v>1826</v>
      </c>
      <c r="C2176" s="108" t="s">
        <v>1827</v>
      </c>
      <c r="D2176" s="109" t="s">
        <v>122</v>
      </c>
      <c r="E2176" s="62" t="s">
        <v>1828</v>
      </c>
      <c r="F2176" s="110">
        <v>5595.29</v>
      </c>
      <c r="G2176" s="111"/>
      <c r="H2176" s="110"/>
      <c r="I2176" s="65"/>
      <c r="J2176" s="112"/>
      <c r="K2176" s="67"/>
    </row>
    <row r="2177" spans="1:11" s="6" customFormat="1" ht="25.5" outlineLevel="1">
      <c r="A2177" s="59" t="s">
        <v>43</v>
      </c>
      <c r="B2177" s="108"/>
      <c r="C2177" s="108" t="s">
        <v>44</v>
      </c>
      <c r="D2177" s="109"/>
      <c r="E2177" s="62" t="s">
        <v>43</v>
      </c>
      <c r="F2177" s="110">
        <v>482.1</v>
      </c>
      <c r="G2177" s="111" t="s">
        <v>94</v>
      </c>
      <c r="H2177" s="110"/>
      <c r="I2177" s="65">
        <v>7.93</v>
      </c>
      <c r="J2177" s="112">
        <v>26.39</v>
      </c>
      <c r="K2177" s="67">
        <v>209.24</v>
      </c>
    </row>
    <row r="2178" spans="1:11" s="6" customFormat="1" ht="15" outlineLevel="1">
      <c r="A2178" s="59" t="s">
        <v>43</v>
      </c>
      <c r="B2178" s="108"/>
      <c r="C2178" s="108" t="s">
        <v>46</v>
      </c>
      <c r="D2178" s="109"/>
      <c r="E2178" s="62" t="s">
        <v>43</v>
      </c>
      <c r="F2178" s="110">
        <v>731.19</v>
      </c>
      <c r="G2178" s="111" t="s">
        <v>95</v>
      </c>
      <c r="H2178" s="110"/>
      <c r="I2178" s="65">
        <v>11.88</v>
      </c>
      <c r="J2178" s="112">
        <v>8.9700000000000006</v>
      </c>
      <c r="K2178" s="67">
        <v>106.59</v>
      </c>
    </row>
    <row r="2179" spans="1:11" s="6" customFormat="1" ht="15" outlineLevel="1">
      <c r="A2179" s="59" t="s">
        <v>43</v>
      </c>
      <c r="B2179" s="108"/>
      <c r="C2179" s="108" t="s">
        <v>48</v>
      </c>
      <c r="D2179" s="109"/>
      <c r="E2179" s="62" t="s">
        <v>43</v>
      </c>
      <c r="F2179" s="110" t="s">
        <v>1829</v>
      </c>
      <c r="G2179" s="111"/>
      <c r="H2179" s="110"/>
      <c r="I2179" s="68" t="s">
        <v>626</v>
      </c>
      <c r="J2179" s="112">
        <v>26.39</v>
      </c>
      <c r="K2179" s="69" t="s">
        <v>1830</v>
      </c>
    </row>
    <row r="2180" spans="1:11" s="6" customFormat="1" ht="15" outlineLevel="1">
      <c r="A2180" s="59" t="s">
        <v>43</v>
      </c>
      <c r="B2180" s="108"/>
      <c r="C2180" s="108" t="s">
        <v>52</v>
      </c>
      <c r="D2180" s="109"/>
      <c r="E2180" s="62" t="s">
        <v>43</v>
      </c>
      <c r="F2180" s="110">
        <v>4382</v>
      </c>
      <c r="G2180" s="111"/>
      <c r="H2180" s="110"/>
      <c r="I2180" s="65">
        <v>47.47</v>
      </c>
      <c r="J2180" s="112">
        <v>8.23</v>
      </c>
      <c r="K2180" s="67">
        <v>390.72</v>
      </c>
    </row>
    <row r="2181" spans="1:11" s="6" customFormat="1" ht="15" outlineLevel="1">
      <c r="A2181" s="59" t="s">
        <v>43</v>
      </c>
      <c r="B2181" s="108"/>
      <c r="C2181" s="108" t="s">
        <v>53</v>
      </c>
      <c r="D2181" s="109" t="s">
        <v>54</v>
      </c>
      <c r="E2181" s="62">
        <v>114</v>
      </c>
      <c r="F2181" s="110"/>
      <c r="G2181" s="111"/>
      <c r="H2181" s="110"/>
      <c r="I2181" s="65">
        <v>9.0399999999999991</v>
      </c>
      <c r="J2181" s="112">
        <v>79</v>
      </c>
      <c r="K2181" s="67">
        <v>165.3</v>
      </c>
    </row>
    <row r="2182" spans="1:11" s="6" customFormat="1" ht="15" outlineLevel="1">
      <c r="A2182" s="59" t="s">
        <v>43</v>
      </c>
      <c r="B2182" s="108"/>
      <c r="C2182" s="108" t="s">
        <v>55</v>
      </c>
      <c r="D2182" s="109" t="s">
        <v>54</v>
      </c>
      <c r="E2182" s="62">
        <v>67</v>
      </c>
      <c r="F2182" s="110"/>
      <c r="G2182" s="111"/>
      <c r="H2182" s="110"/>
      <c r="I2182" s="65">
        <v>5.31</v>
      </c>
      <c r="J2182" s="112">
        <v>41</v>
      </c>
      <c r="K2182" s="67">
        <v>85.79</v>
      </c>
    </row>
    <row r="2183" spans="1:11" s="6" customFormat="1" ht="15" outlineLevel="1">
      <c r="A2183" s="59" t="s">
        <v>43</v>
      </c>
      <c r="B2183" s="108"/>
      <c r="C2183" s="108" t="s">
        <v>56</v>
      </c>
      <c r="D2183" s="109" t="s">
        <v>54</v>
      </c>
      <c r="E2183" s="62">
        <v>98</v>
      </c>
      <c r="F2183" s="110"/>
      <c r="G2183" s="111"/>
      <c r="H2183" s="110"/>
      <c r="I2183" s="65">
        <v>1.1499999999999999</v>
      </c>
      <c r="J2183" s="112">
        <v>95</v>
      </c>
      <c r="K2183" s="67">
        <v>29.39</v>
      </c>
    </row>
    <row r="2184" spans="1:11" s="6" customFormat="1" ht="15" outlineLevel="1">
      <c r="A2184" s="59" t="s">
        <v>43</v>
      </c>
      <c r="B2184" s="108"/>
      <c r="C2184" s="108" t="s">
        <v>57</v>
      </c>
      <c r="D2184" s="109" t="s">
        <v>54</v>
      </c>
      <c r="E2184" s="62">
        <v>77</v>
      </c>
      <c r="F2184" s="110"/>
      <c r="G2184" s="111"/>
      <c r="H2184" s="110"/>
      <c r="I2184" s="65">
        <v>0.9</v>
      </c>
      <c r="J2184" s="112">
        <v>65</v>
      </c>
      <c r="K2184" s="67">
        <v>20.11</v>
      </c>
    </row>
    <row r="2185" spans="1:11" s="6" customFormat="1" ht="30" outlineLevel="1">
      <c r="A2185" s="59" t="s">
        <v>43</v>
      </c>
      <c r="B2185" s="108"/>
      <c r="C2185" s="108" t="s">
        <v>58</v>
      </c>
      <c r="D2185" s="109" t="s">
        <v>59</v>
      </c>
      <c r="E2185" s="62">
        <v>39.1</v>
      </c>
      <c r="F2185" s="110"/>
      <c r="G2185" s="111" t="s">
        <v>94</v>
      </c>
      <c r="H2185" s="110"/>
      <c r="I2185" s="65">
        <v>0.64</v>
      </c>
      <c r="J2185" s="112"/>
      <c r="K2185" s="67"/>
    </row>
    <row r="2186" spans="1:11" s="6" customFormat="1" ht="15.75">
      <c r="A2186" s="70" t="s">
        <v>43</v>
      </c>
      <c r="B2186" s="113"/>
      <c r="C2186" s="113" t="s">
        <v>60</v>
      </c>
      <c r="D2186" s="114"/>
      <c r="E2186" s="73" t="s">
        <v>43</v>
      </c>
      <c r="F2186" s="115"/>
      <c r="G2186" s="116"/>
      <c r="H2186" s="115"/>
      <c r="I2186" s="76">
        <v>83.68</v>
      </c>
      <c r="J2186" s="117"/>
      <c r="K2186" s="78">
        <v>1007.14</v>
      </c>
    </row>
    <row r="2187" spans="1:11" s="6" customFormat="1" ht="15" outlineLevel="1">
      <c r="A2187" s="59" t="s">
        <v>43</v>
      </c>
      <c r="B2187" s="108"/>
      <c r="C2187" s="108" t="s">
        <v>61</v>
      </c>
      <c r="D2187" s="109"/>
      <c r="E2187" s="62" t="s">
        <v>43</v>
      </c>
      <c r="F2187" s="110"/>
      <c r="G2187" s="111"/>
      <c r="H2187" s="110"/>
      <c r="I2187" s="65"/>
      <c r="J2187" s="112"/>
      <c r="K2187" s="67"/>
    </row>
    <row r="2188" spans="1:11" s="6" customFormat="1" ht="25.5" outlineLevel="1">
      <c r="A2188" s="59" t="s">
        <v>43</v>
      </c>
      <c r="B2188" s="108"/>
      <c r="C2188" s="108" t="s">
        <v>46</v>
      </c>
      <c r="D2188" s="109"/>
      <c r="E2188" s="62" t="s">
        <v>43</v>
      </c>
      <c r="F2188" s="110">
        <v>72.14</v>
      </c>
      <c r="G2188" s="111" t="s">
        <v>100</v>
      </c>
      <c r="H2188" s="110"/>
      <c r="I2188" s="65">
        <v>0.12</v>
      </c>
      <c r="J2188" s="112">
        <v>26.39</v>
      </c>
      <c r="K2188" s="67">
        <v>3.09</v>
      </c>
    </row>
    <row r="2189" spans="1:11" s="6" customFormat="1" ht="25.5" outlineLevel="1">
      <c r="A2189" s="59" t="s">
        <v>43</v>
      </c>
      <c r="B2189" s="108"/>
      <c r="C2189" s="108" t="s">
        <v>48</v>
      </c>
      <c r="D2189" s="109"/>
      <c r="E2189" s="62" t="s">
        <v>43</v>
      </c>
      <c r="F2189" s="110">
        <v>72.14</v>
      </c>
      <c r="G2189" s="111" t="s">
        <v>100</v>
      </c>
      <c r="H2189" s="110"/>
      <c r="I2189" s="65">
        <v>0.12</v>
      </c>
      <c r="J2189" s="112">
        <v>26.39</v>
      </c>
      <c r="K2189" s="67">
        <v>3.09</v>
      </c>
    </row>
    <row r="2190" spans="1:11" s="6" customFormat="1" ht="15" outlineLevel="1">
      <c r="A2190" s="59" t="s">
        <v>43</v>
      </c>
      <c r="B2190" s="108"/>
      <c r="C2190" s="108" t="s">
        <v>63</v>
      </c>
      <c r="D2190" s="109" t="s">
        <v>54</v>
      </c>
      <c r="E2190" s="62">
        <v>175</v>
      </c>
      <c r="F2190" s="110"/>
      <c r="G2190" s="111"/>
      <c r="H2190" s="110"/>
      <c r="I2190" s="65">
        <v>0.21</v>
      </c>
      <c r="J2190" s="112">
        <v>160</v>
      </c>
      <c r="K2190" s="67">
        <v>4.95</v>
      </c>
    </row>
    <row r="2191" spans="1:11" s="6" customFormat="1" ht="15" outlineLevel="1">
      <c r="A2191" s="59" t="s">
        <v>43</v>
      </c>
      <c r="B2191" s="108"/>
      <c r="C2191" s="108" t="s">
        <v>64</v>
      </c>
      <c r="D2191" s="109"/>
      <c r="E2191" s="62" t="s">
        <v>43</v>
      </c>
      <c r="F2191" s="110"/>
      <c r="G2191" s="111"/>
      <c r="H2191" s="110"/>
      <c r="I2191" s="65">
        <v>0.33</v>
      </c>
      <c r="J2191" s="112"/>
      <c r="K2191" s="67">
        <v>8.0399999999999991</v>
      </c>
    </row>
    <row r="2192" spans="1:11" s="6" customFormat="1" ht="15.75">
      <c r="A2192" s="70" t="s">
        <v>43</v>
      </c>
      <c r="B2192" s="113"/>
      <c r="C2192" s="126" t="s">
        <v>65</v>
      </c>
      <c r="D2192" s="127"/>
      <c r="E2192" s="91" t="s">
        <v>43</v>
      </c>
      <c r="F2192" s="128"/>
      <c r="G2192" s="129"/>
      <c r="H2192" s="128"/>
      <c r="I2192" s="87">
        <v>84.01</v>
      </c>
      <c r="J2192" s="125"/>
      <c r="K2192" s="86">
        <v>1015.18</v>
      </c>
    </row>
    <row r="2193" spans="1:11" s="6" customFormat="1" ht="15">
      <c r="A2193" s="123"/>
      <c r="B2193" s="124"/>
      <c r="C2193" s="168" t="s">
        <v>127</v>
      </c>
      <c r="D2193" s="169"/>
      <c r="E2193" s="169"/>
      <c r="F2193" s="169"/>
      <c r="G2193" s="169"/>
      <c r="H2193" s="169"/>
      <c r="I2193" s="65">
        <v>4072.13</v>
      </c>
      <c r="J2193" s="112"/>
      <c r="K2193" s="67">
        <v>68560.73</v>
      </c>
    </row>
    <row r="2194" spans="1:11" s="6" customFormat="1" ht="15">
      <c r="A2194" s="123"/>
      <c r="B2194" s="124"/>
      <c r="C2194" s="168" t="s">
        <v>128</v>
      </c>
      <c r="D2194" s="169"/>
      <c r="E2194" s="169"/>
      <c r="F2194" s="169"/>
      <c r="G2194" s="169"/>
      <c r="H2194" s="169"/>
      <c r="I2194" s="65"/>
      <c r="J2194" s="112"/>
      <c r="K2194" s="67"/>
    </row>
    <row r="2195" spans="1:11" s="6" customFormat="1" ht="15">
      <c r="A2195" s="123"/>
      <c r="B2195" s="124"/>
      <c r="C2195" s="168" t="s">
        <v>129</v>
      </c>
      <c r="D2195" s="169"/>
      <c r="E2195" s="169"/>
      <c r="F2195" s="169"/>
      <c r="G2195" s="169"/>
      <c r="H2195" s="169"/>
      <c r="I2195" s="65">
        <v>2047.31</v>
      </c>
      <c r="J2195" s="112"/>
      <c r="K2195" s="67">
        <v>54028.28</v>
      </c>
    </row>
    <row r="2196" spans="1:11" s="6" customFormat="1" ht="15">
      <c r="A2196" s="123"/>
      <c r="B2196" s="124"/>
      <c r="C2196" s="168" t="s">
        <v>130</v>
      </c>
      <c r="D2196" s="169"/>
      <c r="E2196" s="169"/>
      <c r="F2196" s="169"/>
      <c r="G2196" s="169"/>
      <c r="H2196" s="169"/>
      <c r="I2196" s="65">
        <v>210.46</v>
      </c>
      <c r="J2196" s="112"/>
      <c r="K2196" s="67">
        <v>1732.07</v>
      </c>
    </row>
    <row r="2197" spans="1:11" s="6" customFormat="1" ht="15">
      <c r="A2197" s="123"/>
      <c r="B2197" s="124"/>
      <c r="C2197" s="168" t="s">
        <v>131</v>
      </c>
      <c r="D2197" s="169"/>
      <c r="E2197" s="169"/>
      <c r="F2197" s="169"/>
      <c r="G2197" s="169"/>
      <c r="H2197" s="169"/>
      <c r="I2197" s="65">
        <v>2339.31</v>
      </c>
      <c r="J2197" s="112"/>
      <c r="K2197" s="67">
        <v>26653.62</v>
      </c>
    </row>
    <row r="2198" spans="1:11" s="6" customFormat="1" ht="15.75">
      <c r="A2198" s="123"/>
      <c r="B2198" s="124"/>
      <c r="C2198" s="173" t="s">
        <v>132</v>
      </c>
      <c r="D2198" s="174"/>
      <c r="E2198" s="174"/>
      <c r="F2198" s="174"/>
      <c r="G2198" s="174"/>
      <c r="H2198" s="174"/>
      <c r="I2198" s="76">
        <v>2249.9499999999998</v>
      </c>
      <c r="J2198" s="117"/>
      <c r="K2198" s="78">
        <v>44898.86</v>
      </c>
    </row>
    <row r="2199" spans="1:11" s="6" customFormat="1" ht="15.75">
      <c r="A2199" s="123"/>
      <c r="B2199" s="124"/>
      <c r="C2199" s="173" t="s">
        <v>133</v>
      </c>
      <c r="D2199" s="174"/>
      <c r="E2199" s="174"/>
      <c r="F2199" s="174"/>
      <c r="G2199" s="174"/>
      <c r="H2199" s="174"/>
      <c r="I2199" s="76">
        <v>1424.19</v>
      </c>
      <c r="J2199" s="117"/>
      <c r="K2199" s="78">
        <v>25476.39</v>
      </c>
    </row>
    <row r="2200" spans="1:11" s="6" customFormat="1" ht="32.1" customHeight="1">
      <c r="A2200" s="123"/>
      <c r="B2200" s="124"/>
      <c r="C2200" s="173" t="s">
        <v>1831</v>
      </c>
      <c r="D2200" s="174"/>
      <c r="E2200" s="174"/>
      <c r="F2200" s="174"/>
      <c r="G2200" s="174"/>
      <c r="H2200" s="174"/>
      <c r="I2200" s="76"/>
      <c r="J2200" s="117"/>
      <c r="K2200" s="78"/>
    </row>
    <row r="2201" spans="1:11" s="6" customFormat="1" ht="15">
      <c r="A2201" s="123"/>
      <c r="B2201" s="124"/>
      <c r="C2201" s="168" t="s">
        <v>1832</v>
      </c>
      <c r="D2201" s="169"/>
      <c r="E2201" s="169"/>
      <c r="F2201" s="169"/>
      <c r="G2201" s="169"/>
      <c r="H2201" s="169"/>
      <c r="I2201" s="65">
        <v>7746.27</v>
      </c>
      <c r="J2201" s="112"/>
      <c r="K2201" s="67">
        <v>138935.98000000001</v>
      </c>
    </row>
    <row r="2202" spans="1:11" s="6" customFormat="1" ht="32.1" customHeight="1">
      <c r="A2202" s="123"/>
      <c r="B2202" s="124"/>
      <c r="C2202" s="175" t="s">
        <v>1833</v>
      </c>
      <c r="D2202" s="176"/>
      <c r="E2202" s="176"/>
      <c r="F2202" s="176"/>
      <c r="G2202" s="176"/>
      <c r="H2202" s="176"/>
      <c r="I2202" s="87">
        <v>7746.27</v>
      </c>
      <c r="J2202" s="125"/>
      <c r="K2202" s="86">
        <v>138935.98000000001</v>
      </c>
    </row>
    <row r="2203" spans="1:11" s="6" customFormat="1" ht="22.15" customHeight="1">
      <c r="A2203" s="166" t="s">
        <v>1834</v>
      </c>
      <c r="B2203" s="167"/>
      <c r="C2203" s="167"/>
      <c r="D2203" s="167"/>
      <c r="E2203" s="167"/>
      <c r="F2203" s="167"/>
      <c r="G2203" s="167"/>
      <c r="H2203" s="167"/>
      <c r="I2203" s="167"/>
      <c r="J2203" s="167"/>
      <c r="K2203" s="167"/>
    </row>
    <row r="2204" spans="1:11" s="6" customFormat="1" ht="105">
      <c r="A2204" s="59">
        <v>235</v>
      </c>
      <c r="B2204" s="108" t="s">
        <v>123</v>
      </c>
      <c r="C2204" s="118" t="s">
        <v>1835</v>
      </c>
      <c r="D2204" s="119" t="s">
        <v>1836</v>
      </c>
      <c r="E2204" s="81">
        <v>1728</v>
      </c>
      <c r="F2204" s="120">
        <v>3378.38</v>
      </c>
      <c r="G2204" s="121"/>
      <c r="H2204" s="120"/>
      <c r="I2204" s="84">
        <v>5837840.6399999997</v>
      </c>
      <c r="J2204" s="122">
        <v>7.4</v>
      </c>
      <c r="K2204" s="86">
        <v>43200020.740000002</v>
      </c>
    </row>
    <row r="2205" spans="1:11" s="6" customFormat="1" ht="15">
      <c r="A2205" s="123"/>
      <c r="B2205" s="124"/>
      <c r="C2205" s="168" t="s">
        <v>127</v>
      </c>
      <c r="D2205" s="169"/>
      <c r="E2205" s="169"/>
      <c r="F2205" s="169"/>
      <c r="G2205" s="169"/>
      <c r="H2205" s="169"/>
      <c r="I2205" s="65">
        <v>5837840.6399999997</v>
      </c>
      <c r="J2205" s="112"/>
      <c r="K2205" s="67">
        <v>43200020.740000002</v>
      </c>
    </row>
    <row r="2206" spans="1:11" s="6" customFormat="1" ht="15">
      <c r="A2206" s="123"/>
      <c r="B2206" s="124"/>
      <c r="C2206" s="168" t="s">
        <v>128</v>
      </c>
      <c r="D2206" s="169"/>
      <c r="E2206" s="169"/>
      <c r="F2206" s="169"/>
      <c r="G2206" s="169"/>
      <c r="H2206" s="169"/>
      <c r="I2206" s="65"/>
      <c r="J2206" s="112"/>
      <c r="K2206" s="67"/>
    </row>
    <row r="2207" spans="1:11" s="6" customFormat="1" ht="15">
      <c r="A2207" s="123"/>
      <c r="B2207" s="124"/>
      <c r="C2207" s="168" t="s">
        <v>130</v>
      </c>
      <c r="D2207" s="169"/>
      <c r="E2207" s="169"/>
      <c r="F2207" s="169"/>
      <c r="G2207" s="169"/>
      <c r="H2207" s="169"/>
      <c r="I2207" s="65">
        <v>5837840.6399999997</v>
      </c>
      <c r="J2207" s="112"/>
      <c r="K2207" s="67">
        <v>43200020.740000002</v>
      </c>
    </row>
    <row r="2208" spans="1:11" s="6" customFormat="1" ht="15.75">
      <c r="A2208" s="123"/>
      <c r="B2208" s="124"/>
      <c r="C2208" s="173" t="s">
        <v>1837</v>
      </c>
      <c r="D2208" s="174"/>
      <c r="E2208" s="174"/>
      <c r="F2208" s="174"/>
      <c r="G2208" s="174"/>
      <c r="H2208" s="174"/>
      <c r="I2208" s="76"/>
      <c r="J2208" s="117"/>
      <c r="K2208" s="78"/>
    </row>
    <row r="2209" spans="1:11" s="6" customFormat="1" ht="15">
      <c r="A2209" s="123"/>
      <c r="B2209" s="124"/>
      <c r="C2209" s="168" t="s">
        <v>1838</v>
      </c>
      <c r="D2209" s="169"/>
      <c r="E2209" s="169"/>
      <c r="F2209" s="169"/>
      <c r="G2209" s="169"/>
      <c r="H2209" s="169"/>
      <c r="I2209" s="65">
        <v>5837840.6399999997</v>
      </c>
      <c r="J2209" s="112"/>
      <c r="K2209" s="67">
        <v>43200020.740000002</v>
      </c>
    </row>
    <row r="2210" spans="1:11" s="6" customFormat="1" ht="15.75">
      <c r="A2210" s="123"/>
      <c r="B2210" s="124"/>
      <c r="C2210" s="175" t="s">
        <v>1839</v>
      </c>
      <c r="D2210" s="176"/>
      <c r="E2210" s="176"/>
      <c r="F2210" s="176"/>
      <c r="G2210" s="176"/>
      <c r="H2210" s="176"/>
      <c r="I2210" s="87">
        <v>5837840.6399999997</v>
      </c>
      <c r="J2210" s="125"/>
      <c r="K2210" s="86">
        <v>43200020.740000002</v>
      </c>
    </row>
    <row r="2211" spans="1:11" s="6" customFormat="1" ht="22.15" customHeight="1">
      <c r="A2211" s="166" t="s">
        <v>1840</v>
      </c>
      <c r="B2211" s="167"/>
      <c r="C2211" s="181"/>
      <c r="D2211" s="181"/>
      <c r="E2211" s="181"/>
      <c r="F2211" s="181"/>
      <c r="G2211" s="181"/>
      <c r="H2211" s="181"/>
      <c r="I2211" s="181"/>
      <c r="J2211" s="181"/>
      <c r="K2211" s="181"/>
    </row>
    <row r="2212" spans="1:11" s="6" customFormat="1" ht="15">
      <c r="A2212" s="123"/>
      <c r="B2212" s="124"/>
      <c r="C2212" s="168" t="s">
        <v>128</v>
      </c>
      <c r="D2212" s="169"/>
      <c r="E2212" s="169"/>
      <c r="F2212" s="169"/>
      <c r="G2212" s="169"/>
      <c r="H2212" s="169"/>
      <c r="I2212" s="65"/>
      <c r="J2212" s="112"/>
      <c r="K2212" s="67"/>
    </row>
    <row r="2213" spans="1:11" s="6" customFormat="1" ht="32.1" customHeight="1">
      <c r="A2213" s="123"/>
      <c r="B2213" s="124"/>
      <c r="C2213" s="173" t="s">
        <v>1841</v>
      </c>
      <c r="D2213" s="174"/>
      <c r="E2213" s="174"/>
      <c r="F2213" s="174"/>
      <c r="G2213" s="174"/>
      <c r="H2213" s="174"/>
      <c r="I2213" s="65"/>
      <c r="J2213" s="112"/>
      <c r="K2213" s="67"/>
    </row>
    <row r="2214" spans="1:11" s="6" customFormat="1" ht="15">
      <c r="A2214" s="123"/>
      <c r="B2214" s="124"/>
      <c r="C2214" s="168" t="s">
        <v>137</v>
      </c>
      <c r="D2214" s="169"/>
      <c r="E2214" s="169"/>
      <c r="F2214" s="169"/>
      <c r="G2214" s="169"/>
      <c r="H2214" s="169"/>
      <c r="I2214" s="65"/>
      <c r="J2214" s="112"/>
      <c r="K2214" s="67"/>
    </row>
    <row r="2215" spans="1:11" s="6" customFormat="1" ht="32.1" customHeight="1">
      <c r="A2215" s="123"/>
      <c r="B2215" s="124"/>
      <c r="C2215" s="175" t="s">
        <v>1842</v>
      </c>
      <c r="D2215" s="176"/>
      <c r="E2215" s="176"/>
      <c r="F2215" s="176"/>
      <c r="G2215" s="176"/>
      <c r="H2215" s="176"/>
      <c r="I2215" s="84"/>
      <c r="J2215" s="122"/>
      <c r="K2215" s="140"/>
    </row>
    <row r="2216" spans="1:11" s="6" customFormat="1" ht="15">
      <c r="A2216" s="123"/>
      <c r="B2216" s="124"/>
      <c r="C2216" s="168" t="s">
        <v>341</v>
      </c>
      <c r="D2216" s="169"/>
      <c r="E2216" s="169"/>
      <c r="F2216" s="169"/>
      <c r="G2216" s="169"/>
      <c r="H2216" s="169"/>
      <c r="I2216" s="65">
        <v>13654913.699999999</v>
      </c>
      <c r="J2216" s="112"/>
      <c r="K2216" s="67">
        <v>115568233.33</v>
      </c>
    </row>
    <row r="2217" spans="1:11" s="6" customFormat="1" ht="15">
      <c r="A2217" s="123"/>
      <c r="B2217" s="124"/>
      <c r="C2217" s="168" t="s">
        <v>128</v>
      </c>
      <c r="D2217" s="169"/>
      <c r="E2217" s="169"/>
      <c r="F2217" s="169"/>
      <c r="G2217" s="169"/>
      <c r="H2217" s="169"/>
      <c r="I2217" s="65"/>
      <c r="J2217" s="112"/>
      <c r="K2217" s="67"/>
    </row>
    <row r="2218" spans="1:11" s="6" customFormat="1" ht="15">
      <c r="A2218" s="123"/>
      <c r="B2218" s="124"/>
      <c r="C2218" s="168" t="s">
        <v>129</v>
      </c>
      <c r="D2218" s="169"/>
      <c r="E2218" s="169"/>
      <c r="F2218" s="169"/>
      <c r="G2218" s="169"/>
      <c r="H2218" s="169"/>
      <c r="I2218" s="65">
        <v>606508.06000000006</v>
      </c>
      <c r="J2218" s="112"/>
      <c r="K2218" s="67">
        <v>16005747.279999999</v>
      </c>
    </row>
    <row r="2219" spans="1:11" s="6" customFormat="1" ht="15">
      <c r="A2219" s="123"/>
      <c r="B2219" s="124"/>
      <c r="C2219" s="168" t="s">
        <v>130</v>
      </c>
      <c r="D2219" s="169"/>
      <c r="E2219" s="169"/>
      <c r="F2219" s="169"/>
      <c r="G2219" s="169"/>
      <c r="H2219" s="169"/>
      <c r="I2219" s="65">
        <v>12940898.539999999</v>
      </c>
      <c r="J2219" s="112"/>
      <c r="K2219" s="67">
        <v>98742896.280000001</v>
      </c>
    </row>
    <row r="2220" spans="1:11" s="6" customFormat="1" ht="15">
      <c r="A2220" s="123"/>
      <c r="B2220" s="124"/>
      <c r="C2220" s="168" t="s">
        <v>131</v>
      </c>
      <c r="D2220" s="169"/>
      <c r="E2220" s="169"/>
      <c r="F2220" s="169"/>
      <c r="G2220" s="169"/>
      <c r="H2220" s="169"/>
      <c r="I2220" s="65">
        <v>127592.49</v>
      </c>
      <c r="J2220" s="112"/>
      <c r="K2220" s="67">
        <v>1349642.51</v>
      </c>
    </row>
    <row r="2221" spans="1:11" s="6" customFormat="1" ht="15.75">
      <c r="A2221" s="123"/>
      <c r="B2221" s="124"/>
      <c r="C2221" s="173" t="s">
        <v>132</v>
      </c>
      <c r="D2221" s="174"/>
      <c r="E2221" s="174"/>
      <c r="F2221" s="174"/>
      <c r="G2221" s="174"/>
      <c r="H2221" s="174"/>
      <c r="I2221" s="76">
        <v>732902.73</v>
      </c>
      <c r="J2221" s="117"/>
      <c r="K2221" s="78">
        <v>15853941.76</v>
      </c>
    </row>
    <row r="2222" spans="1:11" s="6" customFormat="1" ht="15.75">
      <c r="A2222" s="123"/>
      <c r="B2222" s="124"/>
      <c r="C2222" s="173" t="s">
        <v>133</v>
      </c>
      <c r="D2222" s="174"/>
      <c r="E2222" s="174"/>
      <c r="F2222" s="174"/>
      <c r="G2222" s="174"/>
      <c r="H2222" s="174"/>
      <c r="I2222" s="76">
        <v>457351.87</v>
      </c>
      <c r="J2222" s="117"/>
      <c r="K2222" s="78">
        <v>6690031.2199999997</v>
      </c>
    </row>
    <row r="2223" spans="1:11" s="6" customFormat="1" ht="15.75">
      <c r="A2223" s="123"/>
      <c r="B2223" s="124"/>
      <c r="C2223" s="173" t="s">
        <v>342</v>
      </c>
      <c r="D2223" s="174"/>
      <c r="E2223" s="174"/>
      <c r="F2223" s="174"/>
      <c r="G2223" s="174"/>
      <c r="H2223" s="174"/>
      <c r="I2223" s="76"/>
      <c r="J2223" s="117"/>
      <c r="K2223" s="78"/>
    </row>
    <row r="2224" spans="1:11" s="6" customFormat="1" ht="15">
      <c r="A2224" s="123"/>
      <c r="B2224" s="124"/>
      <c r="C2224" s="168" t="s">
        <v>135</v>
      </c>
      <c r="D2224" s="169"/>
      <c r="E2224" s="169"/>
      <c r="F2224" s="169"/>
      <c r="G2224" s="169"/>
      <c r="H2224" s="169"/>
      <c r="I2224" s="65">
        <v>14745229.91</v>
      </c>
      <c r="J2224" s="112"/>
      <c r="K2224" s="67">
        <v>136425624.69999999</v>
      </c>
    </row>
    <row r="2225" spans="1:11" s="6" customFormat="1" ht="15">
      <c r="A2225" s="123"/>
      <c r="B2225" s="124"/>
      <c r="C2225" s="168" t="s">
        <v>136</v>
      </c>
      <c r="D2225" s="169"/>
      <c r="E2225" s="169"/>
      <c r="F2225" s="169"/>
      <c r="G2225" s="169"/>
      <c r="H2225" s="169"/>
      <c r="I2225" s="65">
        <v>99938.39</v>
      </c>
      <c r="J2225" s="112"/>
      <c r="K2225" s="67">
        <v>1686581.61</v>
      </c>
    </row>
    <row r="2226" spans="1:11" s="6" customFormat="1" ht="15">
      <c r="A2226" s="123"/>
      <c r="B2226" s="124"/>
      <c r="C2226" s="168" t="s">
        <v>137</v>
      </c>
      <c r="D2226" s="169"/>
      <c r="E2226" s="169"/>
      <c r="F2226" s="169"/>
      <c r="G2226" s="169"/>
      <c r="H2226" s="169"/>
      <c r="I2226" s="65">
        <v>14845168.300000001</v>
      </c>
      <c r="J2226" s="112"/>
      <c r="K2226" s="67">
        <v>138112206.31</v>
      </c>
    </row>
    <row r="2227" spans="1:11" s="6" customFormat="1" ht="32.1" customHeight="1">
      <c r="A2227" s="123"/>
      <c r="B2227" s="124"/>
      <c r="C2227" s="168" t="s">
        <v>343</v>
      </c>
      <c r="D2227" s="169"/>
      <c r="E2227" s="169"/>
      <c r="F2227" s="169"/>
      <c r="G2227" s="169"/>
      <c r="H2227" s="169"/>
      <c r="I2227" s="65">
        <v>222677.52</v>
      </c>
      <c r="J2227" s="112"/>
      <c r="K2227" s="67">
        <v>2071683.09</v>
      </c>
    </row>
    <row r="2228" spans="1:11" s="6" customFormat="1" ht="15.75">
      <c r="A2228" s="123"/>
      <c r="B2228" s="124"/>
      <c r="C2228" s="173" t="s">
        <v>137</v>
      </c>
      <c r="D2228" s="174"/>
      <c r="E2228" s="174"/>
      <c r="F2228" s="174"/>
      <c r="G2228" s="174"/>
      <c r="H2228" s="174"/>
      <c r="I2228" s="76">
        <v>15067845.82</v>
      </c>
      <c r="J2228" s="117"/>
      <c r="K2228" s="78">
        <v>140183889.40000001</v>
      </c>
    </row>
    <row r="2229" spans="1:11" s="6" customFormat="1" ht="32.1" customHeight="1">
      <c r="A2229" s="123"/>
      <c r="B2229" s="124"/>
      <c r="C2229" s="168" t="s">
        <v>344</v>
      </c>
      <c r="D2229" s="169"/>
      <c r="E2229" s="169"/>
      <c r="F2229" s="169"/>
      <c r="G2229" s="169"/>
      <c r="H2229" s="169"/>
      <c r="I2229" s="65">
        <v>301356.92</v>
      </c>
      <c r="J2229" s="112"/>
      <c r="K2229" s="67">
        <v>2803677.79</v>
      </c>
    </row>
    <row r="2230" spans="1:11" s="6" customFormat="1" ht="15.75">
      <c r="A2230" s="123"/>
      <c r="B2230" s="124"/>
      <c r="C2230" s="173" t="s">
        <v>345</v>
      </c>
      <c r="D2230" s="174"/>
      <c r="E2230" s="174"/>
      <c r="F2230" s="174"/>
      <c r="G2230" s="174"/>
      <c r="H2230" s="174"/>
      <c r="I2230" s="76">
        <v>15369202.74</v>
      </c>
      <c r="J2230" s="117"/>
      <c r="K2230" s="78">
        <v>142987567.19</v>
      </c>
    </row>
    <row r="2231" spans="1:11" s="6" customFormat="1" ht="32.1" customHeight="1">
      <c r="A2231" s="123"/>
      <c r="B2231" s="124"/>
      <c r="C2231" s="168" t="s">
        <v>346</v>
      </c>
      <c r="D2231" s="169"/>
      <c r="E2231" s="169"/>
      <c r="F2231" s="169"/>
      <c r="G2231" s="169"/>
      <c r="H2231" s="169"/>
      <c r="I2231" s="65">
        <v>3073840.55</v>
      </c>
      <c r="J2231" s="112"/>
      <c r="K2231" s="67">
        <v>28597513.440000001</v>
      </c>
    </row>
    <row r="2232" spans="1:11" s="6" customFormat="1" ht="15.75">
      <c r="A2232" s="123"/>
      <c r="B2232" s="124"/>
      <c r="C2232" s="173" t="s">
        <v>347</v>
      </c>
      <c r="D2232" s="174"/>
      <c r="E2232" s="174"/>
      <c r="F2232" s="174"/>
      <c r="G2232" s="174"/>
      <c r="H2232" s="174"/>
      <c r="I2232" s="76">
        <v>18443043.289999999</v>
      </c>
      <c r="J2232" s="117"/>
      <c r="K2232" s="78">
        <v>171585080.63</v>
      </c>
    </row>
    <row r="2233" spans="1:11" s="6" customFormat="1" ht="15" customHeight="1">
      <c r="A2233" s="123"/>
      <c r="B2233" s="124"/>
      <c r="C2233" s="124"/>
      <c r="D2233" s="130"/>
      <c r="E2233" s="131"/>
      <c r="F2233" s="132"/>
      <c r="G2233" s="133"/>
      <c r="H2233" s="132"/>
      <c r="I2233" s="55"/>
      <c r="J2233" s="134"/>
      <c r="K2233" s="57"/>
    </row>
    <row r="2234" spans="1:11" s="6" customFormat="1" ht="15" customHeight="1">
      <c r="A2234" s="123"/>
      <c r="B2234" s="124"/>
      <c r="C2234" s="124"/>
      <c r="D2234" s="130"/>
      <c r="E2234" s="131"/>
      <c r="F2234" s="132"/>
      <c r="G2234" s="133"/>
      <c r="H2234" s="132"/>
      <c r="I2234" s="55"/>
      <c r="J2234" s="134"/>
      <c r="K2234" s="57"/>
    </row>
    <row r="2235" spans="1:11" s="6" customFormat="1" ht="15" customHeight="1">
      <c r="A2235" s="123"/>
      <c r="B2235" s="124"/>
      <c r="C2235" s="124"/>
      <c r="D2235" s="130"/>
      <c r="E2235" s="131"/>
      <c r="F2235" s="132"/>
      <c r="G2235" s="133"/>
      <c r="H2235" s="132"/>
      <c r="I2235" s="55"/>
      <c r="J2235" s="134"/>
      <c r="K2235" s="57"/>
    </row>
    <row r="2236" spans="1:11" s="6" customFormat="1" ht="15" customHeight="1">
      <c r="A2236" s="123"/>
      <c r="B2236" s="124"/>
      <c r="C2236" s="124"/>
      <c r="D2236" s="130"/>
      <c r="E2236" s="131"/>
      <c r="F2236" s="132"/>
      <c r="G2236" s="133"/>
      <c r="H2236" s="132"/>
      <c r="I2236" s="55"/>
      <c r="J2236" s="134"/>
      <c r="K2236" s="57"/>
    </row>
    <row r="2237" spans="1:11" s="6" customFormat="1" ht="15" customHeight="1">
      <c r="B2237" s="135"/>
      <c r="C2237" s="179"/>
      <c r="D2237" s="179"/>
      <c r="E2237" s="179"/>
      <c r="F2237" s="179"/>
      <c r="G2237" s="179"/>
      <c r="H2237" s="179"/>
      <c r="I2237" s="135"/>
      <c r="J2237" s="135"/>
      <c r="K2237" s="136"/>
    </row>
    <row r="2238" spans="1:11" s="6" customFormat="1" ht="15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</row>
    <row r="2239" spans="1:11" ht="15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</row>
    <row r="2240" spans="1:11" ht="15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</row>
    <row r="2241" spans="1:11" ht="15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</row>
    <row r="2242" spans="1:11" ht="15">
      <c r="A2242" s="9"/>
      <c r="B2242" s="137" t="s">
        <v>30</v>
      </c>
      <c r="C2242" s="180" t="s">
        <v>37</v>
      </c>
      <c r="D2242" s="180"/>
      <c r="E2242" s="180"/>
      <c r="F2242" s="180"/>
      <c r="G2242" s="180"/>
      <c r="H2242" s="180"/>
      <c r="I2242" s="9"/>
      <c r="J2242" s="9"/>
      <c r="K2242" s="9"/>
    </row>
    <row r="2243" spans="1:11" ht="15">
      <c r="A2243" s="9"/>
      <c r="B2243" s="138" t="s">
        <v>29</v>
      </c>
      <c r="C2243" s="9"/>
      <c r="D2243" s="9"/>
      <c r="E2243" s="9"/>
      <c r="F2243" s="9"/>
      <c r="G2243" s="9"/>
      <c r="H2243" s="9"/>
      <c r="I2243" s="9"/>
      <c r="J2243" s="9"/>
      <c r="K2243" s="9"/>
    </row>
    <row r="2244" spans="1:11" ht="15">
      <c r="A2244" s="9"/>
      <c r="B2244" s="139"/>
      <c r="C2244" s="9"/>
      <c r="D2244" s="9"/>
      <c r="E2244" s="9"/>
      <c r="F2244" s="9"/>
      <c r="G2244" s="9"/>
      <c r="H2244" s="9"/>
      <c r="I2244" s="9"/>
      <c r="J2244" s="9"/>
      <c r="K2244" s="9"/>
    </row>
    <row r="2245" spans="1:11" ht="15">
      <c r="A2245" s="9"/>
      <c r="B2245" s="137" t="s">
        <v>31</v>
      </c>
      <c r="C2245" s="180" t="s">
        <v>37</v>
      </c>
      <c r="D2245" s="180"/>
      <c r="E2245" s="180"/>
      <c r="F2245" s="180"/>
      <c r="G2245" s="180"/>
      <c r="H2245" s="180"/>
      <c r="I2245" s="9"/>
      <c r="J2245" s="9"/>
      <c r="K2245" s="9"/>
    </row>
    <row r="2246" spans="1:11" ht="15">
      <c r="A2246" s="9"/>
      <c r="B2246" s="138" t="s">
        <v>29</v>
      </c>
      <c r="C2246" s="9"/>
      <c r="D2246" s="9"/>
      <c r="E2246" s="9"/>
      <c r="F2246" s="9"/>
      <c r="G2246" s="9"/>
      <c r="H2246" s="9"/>
      <c r="I2246" s="9"/>
      <c r="J2246" s="9"/>
      <c r="K2246" s="9"/>
    </row>
    <row r="2247" spans="1:11" ht="15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</row>
  </sheetData>
  <mergeCells count="254">
    <mergeCell ref="C2232:H2232"/>
    <mergeCell ref="C2237:H2237"/>
    <mergeCell ref="C2242:H2242"/>
    <mergeCell ref="C2245:H2245"/>
    <mergeCell ref="C2226:H2226"/>
    <mergeCell ref="C2227:H2227"/>
    <mergeCell ref="C2228:H2228"/>
    <mergeCell ref="C2229:H2229"/>
    <mergeCell ref="C2230:H2230"/>
    <mergeCell ref="C2231:H2231"/>
    <mergeCell ref="C2220:H2220"/>
    <mergeCell ref="C2221:H2221"/>
    <mergeCell ref="C2222:H2222"/>
    <mergeCell ref="C2223:H2223"/>
    <mergeCell ref="C2224:H2224"/>
    <mergeCell ref="C2225:H2225"/>
    <mergeCell ref="C2214:H2214"/>
    <mergeCell ref="C2215:H2215"/>
    <mergeCell ref="C2216:H2216"/>
    <mergeCell ref="C2217:H2217"/>
    <mergeCell ref="C2218:H2218"/>
    <mergeCell ref="C2219:H2219"/>
    <mergeCell ref="C2208:H2208"/>
    <mergeCell ref="C2209:H2209"/>
    <mergeCell ref="C2210:H2210"/>
    <mergeCell ref="A2211:K2211"/>
    <mergeCell ref="C2212:H2212"/>
    <mergeCell ref="C2213:H2213"/>
    <mergeCell ref="C2201:H2201"/>
    <mergeCell ref="C2202:H2202"/>
    <mergeCell ref="A2203:K2203"/>
    <mergeCell ref="C2205:H2205"/>
    <mergeCell ref="C2206:H2206"/>
    <mergeCell ref="C2207:H2207"/>
    <mergeCell ref="C2195:H2195"/>
    <mergeCell ref="C2196:H2196"/>
    <mergeCell ref="C2197:H2197"/>
    <mergeCell ref="C2198:H2198"/>
    <mergeCell ref="C2199:H2199"/>
    <mergeCell ref="C2200:H2200"/>
    <mergeCell ref="C2104:H2104"/>
    <mergeCell ref="C2105:H2105"/>
    <mergeCell ref="C2106:H2106"/>
    <mergeCell ref="A2107:K2107"/>
    <mergeCell ref="C2193:H2193"/>
    <mergeCell ref="C2194:H2194"/>
    <mergeCell ref="C2098:H2098"/>
    <mergeCell ref="C2099:H2099"/>
    <mergeCell ref="C2100:H2100"/>
    <mergeCell ref="C2101:H2101"/>
    <mergeCell ref="C2102:H2102"/>
    <mergeCell ref="C2103:H2103"/>
    <mergeCell ref="C1998:H1998"/>
    <mergeCell ref="C1999:H1999"/>
    <mergeCell ref="A2000:K2000"/>
    <mergeCell ref="C2095:H2095"/>
    <mergeCell ref="C2096:H2096"/>
    <mergeCell ref="C2097:H2097"/>
    <mergeCell ref="C1992:H1992"/>
    <mergeCell ref="C1993:H1993"/>
    <mergeCell ref="C1994:H1994"/>
    <mergeCell ref="C1995:H1995"/>
    <mergeCell ref="C1996:H1996"/>
    <mergeCell ref="C1997:H1997"/>
    <mergeCell ref="C1711:H1711"/>
    <mergeCell ref="A1712:K1712"/>
    <mergeCell ref="C1988:H1988"/>
    <mergeCell ref="C1989:H1989"/>
    <mergeCell ref="C1990:H1990"/>
    <mergeCell ref="C1991:H1991"/>
    <mergeCell ref="C1705:H1705"/>
    <mergeCell ref="C1706:H1706"/>
    <mergeCell ref="C1707:H1707"/>
    <mergeCell ref="C1708:H1708"/>
    <mergeCell ref="C1709:H1709"/>
    <mergeCell ref="C1710:H1710"/>
    <mergeCell ref="C1612:H1612"/>
    <mergeCell ref="C1613:H1613"/>
    <mergeCell ref="A1614:K1614"/>
    <mergeCell ref="C1702:H1702"/>
    <mergeCell ref="C1703:H1703"/>
    <mergeCell ref="C1704:H1704"/>
    <mergeCell ref="C1606:H1606"/>
    <mergeCell ref="C1607:H1607"/>
    <mergeCell ref="C1608:H1608"/>
    <mergeCell ref="C1609:H1609"/>
    <mergeCell ref="C1610:H1610"/>
    <mergeCell ref="C1611:H1611"/>
    <mergeCell ref="C1554:H1554"/>
    <mergeCell ref="C1555:H1555"/>
    <mergeCell ref="C1556:H1556"/>
    <mergeCell ref="A1557:K1557"/>
    <mergeCell ref="C1604:H1604"/>
    <mergeCell ref="C1605:H1605"/>
    <mergeCell ref="C1548:H1548"/>
    <mergeCell ref="C1549:H1549"/>
    <mergeCell ref="C1550:H1550"/>
    <mergeCell ref="C1551:H1551"/>
    <mergeCell ref="C1552:H1552"/>
    <mergeCell ref="C1553:H1553"/>
    <mergeCell ref="C1496:H1496"/>
    <mergeCell ref="C1497:H1497"/>
    <mergeCell ref="C1498:H1498"/>
    <mergeCell ref="C1499:H1499"/>
    <mergeCell ref="A1500:K1500"/>
    <mergeCell ref="C1547:H1547"/>
    <mergeCell ref="C1490:H1490"/>
    <mergeCell ref="C1491:H1491"/>
    <mergeCell ref="C1492:H1492"/>
    <mergeCell ref="C1493:H1493"/>
    <mergeCell ref="C1494:H1494"/>
    <mergeCell ref="C1495:H1495"/>
    <mergeCell ref="C1361:H1361"/>
    <mergeCell ref="C1362:H1362"/>
    <mergeCell ref="C1363:H1363"/>
    <mergeCell ref="C1364:H1364"/>
    <mergeCell ref="C1365:H1365"/>
    <mergeCell ref="A1366:K1366"/>
    <mergeCell ref="A1276:K1276"/>
    <mergeCell ref="C1356:H1356"/>
    <mergeCell ref="C1357:H1357"/>
    <mergeCell ref="C1358:H1358"/>
    <mergeCell ref="C1359:H1359"/>
    <mergeCell ref="C1360:H1360"/>
    <mergeCell ref="C1270:H1270"/>
    <mergeCell ref="C1271:H1271"/>
    <mergeCell ref="C1272:H1272"/>
    <mergeCell ref="C1273:H1273"/>
    <mergeCell ref="C1274:H1274"/>
    <mergeCell ref="C1275:H1275"/>
    <mergeCell ref="C1174:H1174"/>
    <mergeCell ref="A1175:K1175"/>
    <mergeCell ref="C1266:H1266"/>
    <mergeCell ref="C1267:H1267"/>
    <mergeCell ref="C1268:H1268"/>
    <mergeCell ref="C1269:H1269"/>
    <mergeCell ref="C1168:H1168"/>
    <mergeCell ref="C1169:H1169"/>
    <mergeCell ref="C1170:H1170"/>
    <mergeCell ref="C1171:H1171"/>
    <mergeCell ref="C1172:H1172"/>
    <mergeCell ref="C1173:H1173"/>
    <mergeCell ref="C1103:H1103"/>
    <mergeCell ref="C1104:H1104"/>
    <mergeCell ref="A1105:K1105"/>
    <mergeCell ref="C1165:H1165"/>
    <mergeCell ref="C1166:H1166"/>
    <mergeCell ref="C1167:H1167"/>
    <mergeCell ref="C1097:H1097"/>
    <mergeCell ref="C1098:H1098"/>
    <mergeCell ref="C1099:H1099"/>
    <mergeCell ref="C1100:H1100"/>
    <mergeCell ref="C1101:H1101"/>
    <mergeCell ref="C1102:H1102"/>
    <mergeCell ref="C962:H962"/>
    <mergeCell ref="C963:H963"/>
    <mergeCell ref="C964:H964"/>
    <mergeCell ref="A965:K965"/>
    <mergeCell ref="C1095:H1095"/>
    <mergeCell ref="C1096:H1096"/>
    <mergeCell ref="C956:H956"/>
    <mergeCell ref="C957:H957"/>
    <mergeCell ref="C958:H958"/>
    <mergeCell ref="C959:H959"/>
    <mergeCell ref="C960:H960"/>
    <mergeCell ref="C961:H961"/>
    <mergeCell ref="C753:H753"/>
    <mergeCell ref="C754:H754"/>
    <mergeCell ref="C755:H755"/>
    <mergeCell ref="C756:H756"/>
    <mergeCell ref="A757:K757"/>
    <mergeCell ref="C955:H955"/>
    <mergeCell ref="C747:H747"/>
    <mergeCell ref="C748:H748"/>
    <mergeCell ref="C749:H749"/>
    <mergeCell ref="C750:H750"/>
    <mergeCell ref="C751:H751"/>
    <mergeCell ref="C752:H752"/>
    <mergeCell ref="C670:H670"/>
    <mergeCell ref="C671:H671"/>
    <mergeCell ref="C672:H672"/>
    <mergeCell ref="C673:H673"/>
    <mergeCell ref="C674:H674"/>
    <mergeCell ref="A675:K675"/>
    <mergeCell ref="A434:K434"/>
    <mergeCell ref="C665:H665"/>
    <mergeCell ref="C666:H666"/>
    <mergeCell ref="C667:H667"/>
    <mergeCell ref="C668:H668"/>
    <mergeCell ref="C669:H669"/>
    <mergeCell ref="C428:H428"/>
    <mergeCell ref="C429:H429"/>
    <mergeCell ref="C430:H430"/>
    <mergeCell ref="C431:H431"/>
    <mergeCell ref="C432:H432"/>
    <mergeCell ref="C433:H433"/>
    <mergeCell ref="C312:H312"/>
    <mergeCell ref="A313:K313"/>
    <mergeCell ref="C424:H424"/>
    <mergeCell ref="C425:H425"/>
    <mergeCell ref="C426:H426"/>
    <mergeCell ref="C427:H427"/>
    <mergeCell ref="C306:H306"/>
    <mergeCell ref="C307:H307"/>
    <mergeCell ref="C308:H308"/>
    <mergeCell ref="C309:H309"/>
    <mergeCell ref="C310:H310"/>
    <mergeCell ref="C311:H311"/>
    <mergeCell ref="C213:H213"/>
    <mergeCell ref="C214:H214"/>
    <mergeCell ref="A215:K215"/>
    <mergeCell ref="C303:H303"/>
    <mergeCell ref="C304:H304"/>
    <mergeCell ref="C305:H305"/>
    <mergeCell ref="C207:H207"/>
    <mergeCell ref="C208:H208"/>
    <mergeCell ref="C209:H209"/>
    <mergeCell ref="C210:H210"/>
    <mergeCell ref="C211:H211"/>
    <mergeCell ref="C212:H212"/>
    <mergeCell ref="C124:H124"/>
    <mergeCell ref="C125:H125"/>
    <mergeCell ref="C126:H126"/>
    <mergeCell ref="A127:K127"/>
    <mergeCell ref="C205:H205"/>
    <mergeCell ref="C206:H206"/>
    <mergeCell ref="C118:H118"/>
    <mergeCell ref="C119:H119"/>
    <mergeCell ref="C120:H120"/>
    <mergeCell ref="C121:H121"/>
    <mergeCell ref="C122:H122"/>
    <mergeCell ref="C123:H123"/>
    <mergeCell ref="H24:H25"/>
    <mergeCell ref="I24:I25"/>
    <mergeCell ref="J24:J25"/>
    <mergeCell ref="C4:I4"/>
    <mergeCell ref="C5:I5"/>
    <mergeCell ref="C6:I6"/>
    <mergeCell ref="C7:I7"/>
    <mergeCell ref="C8:I8"/>
    <mergeCell ref="K24:K25"/>
    <mergeCell ref="A28:K28"/>
    <mergeCell ref="C117:H117"/>
    <mergeCell ref="A9:K9"/>
    <mergeCell ref="A12:C12"/>
    <mergeCell ref="E19:G19"/>
    <mergeCell ref="A24:A25"/>
    <mergeCell ref="B24:B25"/>
    <mergeCell ref="C24:C25"/>
    <mergeCell ref="D24:D25"/>
    <mergeCell ref="E24:E25"/>
    <mergeCell ref="F24:F25"/>
    <mergeCell ref="G24:G25"/>
    <mergeCell ref="A3:K3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5EAF-472B-4BA9-94CB-967B4CDF241F}">
  <sheetPr>
    <pageSetUpPr autoPageBreaks="0" fitToPage="1"/>
  </sheetPr>
  <dimension ref="A1:K2508"/>
  <sheetViews>
    <sheetView view="pageBreakPreview" topLeftCell="A2480" zoomScale="90" zoomScaleNormal="100" zoomScaleSheetLayoutView="90" workbookViewId="0">
      <selection activeCell="K15" sqref="K15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1" style="47" customWidth="1"/>
    <col min="8" max="8" width="9" style="47" customWidth="1"/>
    <col min="9" max="9" width="17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ht="44.25" customHeight="1">
      <c r="A2" s="191" t="s">
        <v>32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8">
      <c r="A3" s="94"/>
      <c r="B3" s="14"/>
      <c r="C3" s="160" t="s">
        <v>11</v>
      </c>
      <c r="D3" s="160"/>
      <c r="E3" s="160"/>
      <c r="F3" s="160"/>
      <c r="G3" s="160"/>
      <c r="H3" s="160"/>
      <c r="I3" s="160"/>
      <c r="J3" s="14"/>
      <c r="K3" s="95"/>
    </row>
    <row r="4" spans="1:11" ht="18">
      <c r="A4" s="94"/>
      <c r="B4" s="14"/>
      <c r="C4" s="161" t="s">
        <v>786</v>
      </c>
      <c r="D4" s="161"/>
      <c r="E4" s="161"/>
      <c r="F4" s="161"/>
      <c r="G4" s="161"/>
      <c r="H4" s="161"/>
      <c r="I4" s="161"/>
      <c r="J4" s="14"/>
      <c r="K4" s="95"/>
    </row>
    <row r="5" spans="1:11" ht="18">
      <c r="A5" s="9"/>
      <c r="B5" s="14"/>
      <c r="C5" s="162" t="s">
        <v>12</v>
      </c>
      <c r="D5" s="162"/>
      <c r="E5" s="162"/>
      <c r="F5" s="162"/>
      <c r="G5" s="162"/>
      <c r="H5" s="162"/>
      <c r="I5" s="162"/>
      <c r="J5" s="14"/>
      <c r="K5" s="9"/>
    </row>
    <row r="6" spans="1:11" ht="18">
      <c r="A6" s="9"/>
      <c r="B6" s="14"/>
      <c r="C6" s="163" t="s">
        <v>787</v>
      </c>
      <c r="D6" s="163"/>
      <c r="E6" s="163"/>
      <c r="F6" s="163"/>
      <c r="G6" s="163"/>
      <c r="H6" s="163"/>
      <c r="I6" s="163"/>
      <c r="J6" s="14"/>
      <c r="K6" s="96"/>
    </row>
    <row r="7" spans="1:11" ht="18">
      <c r="A7" s="14"/>
      <c r="B7" s="14"/>
      <c r="C7" s="164" t="s">
        <v>13</v>
      </c>
      <c r="D7" s="164"/>
      <c r="E7" s="164"/>
      <c r="F7" s="164"/>
      <c r="G7" s="164"/>
      <c r="H7" s="164"/>
      <c r="I7" s="164"/>
      <c r="J7" s="14"/>
      <c r="K7" s="97"/>
    </row>
    <row r="8" spans="1:11" ht="18" customHeight="1">
      <c r="A8" s="170" t="s">
        <v>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</row>
    <row r="9" spans="1:11" ht="18">
      <c r="B9" s="98"/>
      <c r="C9" s="46"/>
      <c r="D9" s="46"/>
      <c r="E9" s="46"/>
      <c r="F9" s="46"/>
      <c r="G9" s="46"/>
      <c r="H9" s="46"/>
      <c r="I9" s="46"/>
      <c r="J9" s="46"/>
      <c r="K9" s="46"/>
    </row>
    <row r="10" spans="1:11" ht="38.25">
      <c r="A10" s="99"/>
      <c r="B10" s="99"/>
      <c r="C10" s="99"/>
      <c r="D10" s="99"/>
      <c r="F10" s="99"/>
      <c r="G10" s="100" t="s">
        <v>14</v>
      </c>
      <c r="H10" s="99"/>
      <c r="I10" s="100" t="s">
        <v>21</v>
      </c>
      <c r="J10" s="99"/>
      <c r="K10" s="99"/>
    </row>
    <row r="11" spans="1:11">
      <c r="A11" s="171" t="s">
        <v>1</v>
      </c>
      <c r="B11" s="171"/>
      <c r="C11" s="171"/>
      <c r="D11" s="48"/>
      <c r="E11" s="48"/>
      <c r="F11" s="48"/>
      <c r="G11" s="42">
        <f>2314681.1/1000</f>
        <v>2314.6811000000002</v>
      </c>
      <c r="H11" s="36"/>
      <c r="I11" s="41">
        <f>17831650.67/1000</f>
        <v>17831.650670000003</v>
      </c>
      <c r="J11" s="101"/>
      <c r="K11" s="102" t="s">
        <v>22</v>
      </c>
    </row>
    <row r="12" spans="1:11">
      <c r="A12" s="103" t="s">
        <v>23</v>
      </c>
      <c r="B12" s="103"/>
      <c r="C12" s="103"/>
      <c r="D12" s="48"/>
      <c r="E12" s="48"/>
      <c r="F12" s="48"/>
      <c r="G12" s="36">
        <f>1841066.67/1000</f>
        <v>1841.0666699999999</v>
      </c>
      <c r="H12" s="104"/>
      <c r="I12" s="38">
        <f>13946540.05/1000</f>
        <v>13946.540050000001</v>
      </c>
      <c r="J12" s="48"/>
      <c r="K12" s="105" t="s">
        <v>22</v>
      </c>
    </row>
    <row r="13" spans="1:11">
      <c r="A13" s="103" t="s">
        <v>24</v>
      </c>
      <c r="B13" s="103"/>
      <c r="C13" s="103"/>
      <c r="D13" s="48"/>
      <c r="E13" s="48"/>
      <c r="F13" s="48"/>
      <c r="G13" s="36">
        <f>20177.67/1000</f>
        <v>20.177669999999999</v>
      </c>
      <c r="H13" s="104"/>
      <c r="I13" s="38">
        <f>399728.39/1000</f>
        <v>399.72838999999999</v>
      </c>
      <c r="J13" s="48"/>
      <c r="K13" s="105" t="s">
        <v>22</v>
      </c>
    </row>
    <row r="14" spans="1:11">
      <c r="A14" s="103" t="s">
        <v>25</v>
      </c>
      <c r="B14" s="103"/>
      <c r="C14" s="103"/>
      <c r="D14" s="48"/>
      <c r="E14" s="48"/>
      <c r="F14" s="48"/>
      <c r="G14" s="36">
        <f>1916.32/1000</f>
        <v>1.91632</v>
      </c>
      <c r="H14" s="104"/>
      <c r="I14" s="38">
        <f>6879.58/1000</f>
        <v>6.8795799999999998</v>
      </c>
      <c r="J14" s="48"/>
      <c r="K14" s="105" t="s">
        <v>22</v>
      </c>
    </row>
    <row r="15" spans="1:11">
      <c r="A15" s="103" t="s">
        <v>26</v>
      </c>
      <c r="B15" s="103"/>
      <c r="C15" s="103"/>
      <c r="D15" s="48"/>
      <c r="E15" s="48"/>
      <c r="F15" s="48"/>
      <c r="G15" s="36">
        <f>0/1000</f>
        <v>0</v>
      </c>
      <c r="H15" s="104"/>
      <c r="I15" s="38">
        <f>0/1000</f>
        <v>0</v>
      </c>
      <c r="J15" s="48"/>
      <c r="K15" s="105" t="s">
        <v>22</v>
      </c>
    </row>
    <row r="16" spans="1:11">
      <c r="A16" s="28" t="s">
        <v>2</v>
      </c>
      <c r="B16" s="28"/>
      <c r="C16" s="28"/>
      <c r="G16" s="36">
        <f>62768.98/1000</f>
        <v>62.768980000000006</v>
      </c>
      <c r="H16" s="36"/>
      <c r="I16" s="38">
        <f>1656473.64/1000</f>
        <v>1656.4736399999999</v>
      </c>
      <c r="J16" s="101"/>
      <c r="K16" s="105" t="s">
        <v>22</v>
      </c>
    </row>
    <row r="17" spans="1:11">
      <c r="A17" s="28" t="s">
        <v>27</v>
      </c>
      <c r="B17" s="28"/>
      <c r="C17" s="28"/>
      <c r="G17" s="36">
        <v>4873.04</v>
      </c>
      <c r="H17" s="106"/>
      <c r="I17" s="38">
        <v>4873.05</v>
      </c>
      <c r="K17" s="29" t="s">
        <v>28</v>
      </c>
    </row>
    <row r="18" spans="1:11">
      <c r="E18" s="172"/>
      <c r="F18" s="172"/>
      <c r="G18" s="172"/>
    </row>
    <row r="19" spans="1:11" ht="15">
      <c r="A19" s="9"/>
      <c r="B19" s="9"/>
      <c r="C19" s="9"/>
      <c r="D19" s="9"/>
      <c r="E19" s="9"/>
      <c r="F19" s="9"/>
      <c r="G19" s="9"/>
      <c r="H19" s="107"/>
      <c r="I19" s="107"/>
      <c r="J19" s="107"/>
      <c r="K19" s="107"/>
    </row>
    <row r="20" spans="1:11" ht="15">
      <c r="A20" s="33" t="s">
        <v>35</v>
      </c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5" customFormat="1" ht="15.75" customHeight="1">
      <c r="A23" s="165" t="s">
        <v>3</v>
      </c>
      <c r="B23" s="165" t="s">
        <v>15</v>
      </c>
      <c r="C23" s="165" t="s">
        <v>4</v>
      </c>
      <c r="D23" s="165" t="s">
        <v>16</v>
      </c>
      <c r="E23" s="165" t="s">
        <v>5</v>
      </c>
      <c r="F23" s="165" t="s">
        <v>6</v>
      </c>
      <c r="G23" s="165" t="s">
        <v>7</v>
      </c>
      <c r="H23" s="165" t="s">
        <v>17</v>
      </c>
      <c r="I23" s="165" t="s">
        <v>18</v>
      </c>
      <c r="J23" s="165" t="s">
        <v>19</v>
      </c>
      <c r="K23" s="165" t="s">
        <v>20</v>
      </c>
    </row>
    <row r="24" spans="1:11" s="5" customFormat="1" ht="60.7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</row>
    <row r="25" spans="1:11" s="4" customFormat="1" ht="15" customHeight="1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</row>
    <row r="26" spans="1:11" s="21" customFormat="1" ht="15" hidden="1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s="6" customFormat="1" ht="22.15" customHeight="1">
      <c r="A27" s="166" t="s">
        <v>365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</row>
    <row r="28" spans="1:11" s="6" customFormat="1" ht="17.850000000000001" customHeight="1">
      <c r="A28" s="177" t="s">
        <v>366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</row>
    <row r="29" spans="1:11" s="6" customFormat="1" ht="240">
      <c r="A29" s="59">
        <v>1</v>
      </c>
      <c r="B29" s="108" t="s">
        <v>367</v>
      </c>
      <c r="C29" s="108" t="s">
        <v>368</v>
      </c>
      <c r="D29" s="109" t="s">
        <v>142</v>
      </c>
      <c r="E29" s="62" t="s">
        <v>788</v>
      </c>
      <c r="F29" s="110">
        <v>5162.7299999999996</v>
      </c>
      <c r="G29" s="111"/>
      <c r="H29" s="110"/>
      <c r="I29" s="65"/>
      <c r="J29" s="112"/>
      <c r="K29" s="67"/>
    </row>
    <row r="30" spans="1:11" s="6" customFormat="1" ht="25.5" outlineLevel="1">
      <c r="A30" s="59" t="s">
        <v>43</v>
      </c>
      <c r="B30" s="108"/>
      <c r="C30" s="108" t="s">
        <v>44</v>
      </c>
      <c r="D30" s="109"/>
      <c r="E30" s="62" t="s">
        <v>43</v>
      </c>
      <c r="F30" s="110">
        <v>2120.17</v>
      </c>
      <c r="G30" s="111" t="s">
        <v>168</v>
      </c>
      <c r="H30" s="110"/>
      <c r="I30" s="65">
        <v>191.92</v>
      </c>
      <c r="J30" s="112">
        <v>26.39</v>
      </c>
      <c r="K30" s="67">
        <v>5064.75</v>
      </c>
    </row>
    <row r="31" spans="1:11" s="6" customFormat="1" ht="25.5" outlineLevel="1">
      <c r="A31" s="59" t="s">
        <v>43</v>
      </c>
      <c r="B31" s="108"/>
      <c r="C31" s="108" t="s">
        <v>46</v>
      </c>
      <c r="D31" s="109"/>
      <c r="E31" s="62" t="s">
        <v>43</v>
      </c>
      <c r="F31" s="110">
        <v>124.81</v>
      </c>
      <c r="G31" s="111" t="s">
        <v>169</v>
      </c>
      <c r="H31" s="110"/>
      <c r="I31" s="65">
        <v>11.16</v>
      </c>
      <c r="J31" s="112">
        <v>9.15</v>
      </c>
      <c r="K31" s="67">
        <v>102.15</v>
      </c>
    </row>
    <row r="32" spans="1:11" s="6" customFormat="1" ht="15" outlineLevel="1">
      <c r="A32" s="59" t="s">
        <v>43</v>
      </c>
      <c r="B32" s="108"/>
      <c r="C32" s="108" t="s">
        <v>48</v>
      </c>
      <c r="D32" s="109"/>
      <c r="E32" s="62" t="s">
        <v>43</v>
      </c>
      <c r="F32" s="110" t="s">
        <v>370</v>
      </c>
      <c r="G32" s="111"/>
      <c r="H32" s="110"/>
      <c r="I32" s="68" t="s">
        <v>789</v>
      </c>
      <c r="J32" s="112">
        <v>26.39</v>
      </c>
      <c r="K32" s="69" t="s">
        <v>790</v>
      </c>
    </row>
    <row r="33" spans="1:11" s="6" customFormat="1" ht="15" outlineLevel="1">
      <c r="A33" s="59" t="s">
        <v>43</v>
      </c>
      <c r="B33" s="108"/>
      <c r="C33" s="108" t="s">
        <v>52</v>
      </c>
      <c r="D33" s="109"/>
      <c r="E33" s="62" t="s">
        <v>43</v>
      </c>
      <c r="F33" s="110">
        <v>2917.75</v>
      </c>
      <c r="G33" s="111">
        <v>0.6</v>
      </c>
      <c r="H33" s="110"/>
      <c r="I33" s="65">
        <v>173.99</v>
      </c>
      <c r="J33" s="112">
        <v>5.08</v>
      </c>
      <c r="K33" s="67">
        <v>883.87</v>
      </c>
    </row>
    <row r="34" spans="1:11" s="6" customFormat="1" ht="15" outlineLevel="1">
      <c r="A34" s="59" t="s">
        <v>43</v>
      </c>
      <c r="B34" s="108"/>
      <c r="C34" s="108" t="s">
        <v>53</v>
      </c>
      <c r="D34" s="109" t="s">
        <v>54</v>
      </c>
      <c r="E34" s="62">
        <v>85</v>
      </c>
      <c r="F34" s="110"/>
      <c r="G34" s="111"/>
      <c r="H34" s="110"/>
      <c r="I34" s="65">
        <v>163.13</v>
      </c>
      <c r="J34" s="112">
        <v>70</v>
      </c>
      <c r="K34" s="67">
        <v>3545.33</v>
      </c>
    </row>
    <row r="35" spans="1:11" s="6" customFormat="1" ht="15" outlineLevel="1">
      <c r="A35" s="59" t="s">
        <v>43</v>
      </c>
      <c r="B35" s="108"/>
      <c r="C35" s="108" t="s">
        <v>55</v>
      </c>
      <c r="D35" s="109" t="s">
        <v>54</v>
      </c>
      <c r="E35" s="62">
        <v>70</v>
      </c>
      <c r="F35" s="110"/>
      <c r="G35" s="111"/>
      <c r="H35" s="110"/>
      <c r="I35" s="65">
        <v>134.34</v>
      </c>
      <c r="J35" s="112">
        <v>41</v>
      </c>
      <c r="K35" s="67">
        <v>2076.5500000000002</v>
      </c>
    </row>
    <row r="36" spans="1:11" s="6" customFormat="1" ht="15" outlineLevel="1">
      <c r="A36" s="59" t="s">
        <v>43</v>
      </c>
      <c r="B36" s="108"/>
      <c r="C36" s="108" t="s">
        <v>56</v>
      </c>
      <c r="D36" s="109" t="s">
        <v>54</v>
      </c>
      <c r="E36" s="62">
        <v>98</v>
      </c>
      <c r="F36" s="110"/>
      <c r="G36" s="111"/>
      <c r="H36" s="110"/>
      <c r="I36" s="65">
        <v>1.27</v>
      </c>
      <c r="J36" s="112">
        <v>95</v>
      </c>
      <c r="K36" s="67">
        <v>32.56</v>
      </c>
    </row>
    <row r="37" spans="1:11" s="6" customFormat="1" ht="15" outlineLevel="1">
      <c r="A37" s="59" t="s">
        <v>43</v>
      </c>
      <c r="B37" s="108"/>
      <c r="C37" s="108" t="s">
        <v>57</v>
      </c>
      <c r="D37" s="109" t="s">
        <v>54</v>
      </c>
      <c r="E37" s="62">
        <v>77</v>
      </c>
      <c r="F37" s="110"/>
      <c r="G37" s="111"/>
      <c r="H37" s="110"/>
      <c r="I37" s="65">
        <v>1</v>
      </c>
      <c r="J37" s="112">
        <v>65</v>
      </c>
      <c r="K37" s="67">
        <v>22.28</v>
      </c>
    </row>
    <row r="38" spans="1:11" s="6" customFormat="1" ht="30" outlineLevel="1">
      <c r="A38" s="59" t="s">
        <v>43</v>
      </c>
      <c r="B38" s="108"/>
      <c r="C38" s="108" t="s">
        <v>58</v>
      </c>
      <c r="D38" s="109" t="s">
        <v>59</v>
      </c>
      <c r="E38" s="62">
        <v>156.69999999999999</v>
      </c>
      <c r="F38" s="110"/>
      <c r="G38" s="111" t="s">
        <v>168</v>
      </c>
      <c r="H38" s="110"/>
      <c r="I38" s="65">
        <v>14.18</v>
      </c>
      <c r="J38" s="112"/>
      <c r="K38" s="67"/>
    </row>
    <row r="39" spans="1:11" s="6" customFormat="1" ht="15.75">
      <c r="A39" s="70" t="s">
        <v>43</v>
      </c>
      <c r="B39" s="113"/>
      <c r="C39" s="113" t="s">
        <v>60</v>
      </c>
      <c r="D39" s="114"/>
      <c r="E39" s="73" t="s">
        <v>43</v>
      </c>
      <c r="F39" s="115"/>
      <c r="G39" s="116"/>
      <c r="H39" s="115"/>
      <c r="I39" s="76">
        <v>676.81</v>
      </c>
      <c r="J39" s="117"/>
      <c r="K39" s="78">
        <v>11727.49</v>
      </c>
    </row>
    <row r="40" spans="1:11" s="6" customFormat="1" ht="15" outlineLevel="1">
      <c r="A40" s="59" t="s">
        <v>43</v>
      </c>
      <c r="B40" s="108"/>
      <c r="C40" s="108" t="s">
        <v>61</v>
      </c>
      <c r="D40" s="109"/>
      <c r="E40" s="62" t="s">
        <v>43</v>
      </c>
      <c r="F40" s="110"/>
      <c r="G40" s="111"/>
      <c r="H40" s="110"/>
      <c r="I40" s="65"/>
      <c r="J40" s="112"/>
      <c r="K40" s="67"/>
    </row>
    <row r="41" spans="1:11" s="6" customFormat="1" ht="25.5" outlineLevel="1">
      <c r="A41" s="59" t="s">
        <v>43</v>
      </c>
      <c r="B41" s="108"/>
      <c r="C41" s="108" t="s">
        <v>46</v>
      </c>
      <c r="D41" s="109"/>
      <c r="E41" s="62" t="s">
        <v>43</v>
      </c>
      <c r="F41" s="110">
        <v>14.52</v>
      </c>
      <c r="G41" s="111" t="s">
        <v>173</v>
      </c>
      <c r="H41" s="110"/>
      <c r="I41" s="65">
        <v>0.13</v>
      </c>
      <c r="J41" s="112">
        <v>26.39</v>
      </c>
      <c r="K41" s="67">
        <v>3.43</v>
      </c>
    </row>
    <row r="42" spans="1:11" s="6" customFormat="1" ht="25.5" outlineLevel="1">
      <c r="A42" s="59" t="s">
        <v>43</v>
      </c>
      <c r="B42" s="108"/>
      <c r="C42" s="108" t="s">
        <v>48</v>
      </c>
      <c r="D42" s="109"/>
      <c r="E42" s="62" t="s">
        <v>43</v>
      </c>
      <c r="F42" s="110">
        <v>14.52</v>
      </c>
      <c r="G42" s="111" t="s">
        <v>173</v>
      </c>
      <c r="H42" s="110"/>
      <c r="I42" s="65">
        <v>0.13</v>
      </c>
      <c r="J42" s="112">
        <v>26.39</v>
      </c>
      <c r="K42" s="67">
        <v>3.43</v>
      </c>
    </row>
    <row r="43" spans="1:11" s="6" customFormat="1" ht="15" outlineLevel="1">
      <c r="A43" s="59" t="s">
        <v>43</v>
      </c>
      <c r="B43" s="108"/>
      <c r="C43" s="108" t="s">
        <v>63</v>
      </c>
      <c r="D43" s="109" t="s">
        <v>54</v>
      </c>
      <c r="E43" s="62">
        <v>175</v>
      </c>
      <c r="F43" s="110"/>
      <c r="G43" s="111"/>
      <c r="H43" s="110"/>
      <c r="I43" s="65">
        <v>0.23</v>
      </c>
      <c r="J43" s="112">
        <v>160</v>
      </c>
      <c r="K43" s="67">
        <v>5.49</v>
      </c>
    </row>
    <row r="44" spans="1:11" s="6" customFormat="1" ht="15" outlineLevel="1">
      <c r="A44" s="59" t="s">
        <v>43</v>
      </c>
      <c r="B44" s="108"/>
      <c r="C44" s="108" t="s">
        <v>64</v>
      </c>
      <c r="D44" s="109"/>
      <c r="E44" s="62" t="s">
        <v>43</v>
      </c>
      <c r="F44" s="110"/>
      <c r="G44" s="111"/>
      <c r="H44" s="110"/>
      <c r="I44" s="65">
        <v>0.36</v>
      </c>
      <c r="J44" s="112"/>
      <c r="K44" s="67">
        <v>8.92</v>
      </c>
    </row>
    <row r="45" spans="1:11" s="6" customFormat="1" ht="15.75">
      <c r="A45" s="70" t="s">
        <v>43</v>
      </c>
      <c r="B45" s="113"/>
      <c r="C45" s="113" t="s">
        <v>65</v>
      </c>
      <c r="D45" s="114"/>
      <c r="E45" s="73" t="s">
        <v>43</v>
      </c>
      <c r="F45" s="115"/>
      <c r="G45" s="116"/>
      <c r="H45" s="115"/>
      <c r="I45" s="76">
        <v>677.17</v>
      </c>
      <c r="J45" s="117"/>
      <c r="K45" s="78">
        <v>11736.41</v>
      </c>
    </row>
    <row r="46" spans="1:11" s="6" customFormat="1" ht="240">
      <c r="A46" s="59">
        <v>2</v>
      </c>
      <c r="B46" s="108" t="s">
        <v>373</v>
      </c>
      <c r="C46" s="108" t="s">
        <v>374</v>
      </c>
      <c r="D46" s="109" t="s">
        <v>41</v>
      </c>
      <c r="E46" s="62" t="s">
        <v>791</v>
      </c>
      <c r="F46" s="110">
        <v>17.09</v>
      </c>
      <c r="G46" s="111"/>
      <c r="H46" s="110"/>
      <c r="I46" s="65"/>
      <c r="J46" s="112"/>
      <c r="K46" s="67"/>
    </row>
    <row r="47" spans="1:11" s="6" customFormat="1" ht="25.5" outlineLevel="1">
      <c r="A47" s="59" t="s">
        <v>43</v>
      </c>
      <c r="B47" s="108"/>
      <c r="C47" s="108" t="s">
        <v>44</v>
      </c>
      <c r="D47" s="109"/>
      <c r="E47" s="62" t="s">
        <v>43</v>
      </c>
      <c r="F47" s="110">
        <v>14.88</v>
      </c>
      <c r="G47" s="111" t="s">
        <v>168</v>
      </c>
      <c r="H47" s="110"/>
      <c r="I47" s="65">
        <v>67.760000000000005</v>
      </c>
      <c r="J47" s="112">
        <v>26.39</v>
      </c>
      <c r="K47" s="67">
        <v>1788.28</v>
      </c>
    </row>
    <row r="48" spans="1:11" s="6" customFormat="1" ht="25.5" outlineLevel="1">
      <c r="A48" s="59" t="s">
        <v>43</v>
      </c>
      <c r="B48" s="108"/>
      <c r="C48" s="108" t="s">
        <v>46</v>
      </c>
      <c r="D48" s="109"/>
      <c r="E48" s="62" t="s">
        <v>43</v>
      </c>
      <c r="F48" s="110">
        <v>1.8</v>
      </c>
      <c r="G48" s="111" t="s">
        <v>169</v>
      </c>
      <c r="H48" s="110"/>
      <c r="I48" s="65">
        <v>8.1</v>
      </c>
      <c r="J48" s="112">
        <v>9.11</v>
      </c>
      <c r="K48" s="67">
        <v>73.790000000000006</v>
      </c>
    </row>
    <row r="49" spans="1:11" s="6" customFormat="1" ht="15" outlineLevel="1">
      <c r="A49" s="59" t="s">
        <v>43</v>
      </c>
      <c r="B49" s="108"/>
      <c r="C49" s="108" t="s">
        <v>48</v>
      </c>
      <c r="D49" s="109"/>
      <c r="E49" s="62" t="s">
        <v>43</v>
      </c>
      <c r="F49" s="110" t="s">
        <v>376</v>
      </c>
      <c r="G49" s="111"/>
      <c r="H49" s="110"/>
      <c r="I49" s="68" t="s">
        <v>792</v>
      </c>
      <c r="J49" s="112">
        <v>26.39</v>
      </c>
      <c r="K49" s="69" t="s">
        <v>793</v>
      </c>
    </row>
    <row r="50" spans="1:11" s="6" customFormat="1" ht="15" outlineLevel="1">
      <c r="A50" s="59" t="s">
        <v>43</v>
      </c>
      <c r="B50" s="108"/>
      <c r="C50" s="108" t="s">
        <v>52</v>
      </c>
      <c r="D50" s="109"/>
      <c r="E50" s="62" t="s">
        <v>43</v>
      </c>
      <c r="F50" s="110">
        <v>0.41</v>
      </c>
      <c r="G50" s="111">
        <v>0.6</v>
      </c>
      <c r="H50" s="110"/>
      <c r="I50" s="65">
        <v>1.23</v>
      </c>
      <c r="J50" s="112">
        <v>8.07</v>
      </c>
      <c r="K50" s="67">
        <v>9.93</v>
      </c>
    </row>
    <row r="51" spans="1:11" s="6" customFormat="1" ht="15" outlineLevel="1">
      <c r="A51" s="59" t="s">
        <v>43</v>
      </c>
      <c r="B51" s="108"/>
      <c r="C51" s="108" t="s">
        <v>53</v>
      </c>
      <c r="D51" s="109" t="s">
        <v>54</v>
      </c>
      <c r="E51" s="62">
        <v>91</v>
      </c>
      <c r="F51" s="110"/>
      <c r="G51" s="111"/>
      <c r="H51" s="110"/>
      <c r="I51" s="65">
        <v>61.66</v>
      </c>
      <c r="J51" s="112">
        <v>75</v>
      </c>
      <c r="K51" s="67">
        <v>1341.21</v>
      </c>
    </row>
    <row r="52" spans="1:11" s="6" customFormat="1" ht="15" outlineLevel="1">
      <c r="A52" s="59" t="s">
        <v>43</v>
      </c>
      <c r="B52" s="108"/>
      <c r="C52" s="108" t="s">
        <v>55</v>
      </c>
      <c r="D52" s="109" t="s">
        <v>54</v>
      </c>
      <c r="E52" s="62">
        <v>70</v>
      </c>
      <c r="F52" s="110"/>
      <c r="G52" s="111"/>
      <c r="H52" s="110"/>
      <c r="I52" s="65">
        <v>47.43</v>
      </c>
      <c r="J52" s="112">
        <v>41</v>
      </c>
      <c r="K52" s="67">
        <v>733.19</v>
      </c>
    </row>
    <row r="53" spans="1:11" s="6" customFormat="1" ht="15" outlineLevel="1">
      <c r="A53" s="59" t="s">
        <v>43</v>
      </c>
      <c r="B53" s="108"/>
      <c r="C53" s="108" t="s">
        <v>56</v>
      </c>
      <c r="D53" s="109" t="s">
        <v>54</v>
      </c>
      <c r="E53" s="62">
        <v>98</v>
      </c>
      <c r="F53" s="110"/>
      <c r="G53" s="111"/>
      <c r="H53" s="110"/>
      <c r="I53" s="65">
        <v>0.14000000000000001</v>
      </c>
      <c r="J53" s="112">
        <v>95</v>
      </c>
      <c r="K53" s="67">
        <v>3.38</v>
      </c>
    </row>
    <row r="54" spans="1:11" s="6" customFormat="1" ht="15" outlineLevel="1">
      <c r="A54" s="59" t="s">
        <v>43</v>
      </c>
      <c r="B54" s="108"/>
      <c r="C54" s="108" t="s">
        <v>57</v>
      </c>
      <c r="D54" s="109" t="s">
        <v>54</v>
      </c>
      <c r="E54" s="62">
        <v>77</v>
      </c>
      <c r="F54" s="110"/>
      <c r="G54" s="111"/>
      <c r="H54" s="110"/>
      <c r="I54" s="65">
        <v>0.11</v>
      </c>
      <c r="J54" s="112">
        <v>65</v>
      </c>
      <c r="K54" s="67">
        <v>2.31</v>
      </c>
    </row>
    <row r="55" spans="1:11" s="6" customFormat="1" ht="30" outlineLevel="1">
      <c r="A55" s="59" t="s">
        <v>43</v>
      </c>
      <c r="B55" s="108"/>
      <c r="C55" s="108" t="s">
        <v>58</v>
      </c>
      <c r="D55" s="109" t="s">
        <v>59</v>
      </c>
      <c r="E55" s="62">
        <v>1.1100000000000001</v>
      </c>
      <c r="F55" s="110"/>
      <c r="G55" s="111" t="s">
        <v>168</v>
      </c>
      <c r="H55" s="110"/>
      <c r="I55" s="65">
        <v>5.05</v>
      </c>
      <c r="J55" s="112"/>
      <c r="K55" s="67"/>
    </row>
    <row r="56" spans="1:11" s="6" customFormat="1" ht="15.75">
      <c r="A56" s="70" t="s">
        <v>43</v>
      </c>
      <c r="B56" s="113"/>
      <c r="C56" s="113" t="s">
        <v>60</v>
      </c>
      <c r="D56" s="114"/>
      <c r="E56" s="73" t="s">
        <v>43</v>
      </c>
      <c r="F56" s="115"/>
      <c r="G56" s="116"/>
      <c r="H56" s="115"/>
      <c r="I56" s="76">
        <v>186.43</v>
      </c>
      <c r="J56" s="117"/>
      <c r="K56" s="78">
        <v>3952.09</v>
      </c>
    </row>
    <row r="57" spans="1:11" s="6" customFormat="1" ht="15" outlineLevel="1">
      <c r="A57" s="59" t="s">
        <v>43</v>
      </c>
      <c r="B57" s="108"/>
      <c r="C57" s="108" t="s">
        <v>61</v>
      </c>
      <c r="D57" s="109"/>
      <c r="E57" s="62" t="s">
        <v>43</v>
      </c>
      <c r="F57" s="110"/>
      <c r="G57" s="111"/>
      <c r="H57" s="110"/>
      <c r="I57" s="65"/>
      <c r="J57" s="112"/>
      <c r="K57" s="67"/>
    </row>
    <row r="58" spans="1:11" s="6" customFormat="1" ht="25.5" outlineLevel="1">
      <c r="A58" s="59" t="s">
        <v>43</v>
      </c>
      <c r="B58" s="108"/>
      <c r="C58" s="108" t="s">
        <v>46</v>
      </c>
      <c r="D58" s="109"/>
      <c r="E58" s="62" t="s">
        <v>43</v>
      </c>
      <c r="F58" s="110">
        <v>0.03</v>
      </c>
      <c r="G58" s="111" t="s">
        <v>173</v>
      </c>
      <c r="H58" s="110"/>
      <c r="I58" s="65">
        <v>0.01</v>
      </c>
      <c r="J58" s="112">
        <v>26.39</v>
      </c>
      <c r="K58" s="67">
        <v>0.36</v>
      </c>
    </row>
    <row r="59" spans="1:11" s="6" customFormat="1" ht="25.5" outlineLevel="1">
      <c r="A59" s="59" t="s">
        <v>43</v>
      </c>
      <c r="B59" s="108"/>
      <c r="C59" s="108" t="s">
        <v>48</v>
      </c>
      <c r="D59" s="109"/>
      <c r="E59" s="62" t="s">
        <v>43</v>
      </c>
      <c r="F59" s="110">
        <v>0.03</v>
      </c>
      <c r="G59" s="111" t="s">
        <v>173</v>
      </c>
      <c r="H59" s="110"/>
      <c r="I59" s="65">
        <v>0.01</v>
      </c>
      <c r="J59" s="112">
        <v>26.39</v>
      </c>
      <c r="K59" s="67">
        <v>0.36</v>
      </c>
    </row>
    <row r="60" spans="1:11" s="6" customFormat="1" ht="15" outlineLevel="1">
      <c r="A60" s="59" t="s">
        <v>43</v>
      </c>
      <c r="B60" s="108"/>
      <c r="C60" s="108" t="s">
        <v>63</v>
      </c>
      <c r="D60" s="109" t="s">
        <v>54</v>
      </c>
      <c r="E60" s="62">
        <v>175</v>
      </c>
      <c r="F60" s="110"/>
      <c r="G60" s="111"/>
      <c r="H60" s="110"/>
      <c r="I60" s="65">
        <v>0.02</v>
      </c>
      <c r="J60" s="112">
        <v>160</v>
      </c>
      <c r="K60" s="67">
        <v>0.56999999999999995</v>
      </c>
    </row>
    <row r="61" spans="1:11" s="6" customFormat="1" ht="15" outlineLevel="1">
      <c r="A61" s="59" t="s">
        <v>43</v>
      </c>
      <c r="B61" s="108"/>
      <c r="C61" s="108" t="s">
        <v>64</v>
      </c>
      <c r="D61" s="109"/>
      <c r="E61" s="62" t="s">
        <v>43</v>
      </c>
      <c r="F61" s="110"/>
      <c r="G61" s="111"/>
      <c r="H61" s="110"/>
      <c r="I61" s="65">
        <v>0.03</v>
      </c>
      <c r="J61" s="112"/>
      <c r="K61" s="67">
        <v>0.93</v>
      </c>
    </row>
    <row r="62" spans="1:11" s="6" customFormat="1" ht="15.75">
      <c r="A62" s="70" t="s">
        <v>43</v>
      </c>
      <c r="B62" s="113"/>
      <c r="C62" s="113" t="s">
        <v>65</v>
      </c>
      <c r="D62" s="114"/>
      <c r="E62" s="73" t="s">
        <v>43</v>
      </c>
      <c r="F62" s="115"/>
      <c r="G62" s="116"/>
      <c r="H62" s="115"/>
      <c r="I62" s="76">
        <v>186.46</v>
      </c>
      <c r="J62" s="117"/>
      <c r="K62" s="78">
        <v>3953.02</v>
      </c>
    </row>
    <row r="63" spans="1:11" s="6" customFormat="1" ht="240">
      <c r="A63" s="59">
        <v>3</v>
      </c>
      <c r="B63" s="108" t="s">
        <v>379</v>
      </c>
      <c r="C63" s="108" t="s">
        <v>380</v>
      </c>
      <c r="D63" s="109" t="s">
        <v>142</v>
      </c>
      <c r="E63" s="62" t="s">
        <v>794</v>
      </c>
      <c r="F63" s="110">
        <v>1367.44</v>
      </c>
      <c r="G63" s="111"/>
      <c r="H63" s="110"/>
      <c r="I63" s="65"/>
      <c r="J63" s="112"/>
      <c r="K63" s="67"/>
    </row>
    <row r="64" spans="1:11" s="6" customFormat="1" ht="25.5" outlineLevel="1">
      <c r="A64" s="59" t="s">
        <v>43</v>
      </c>
      <c r="B64" s="108"/>
      <c r="C64" s="108" t="s">
        <v>44</v>
      </c>
      <c r="D64" s="109"/>
      <c r="E64" s="62" t="s">
        <v>43</v>
      </c>
      <c r="F64" s="110">
        <v>1340.64</v>
      </c>
      <c r="G64" s="111" t="s">
        <v>168</v>
      </c>
      <c r="H64" s="110"/>
      <c r="I64" s="65">
        <v>119.81</v>
      </c>
      <c r="J64" s="112">
        <v>26.39</v>
      </c>
      <c r="K64" s="67">
        <v>3161.78</v>
      </c>
    </row>
    <row r="65" spans="1:11" s="6" customFormat="1" ht="25.5" outlineLevel="1">
      <c r="A65" s="59" t="s">
        <v>43</v>
      </c>
      <c r="B65" s="108"/>
      <c r="C65" s="108" t="s">
        <v>46</v>
      </c>
      <c r="D65" s="109"/>
      <c r="E65" s="62" t="s">
        <v>43</v>
      </c>
      <c r="F65" s="110">
        <v>26.8</v>
      </c>
      <c r="G65" s="111" t="s">
        <v>169</v>
      </c>
      <c r="H65" s="110"/>
      <c r="I65" s="65">
        <v>2.37</v>
      </c>
      <c r="J65" s="112">
        <v>9.9499999999999993</v>
      </c>
      <c r="K65" s="67">
        <v>23.55</v>
      </c>
    </row>
    <row r="66" spans="1:11" s="6" customFormat="1" ht="15" outlineLevel="1">
      <c r="A66" s="59" t="s">
        <v>43</v>
      </c>
      <c r="B66" s="108"/>
      <c r="C66" s="108" t="s">
        <v>48</v>
      </c>
      <c r="D66" s="109"/>
      <c r="E66" s="62" t="s">
        <v>43</v>
      </c>
      <c r="F66" s="110" t="s">
        <v>382</v>
      </c>
      <c r="G66" s="111"/>
      <c r="H66" s="110"/>
      <c r="I66" s="68" t="s">
        <v>383</v>
      </c>
      <c r="J66" s="112">
        <v>26.39</v>
      </c>
      <c r="K66" s="69" t="s">
        <v>384</v>
      </c>
    </row>
    <row r="67" spans="1:11" s="6" customFormat="1" ht="15" outlineLevel="1">
      <c r="A67" s="59" t="s">
        <v>43</v>
      </c>
      <c r="B67" s="108"/>
      <c r="C67" s="108" t="s">
        <v>52</v>
      </c>
      <c r="D67" s="109"/>
      <c r="E67" s="62" t="s">
        <v>43</v>
      </c>
      <c r="F67" s="110"/>
      <c r="G67" s="111">
        <v>0.6</v>
      </c>
      <c r="H67" s="110"/>
      <c r="I67" s="65"/>
      <c r="J67" s="112"/>
      <c r="K67" s="67"/>
    </row>
    <row r="68" spans="1:11" s="6" customFormat="1" ht="15" outlineLevel="1">
      <c r="A68" s="59" t="s">
        <v>43</v>
      </c>
      <c r="B68" s="108"/>
      <c r="C68" s="108" t="s">
        <v>53</v>
      </c>
      <c r="D68" s="109" t="s">
        <v>54</v>
      </c>
      <c r="E68" s="62">
        <v>85</v>
      </c>
      <c r="F68" s="110"/>
      <c r="G68" s="111"/>
      <c r="H68" s="110"/>
      <c r="I68" s="65">
        <v>101.84</v>
      </c>
      <c r="J68" s="112">
        <v>70</v>
      </c>
      <c r="K68" s="67">
        <v>2213.25</v>
      </c>
    </row>
    <row r="69" spans="1:11" s="6" customFormat="1" ht="15" outlineLevel="1">
      <c r="A69" s="59" t="s">
        <v>43</v>
      </c>
      <c r="B69" s="108"/>
      <c r="C69" s="108" t="s">
        <v>55</v>
      </c>
      <c r="D69" s="109" t="s">
        <v>54</v>
      </c>
      <c r="E69" s="62">
        <v>70</v>
      </c>
      <c r="F69" s="110"/>
      <c r="G69" s="111"/>
      <c r="H69" s="110"/>
      <c r="I69" s="65">
        <v>83.87</v>
      </c>
      <c r="J69" s="112">
        <v>41</v>
      </c>
      <c r="K69" s="67">
        <v>1296.33</v>
      </c>
    </row>
    <row r="70" spans="1:11" s="6" customFormat="1" ht="15" outlineLevel="1">
      <c r="A70" s="59" t="s">
        <v>43</v>
      </c>
      <c r="B70" s="108"/>
      <c r="C70" s="108" t="s">
        <v>56</v>
      </c>
      <c r="D70" s="109" t="s">
        <v>54</v>
      </c>
      <c r="E70" s="62">
        <v>98</v>
      </c>
      <c r="F70" s="110"/>
      <c r="G70" s="111"/>
      <c r="H70" s="110"/>
      <c r="I70" s="65">
        <v>0.37</v>
      </c>
      <c r="J70" s="112">
        <v>95</v>
      </c>
      <c r="K70" s="67">
        <v>9.5399999999999991</v>
      </c>
    </row>
    <row r="71" spans="1:11" s="6" customFormat="1" ht="15" outlineLevel="1">
      <c r="A71" s="59" t="s">
        <v>43</v>
      </c>
      <c r="B71" s="108"/>
      <c r="C71" s="108" t="s">
        <v>57</v>
      </c>
      <c r="D71" s="109" t="s">
        <v>54</v>
      </c>
      <c r="E71" s="62">
        <v>77</v>
      </c>
      <c r="F71" s="110"/>
      <c r="G71" s="111"/>
      <c r="H71" s="110"/>
      <c r="I71" s="65">
        <v>0.28999999999999998</v>
      </c>
      <c r="J71" s="112">
        <v>65</v>
      </c>
      <c r="K71" s="67">
        <v>6.53</v>
      </c>
    </row>
    <row r="72" spans="1:11" s="6" customFormat="1" ht="30" outlineLevel="1">
      <c r="A72" s="59" t="s">
        <v>43</v>
      </c>
      <c r="B72" s="108"/>
      <c r="C72" s="108" t="s">
        <v>58</v>
      </c>
      <c r="D72" s="109" t="s">
        <v>59</v>
      </c>
      <c r="E72" s="62">
        <v>114</v>
      </c>
      <c r="F72" s="110"/>
      <c r="G72" s="111" t="s">
        <v>168</v>
      </c>
      <c r="H72" s="110"/>
      <c r="I72" s="65">
        <v>10.19</v>
      </c>
      <c r="J72" s="112"/>
      <c r="K72" s="67"/>
    </row>
    <row r="73" spans="1:11" s="6" customFormat="1" ht="15.75">
      <c r="A73" s="70" t="s">
        <v>43</v>
      </c>
      <c r="B73" s="113"/>
      <c r="C73" s="113" t="s">
        <v>60</v>
      </c>
      <c r="D73" s="114"/>
      <c r="E73" s="73" t="s">
        <v>43</v>
      </c>
      <c r="F73" s="115"/>
      <c r="G73" s="116"/>
      <c r="H73" s="115"/>
      <c r="I73" s="76">
        <v>308.55</v>
      </c>
      <c r="J73" s="117"/>
      <c r="K73" s="78">
        <v>6710.98</v>
      </c>
    </row>
    <row r="74" spans="1:11" s="6" customFormat="1" ht="15" outlineLevel="1">
      <c r="A74" s="59" t="s">
        <v>43</v>
      </c>
      <c r="B74" s="108"/>
      <c r="C74" s="108" t="s">
        <v>61</v>
      </c>
      <c r="D74" s="109"/>
      <c r="E74" s="62" t="s">
        <v>43</v>
      </c>
      <c r="F74" s="110"/>
      <c r="G74" s="111"/>
      <c r="H74" s="110"/>
      <c r="I74" s="65"/>
      <c r="J74" s="112"/>
      <c r="K74" s="67"/>
    </row>
    <row r="75" spans="1:11" s="6" customFormat="1" ht="25.5" outlineLevel="1">
      <c r="A75" s="59" t="s">
        <v>43</v>
      </c>
      <c r="B75" s="108"/>
      <c r="C75" s="108" t="s">
        <v>46</v>
      </c>
      <c r="D75" s="109"/>
      <c r="E75" s="62" t="s">
        <v>43</v>
      </c>
      <c r="F75" s="110">
        <v>4.3099999999999996</v>
      </c>
      <c r="G75" s="111" t="s">
        <v>173</v>
      </c>
      <c r="H75" s="110"/>
      <c r="I75" s="65">
        <v>0.04</v>
      </c>
      <c r="J75" s="112">
        <v>26.39</v>
      </c>
      <c r="K75" s="67">
        <v>1</v>
      </c>
    </row>
    <row r="76" spans="1:11" s="6" customFormat="1" ht="25.5" outlineLevel="1">
      <c r="A76" s="59" t="s">
        <v>43</v>
      </c>
      <c r="B76" s="108"/>
      <c r="C76" s="108" t="s">
        <v>48</v>
      </c>
      <c r="D76" s="109"/>
      <c r="E76" s="62" t="s">
        <v>43</v>
      </c>
      <c r="F76" s="110">
        <v>4.3099999999999996</v>
      </c>
      <c r="G76" s="111" t="s">
        <v>173</v>
      </c>
      <c r="H76" s="110"/>
      <c r="I76" s="65">
        <v>0.04</v>
      </c>
      <c r="J76" s="112">
        <v>26.39</v>
      </c>
      <c r="K76" s="67">
        <v>1</v>
      </c>
    </row>
    <row r="77" spans="1:11" s="6" customFormat="1" ht="15" outlineLevel="1">
      <c r="A77" s="59" t="s">
        <v>43</v>
      </c>
      <c r="B77" s="108"/>
      <c r="C77" s="108" t="s">
        <v>63</v>
      </c>
      <c r="D77" s="109" t="s">
        <v>54</v>
      </c>
      <c r="E77" s="62">
        <v>175</v>
      </c>
      <c r="F77" s="110"/>
      <c r="G77" s="111"/>
      <c r="H77" s="110"/>
      <c r="I77" s="65">
        <v>7.0000000000000007E-2</v>
      </c>
      <c r="J77" s="112">
        <v>160</v>
      </c>
      <c r="K77" s="67">
        <v>1.6</v>
      </c>
    </row>
    <row r="78" spans="1:11" s="6" customFormat="1" ht="15" outlineLevel="1">
      <c r="A78" s="59" t="s">
        <v>43</v>
      </c>
      <c r="B78" s="108"/>
      <c r="C78" s="108" t="s">
        <v>64</v>
      </c>
      <c r="D78" s="109"/>
      <c r="E78" s="62" t="s">
        <v>43</v>
      </c>
      <c r="F78" s="110"/>
      <c r="G78" s="111"/>
      <c r="H78" s="110"/>
      <c r="I78" s="65">
        <v>0.11</v>
      </c>
      <c r="J78" s="112"/>
      <c r="K78" s="67">
        <v>2.6</v>
      </c>
    </row>
    <row r="79" spans="1:11" s="6" customFormat="1" ht="15.75">
      <c r="A79" s="70" t="s">
        <v>43</v>
      </c>
      <c r="B79" s="113"/>
      <c r="C79" s="113" t="s">
        <v>65</v>
      </c>
      <c r="D79" s="114"/>
      <c r="E79" s="73" t="s">
        <v>43</v>
      </c>
      <c r="F79" s="115"/>
      <c r="G79" s="116"/>
      <c r="H79" s="115"/>
      <c r="I79" s="76">
        <v>308.66000000000003</v>
      </c>
      <c r="J79" s="117"/>
      <c r="K79" s="78">
        <v>6713.58</v>
      </c>
    </row>
    <row r="80" spans="1:11" s="6" customFormat="1" ht="17.850000000000001" customHeight="1">
      <c r="A80" s="177" t="s">
        <v>385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</row>
    <row r="81" spans="1:11" s="6" customFormat="1" ht="180">
      <c r="A81" s="59">
        <v>4</v>
      </c>
      <c r="B81" s="108" t="s">
        <v>91</v>
      </c>
      <c r="C81" s="108" t="s">
        <v>92</v>
      </c>
      <c r="D81" s="109" t="s">
        <v>93</v>
      </c>
      <c r="E81" s="62" t="s">
        <v>795</v>
      </c>
      <c r="F81" s="110">
        <v>10.06</v>
      </c>
      <c r="G81" s="111"/>
      <c r="H81" s="110"/>
      <c r="I81" s="65"/>
      <c r="J81" s="112"/>
      <c r="K81" s="67"/>
    </row>
    <row r="82" spans="1:11" s="6" customFormat="1" ht="25.5" outlineLevel="1">
      <c r="A82" s="59" t="s">
        <v>43</v>
      </c>
      <c r="B82" s="108"/>
      <c r="C82" s="108" t="s">
        <v>44</v>
      </c>
      <c r="D82" s="109"/>
      <c r="E82" s="62" t="s">
        <v>43</v>
      </c>
      <c r="F82" s="110">
        <v>10.06</v>
      </c>
      <c r="G82" s="111" t="s">
        <v>94</v>
      </c>
      <c r="H82" s="110"/>
      <c r="I82" s="65">
        <v>33.979999999999997</v>
      </c>
      <c r="J82" s="112">
        <v>26.39</v>
      </c>
      <c r="K82" s="67">
        <v>896.68</v>
      </c>
    </row>
    <row r="83" spans="1:11" s="6" customFormat="1" ht="15" outlineLevel="1">
      <c r="A83" s="59" t="s">
        <v>43</v>
      </c>
      <c r="B83" s="108"/>
      <c r="C83" s="108" t="s">
        <v>46</v>
      </c>
      <c r="D83" s="109"/>
      <c r="E83" s="62" t="s">
        <v>43</v>
      </c>
      <c r="F83" s="110"/>
      <c r="G83" s="111" t="s">
        <v>95</v>
      </c>
      <c r="H83" s="110"/>
      <c r="I83" s="65"/>
      <c r="J83" s="112"/>
      <c r="K83" s="67"/>
    </row>
    <row r="84" spans="1:11" s="6" customFormat="1" ht="15" outlineLevel="1">
      <c r="A84" s="59" t="s">
        <v>43</v>
      </c>
      <c r="B84" s="108"/>
      <c r="C84" s="108" t="s">
        <v>48</v>
      </c>
      <c r="D84" s="109"/>
      <c r="E84" s="62" t="s">
        <v>43</v>
      </c>
      <c r="F84" s="110"/>
      <c r="G84" s="111"/>
      <c r="H84" s="110"/>
      <c r="I84" s="65"/>
      <c r="J84" s="112">
        <v>26.39</v>
      </c>
      <c r="K84" s="67"/>
    </row>
    <row r="85" spans="1:11" s="6" customFormat="1" ht="15" outlineLevel="1">
      <c r="A85" s="59" t="s">
        <v>43</v>
      </c>
      <c r="B85" s="108"/>
      <c r="C85" s="108" t="s">
        <v>52</v>
      </c>
      <c r="D85" s="109"/>
      <c r="E85" s="62" t="s">
        <v>43</v>
      </c>
      <c r="F85" s="110"/>
      <c r="G85" s="111"/>
      <c r="H85" s="110"/>
      <c r="I85" s="65"/>
      <c r="J85" s="112"/>
      <c r="K85" s="67"/>
    </row>
    <row r="86" spans="1:11" s="6" customFormat="1" ht="15" outlineLevel="1">
      <c r="A86" s="59" t="s">
        <v>43</v>
      </c>
      <c r="B86" s="108"/>
      <c r="C86" s="108" t="s">
        <v>53</v>
      </c>
      <c r="D86" s="109" t="s">
        <v>54</v>
      </c>
      <c r="E86" s="62">
        <v>100</v>
      </c>
      <c r="F86" s="110"/>
      <c r="G86" s="111"/>
      <c r="H86" s="110"/>
      <c r="I86" s="65">
        <v>33.979999999999997</v>
      </c>
      <c r="J86" s="112">
        <v>83</v>
      </c>
      <c r="K86" s="67">
        <v>744.24</v>
      </c>
    </row>
    <row r="87" spans="1:11" s="6" customFormat="1" ht="15" outlineLevel="1">
      <c r="A87" s="59" t="s">
        <v>43</v>
      </c>
      <c r="B87" s="108"/>
      <c r="C87" s="108" t="s">
        <v>55</v>
      </c>
      <c r="D87" s="109" t="s">
        <v>54</v>
      </c>
      <c r="E87" s="62">
        <v>64</v>
      </c>
      <c r="F87" s="110"/>
      <c r="G87" s="111"/>
      <c r="H87" s="110"/>
      <c r="I87" s="65">
        <v>21.75</v>
      </c>
      <c r="J87" s="112">
        <v>41</v>
      </c>
      <c r="K87" s="67">
        <v>367.64</v>
      </c>
    </row>
    <row r="88" spans="1:11" s="6" customFormat="1" ht="15" outlineLevel="1">
      <c r="A88" s="59" t="s">
        <v>43</v>
      </c>
      <c r="B88" s="108"/>
      <c r="C88" s="108" t="s">
        <v>56</v>
      </c>
      <c r="D88" s="109" t="s">
        <v>54</v>
      </c>
      <c r="E88" s="62">
        <v>98</v>
      </c>
      <c r="F88" s="110"/>
      <c r="G88" s="111"/>
      <c r="H88" s="110"/>
      <c r="I88" s="65">
        <v>0</v>
      </c>
      <c r="J88" s="112">
        <v>95</v>
      </c>
      <c r="K88" s="67">
        <v>0</v>
      </c>
    </row>
    <row r="89" spans="1:11" s="6" customFormat="1" ht="15" outlineLevel="1">
      <c r="A89" s="59" t="s">
        <v>43</v>
      </c>
      <c r="B89" s="108"/>
      <c r="C89" s="108" t="s">
        <v>57</v>
      </c>
      <c r="D89" s="109" t="s">
        <v>54</v>
      </c>
      <c r="E89" s="62">
        <v>77</v>
      </c>
      <c r="F89" s="110"/>
      <c r="G89" s="111"/>
      <c r="H89" s="110"/>
      <c r="I89" s="65">
        <v>0</v>
      </c>
      <c r="J89" s="112">
        <v>65</v>
      </c>
      <c r="K89" s="67">
        <v>0</v>
      </c>
    </row>
    <row r="90" spans="1:11" s="6" customFormat="1" ht="30" outlineLevel="1">
      <c r="A90" s="59" t="s">
        <v>43</v>
      </c>
      <c r="B90" s="108"/>
      <c r="C90" s="108" t="s">
        <v>58</v>
      </c>
      <c r="D90" s="109" t="s">
        <v>59</v>
      </c>
      <c r="E90" s="62">
        <v>0.9</v>
      </c>
      <c r="F90" s="110"/>
      <c r="G90" s="111" t="s">
        <v>94</v>
      </c>
      <c r="H90" s="110"/>
      <c r="I90" s="65">
        <v>3.04</v>
      </c>
      <c r="J90" s="112"/>
      <c r="K90" s="67"/>
    </row>
    <row r="91" spans="1:11" s="6" customFormat="1" ht="15.75">
      <c r="A91" s="70" t="s">
        <v>43</v>
      </c>
      <c r="B91" s="113"/>
      <c r="C91" s="113" t="s">
        <v>60</v>
      </c>
      <c r="D91" s="114"/>
      <c r="E91" s="73" t="s">
        <v>43</v>
      </c>
      <c r="F91" s="115"/>
      <c r="G91" s="116"/>
      <c r="H91" s="115"/>
      <c r="I91" s="76">
        <v>89.71</v>
      </c>
      <c r="J91" s="117"/>
      <c r="K91" s="78">
        <v>2008.56</v>
      </c>
    </row>
    <row r="92" spans="1:11" s="6" customFormat="1" ht="135">
      <c r="A92" s="59">
        <v>5</v>
      </c>
      <c r="B92" s="108" t="s">
        <v>387</v>
      </c>
      <c r="C92" s="108" t="s">
        <v>388</v>
      </c>
      <c r="D92" s="109" t="s">
        <v>389</v>
      </c>
      <c r="E92" s="62" t="s">
        <v>796</v>
      </c>
      <c r="F92" s="110">
        <v>2150.2800000000002</v>
      </c>
      <c r="G92" s="111"/>
      <c r="H92" s="110"/>
      <c r="I92" s="65"/>
      <c r="J92" s="112"/>
      <c r="K92" s="67"/>
    </row>
    <row r="93" spans="1:11" s="6" customFormat="1" ht="15" outlineLevel="1">
      <c r="A93" s="59" t="s">
        <v>43</v>
      </c>
      <c r="B93" s="108"/>
      <c r="C93" s="108" t="s">
        <v>44</v>
      </c>
      <c r="D93" s="109"/>
      <c r="E93" s="62" t="s">
        <v>43</v>
      </c>
      <c r="F93" s="110">
        <v>904.28</v>
      </c>
      <c r="G93" s="111" t="s">
        <v>76</v>
      </c>
      <c r="H93" s="110"/>
      <c r="I93" s="65">
        <v>17.899999999999999</v>
      </c>
      <c r="J93" s="112">
        <v>26.39</v>
      </c>
      <c r="K93" s="67">
        <v>472.51</v>
      </c>
    </row>
    <row r="94" spans="1:11" s="6" customFormat="1" ht="15" outlineLevel="1">
      <c r="A94" s="59" t="s">
        <v>43</v>
      </c>
      <c r="B94" s="108"/>
      <c r="C94" s="108" t="s">
        <v>46</v>
      </c>
      <c r="D94" s="109"/>
      <c r="E94" s="62" t="s">
        <v>43</v>
      </c>
      <c r="F94" s="110">
        <v>1246</v>
      </c>
      <c r="G94" s="111">
        <v>1.2</v>
      </c>
      <c r="H94" s="110"/>
      <c r="I94" s="65">
        <v>22.43</v>
      </c>
      <c r="J94" s="112">
        <v>12.66</v>
      </c>
      <c r="K94" s="67">
        <v>283.94</v>
      </c>
    </row>
    <row r="95" spans="1:11" s="6" customFormat="1" ht="30" outlineLevel="1">
      <c r="A95" s="59" t="s">
        <v>43</v>
      </c>
      <c r="B95" s="108"/>
      <c r="C95" s="108" t="s">
        <v>48</v>
      </c>
      <c r="D95" s="109"/>
      <c r="E95" s="62" t="s">
        <v>43</v>
      </c>
      <c r="F95" s="110" t="s">
        <v>391</v>
      </c>
      <c r="G95" s="111"/>
      <c r="H95" s="110"/>
      <c r="I95" s="68" t="s">
        <v>797</v>
      </c>
      <c r="J95" s="112">
        <v>26.39</v>
      </c>
      <c r="K95" s="69" t="s">
        <v>798</v>
      </c>
    </row>
    <row r="96" spans="1:11" s="6" customFormat="1" ht="15" outlineLevel="1">
      <c r="A96" s="59" t="s">
        <v>43</v>
      </c>
      <c r="B96" s="108"/>
      <c r="C96" s="108" t="s">
        <v>52</v>
      </c>
      <c r="D96" s="109"/>
      <c r="E96" s="62" t="s">
        <v>43</v>
      </c>
      <c r="F96" s="110"/>
      <c r="G96" s="111"/>
      <c r="H96" s="110"/>
      <c r="I96" s="65"/>
      <c r="J96" s="112"/>
      <c r="K96" s="67"/>
    </row>
    <row r="97" spans="1:11" s="6" customFormat="1" ht="15" outlineLevel="1">
      <c r="A97" s="59" t="s">
        <v>43</v>
      </c>
      <c r="B97" s="108"/>
      <c r="C97" s="108" t="s">
        <v>53</v>
      </c>
      <c r="D97" s="109" t="s">
        <v>54</v>
      </c>
      <c r="E97" s="62">
        <v>91</v>
      </c>
      <c r="F97" s="110"/>
      <c r="G97" s="111"/>
      <c r="H97" s="110"/>
      <c r="I97" s="65">
        <v>16.29</v>
      </c>
      <c r="J97" s="112">
        <v>75</v>
      </c>
      <c r="K97" s="67">
        <v>354.38</v>
      </c>
    </row>
    <row r="98" spans="1:11" s="6" customFormat="1" ht="15" outlineLevel="1">
      <c r="A98" s="59" t="s">
        <v>43</v>
      </c>
      <c r="B98" s="108"/>
      <c r="C98" s="108" t="s">
        <v>55</v>
      </c>
      <c r="D98" s="109" t="s">
        <v>54</v>
      </c>
      <c r="E98" s="62">
        <v>70</v>
      </c>
      <c r="F98" s="110"/>
      <c r="G98" s="111"/>
      <c r="H98" s="110"/>
      <c r="I98" s="65">
        <v>12.53</v>
      </c>
      <c r="J98" s="112">
        <v>41</v>
      </c>
      <c r="K98" s="67">
        <v>193.73</v>
      </c>
    </row>
    <row r="99" spans="1:11" s="6" customFormat="1" ht="15" outlineLevel="1">
      <c r="A99" s="59" t="s">
        <v>43</v>
      </c>
      <c r="B99" s="108"/>
      <c r="C99" s="108" t="s">
        <v>56</v>
      </c>
      <c r="D99" s="109" t="s">
        <v>54</v>
      </c>
      <c r="E99" s="62">
        <v>98</v>
      </c>
      <c r="F99" s="110"/>
      <c r="G99" s="111"/>
      <c r="H99" s="110"/>
      <c r="I99" s="65">
        <v>6.37</v>
      </c>
      <c r="J99" s="112">
        <v>95</v>
      </c>
      <c r="K99" s="67">
        <v>162.88999999999999</v>
      </c>
    </row>
    <row r="100" spans="1:11" s="6" customFormat="1" ht="15" outlineLevel="1">
      <c r="A100" s="59" t="s">
        <v>43</v>
      </c>
      <c r="B100" s="108"/>
      <c r="C100" s="108" t="s">
        <v>57</v>
      </c>
      <c r="D100" s="109" t="s">
        <v>54</v>
      </c>
      <c r="E100" s="62">
        <v>77</v>
      </c>
      <c r="F100" s="110"/>
      <c r="G100" s="111"/>
      <c r="H100" s="110"/>
      <c r="I100" s="65">
        <v>5.01</v>
      </c>
      <c r="J100" s="112">
        <v>65</v>
      </c>
      <c r="K100" s="67">
        <v>111.45</v>
      </c>
    </row>
    <row r="101" spans="1:11" s="6" customFormat="1" ht="30" outlineLevel="1">
      <c r="A101" s="59" t="s">
        <v>43</v>
      </c>
      <c r="B101" s="108"/>
      <c r="C101" s="108" t="s">
        <v>58</v>
      </c>
      <c r="D101" s="109" t="s">
        <v>59</v>
      </c>
      <c r="E101" s="62">
        <v>73.34</v>
      </c>
      <c r="F101" s="110"/>
      <c r="G101" s="111" t="s">
        <v>76</v>
      </c>
      <c r="H101" s="110"/>
      <c r="I101" s="65">
        <v>1.45</v>
      </c>
      <c r="J101" s="112"/>
      <c r="K101" s="67"/>
    </row>
    <row r="102" spans="1:11" s="6" customFormat="1" ht="15.75">
      <c r="A102" s="70" t="s">
        <v>43</v>
      </c>
      <c r="B102" s="113"/>
      <c r="C102" s="113" t="s">
        <v>60</v>
      </c>
      <c r="D102" s="114"/>
      <c r="E102" s="73" t="s">
        <v>43</v>
      </c>
      <c r="F102" s="115"/>
      <c r="G102" s="116"/>
      <c r="H102" s="115"/>
      <c r="I102" s="76">
        <v>80.53</v>
      </c>
      <c r="J102" s="117"/>
      <c r="K102" s="78">
        <v>1578.9</v>
      </c>
    </row>
    <row r="103" spans="1:11" s="6" customFormat="1" ht="15" outlineLevel="1">
      <c r="A103" s="59" t="s">
        <v>43</v>
      </c>
      <c r="B103" s="108"/>
      <c r="C103" s="108" t="s">
        <v>61</v>
      </c>
      <c r="D103" s="109"/>
      <c r="E103" s="62" t="s">
        <v>43</v>
      </c>
      <c r="F103" s="110"/>
      <c r="G103" s="111"/>
      <c r="H103" s="110"/>
      <c r="I103" s="65"/>
      <c r="J103" s="112"/>
      <c r="K103" s="67"/>
    </row>
    <row r="104" spans="1:11" s="6" customFormat="1" ht="15" outlineLevel="1">
      <c r="A104" s="59" t="s">
        <v>43</v>
      </c>
      <c r="B104" s="108"/>
      <c r="C104" s="108" t="s">
        <v>46</v>
      </c>
      <c r="D104" s="109"/>
      <c r="E104" s="62" t="s">
        <v>43</v>
      </c>
      <c r="F104" s="110">
        <v>360.95</v>
      </c>
      <c r="G104" s="111" t="s">
        <v>80</v>
      </c>
      <c r="H104" s="110"/>
      <c r="I104" s="65">
        <v>0.65</v>
      </c>
      <c r="J104" s="112">
        <v>26.39</v>
      </c>
      <c r="K104" s="67">
        <v>17.149999999999999</v>
      </c>
    </row>
    <row r="105" spans="1:11" s="6" customFormat="1" ht="15" outlineLevel="1">
      <c r="A105" s="59" t="s">
        <v>43</v>
      </c>
      <c r="B105" s="108"/>
      <c r="C105" s="108" t="s">
        <v>48</v>
      </c>
      <c r="D105" s="109"/>
      <c r="E105" s="62" t="s">
        <v>43</v>
      </c>
      <c r="F105" s="110">
        <v>360.95</v>
      </c>
      <c r="G105" s="111" t="s">
        <v>80</v>
      </c>
      <c r="H105" s="110"/>
      <c r="I105" s="65">
        <v>0.65</v>
      </c>
      <c r="J105" s="112">
        <v>26.39</v>
      </c>
      <c r="K105" s="67">
        <v>17.149999999999999</v>
      </c>
    </row>
    <row r="106" spans="1:11" s="6" customFormat="1" ht="15" outlineLevel="1">
      <c r="A106" s="59" t="s">
        <v>43</v>
      </c>
      <c r="B106" s="108"/>
      <c r="C106" s="108" t="s">
        <v>63</v>
      </c>
      <c r="D106" s="109" t="s">
        <v>54</v>
      </c>
      <c r="E106" s="62">
        <v>175</v>
      </c>
      <c r="F106" s="110"/>
      <c r="G106" s="111"/>
      <c r="H106" s="110"/>
      <c r="I106" s="65">
        <v>1.1399999999999999</v>
      </c>
      <c r="J106" s="112">
        <v>160</v>
      </c>
      <c r="K106" s="67">
        <v>27.44</v>
      </c>
    </row>
    <row r="107" spans="1:11" s="6" customFormat="1" ht="15" outlineLevel="1">
      <c r="A107" s="59" t="s">
        <v>43</v>
      </c>
      <c r="B107" s="108"/>
      <c r="C107" s="108" t="s">
        <v>64</v>
      </c>
      <c r="D107" s="109"/>
      <c r="E107" s="62" t="s">
        <v>43</v>
      </c>
      <c r="F107" s="110"/>
      <c r="G107" s="111"/>
      <c r="H107" s="110"/>
      <c r="I107" s="65">
        <v>1.79</v>
      </c>
      <c r="J107" s="112"/>
      <c r="K107" s="67">
        <v>44.59</v>
      </c>
    </row>
    <row r="108" spans="1:11" s="6" customFormat="1" ht="15.75">
      <c r="A108" s="70" t="s">
        <v>43</v>
      </c>
      <c r="B108" s="113"/>
      <c r="C108" s="113" t="s">
        <v>65</v>
      </c>
      <c r="D108" s="114"/>
      <c r="E108" s="73" t="s">
        <v>43</v>
      </c>
      <c r="F108" s="115"/>
      <c r="G108" s="116"/>
      <c r="H108" s="115"/>
      <c r="I108" s="76">
        <v>82.32</v>
      </c>
      <c r="J108" s="117"/>
      <c r="K108" s="78">
        <v>1623.49</v>
      </c>
    </row>
    <row r="109" spans="1:11" s="6" customFormat="1" ht="180">
      <c r="A109" s="59">
        <v>6</v>
      </c>
      <c r="B109" s="108" t="s">
        <v>394</v>
      </c>
      <c r="C109" s="108" t="s">
        <v>395</v>
      </c>
      <c r="D109" s="109" t="s">
        <v>41</v>
      </c>
      <c r="E109" s="62">
        <v>5</v>
      </c>
      <c r="F109" s="110">
        <v>17.09</v>
      </c>
      <c r="G109" s="111"/>
      <c r="H109" s="110"/>
      <c r="I109" s="65"/>
      <c r="J109" s="112"/>
      <c r="K109" s="67"/>
    </row>
    <row r="110" spans="1:11" s="6" customFormat="1" ht="25.5" outlineLevel="1">
      <c r="A110" s="59" t="s">
        <v>43</v>
      </c>
      <c r="B110" s="108"/>
      <c r="C110" s="108" t="s">
        <v>44</v>
      </c>
      <c r="D110" s="109"/>
      <c r="E110" s="62" t="s">
        <v>43</v>
      </c>
      <c r="F110" s="110">
        <v>14.88</v>
      </c>
      <c r="G110" s="111" t="s">
        <v>94</v>
      </c>
      <c r="H110" s="110"/>
      <c r="I110" s="65">
        <v>112.94</v>
      </c>
      <c r="J110" s="112">
        <v>26.39</v>
      </c>
      <c r="K110" s="67">
        <v>2980.47</v>
      </c>
    </row>
    <row r="111" spans="1:11" s="6" customFormat="1" ht="15" outlineLevel="1">
      <c r="A111" s="59" t="s">
        <v>43</v>
      </c>
      <c r="B111" s="108"/>
      <c r="C111" s="108" t="s">
        <v>46</v>
      </c>
      <c r="D111" s="109"/>
      <c r="E111" s="62" t="s">
        <v>43</v>
      </c>
      <c r="F111" s="110">
        <v>1.8</v>
      </c>
      <c r="G111" s="111" t="s">
        <v>95</v>
      </c>
      <c r="H111" s="110"/>
      <c r="I111" s="65">
        <v>13.5</v>
      </c>
      <c r="J111" s="112">
        <v>9.11</v>
      </c>
      <c r="K111" s="67">
        <v>122.99</v>
      </c>
    </row>
    <row r="112" spans="1:11" s="6" customFormat="1" ht="15" outlineLevel="1">
      <c r="A112" s="59" t="s">
        <v>43</v>
      </c>
      <c r="B112" s="108"/>
      <c r="C112" s="108" t="s">
        <v>48</v>
      </c>
      <c r="D112" s="109"/>
      <c r="E112" s="62" t="s">
        <v>43</v>
      </c>
      <c r="F112" s="110" t="s">
        <v>376</v>
      </c>
      <c r="G112" s="111"/>
      <c r="H112" s="110"/>
      <c r="I112" s="68" t="s">
        <v>275</v>
      </c>
      <c r="J112" s="112">
        <v>26.39</v>
      </c>
      <c r="K112" s="69" t="s">
        <v>396</v>
      </c>
    </row>
    <row r="113" spans="1:11" s="6" customFormat="1" ht="15" outlineLevel="1">
      <c r="A113" s="59" t="s">
        <v>43</v>
      </c>
      <c r="B113" s="108"/>
      <c r="C113" s="108" t="s">
        <v>52</v>
      </c>
      <c r="D113" s="109"/>
      <c r="E113" s="62" t="s">
        <v>43</v>
      </c>
      <c r="F113" s="110">
        <v>0.41</v>
      </c>
      <c r="G113" s="111"/>
      <c r="H113" s="110"/>
      <c r="I113" s="65">
        <v>2.0499999999999998</v>
      </c>
      <c r="J113" s="112">
        <v>8.07</v>
      </c>
      <c r="K113" s="67">
        <v>16.54</v>
      </c>
    </row>
    <row r="114" spans="1:11" s="6" customFormat="1" ht="15" outlineLevel="1">
      <c r="A114" s="59" t="s">
        <v>43</v>
      </c>
      <c r="B114" s="108"/>
      <c r="C114" s="108" t="s">
        <v>53</v>
      </c>
      <c r="D114" s="109" t="s">
        <v>54</v>
      </c>
      <c r="E114" s="62">
        <v>91</v>
      </c>
      <c r="F114" s="110"/>
      <c r="G114" s="111"/>
      <c r="H114" s="110"/>
      <c r="I114" s="65">
        <v>102.78</v>
      </c>
      <c r="J114" s="112">
        <v>75</v>
      </c>
      <c r="K114" s="67">
        <v>2235.35</v>
      </c>
    </row>
    <row r="115" spans="1:11" s="6" customFormat="1" ht="15" outlineLevel="1">
      <c r="A115" s="59" t="s">
        <v>43</v>
      </c>
      <c r="B115" s="108"/>
      <c r="C115" s="108" t="s">
        <v>55</v>
      </c>
      <c r="D115" s="109" t="s">
        <v>54</v>
      </c>
      <c r="E115" s="62">
        <v>70</v>
      </c>
      <c r="F115" s="110"/>
      <c r="G115" s="111"/>
      <c r="H115" s="110"/>
      <c r="I115" s="65">
        <v>79.06</v>
      </c>
      <c r="J115" s="112">
        <v>41</v>
      </c>
      <c r="K115" s="67">
        <v>1221.99</v>
      </c>
    </row>
    <row r="116" spans="1:11" s="6" customFormat="1" ht="15" outlineLevel="1">
      <c r="A116" s="59" t="s">
        <v>43</v>
      </c>
      <c r="B116" s="108"/>
      <c r="C116" s="108" t="s">
        <v>56</v>
      </c>
      <c r="D116" s="109" t="s">
        <v>54</v>
      </c>
      <c r="E116" s="62">
        <v>98</v>
      </c>
      <c r="F116" s="110"/>
      <c r="G116" s="111"/>
      <c r="H116" s="110"/>
      <c r="I116" s="65">
        <v>0.23</v>
      </c>
      <c r="J116" s="112">
        <v>95</v>
      </c>
      <c r="K116" s="67">
        <v>5.64</v>
      </c>
    </row>
    <row r="117" spans="1:11" s="6" customFormat="1" ht="15" outlineLevel="1">
      <c r="A117" s="59" t="s">
        <v>43</v>
      </c>
      <c r="B117" s="108"/>
      <c r="C117" s="108" t="s">
        <v>57</v>
      </c>
      <c r="D117" s="109" t="s">
        <v>54</v>
      </c>
      <c r="E117" s="62">
        <v>77</v>
      </c>
      <c r="F117" s="110"/>
      <c r="G117" s="111"/>
      <c r="H117" s="110"/>
      <c r="I117" s="65">
        <v>0.18</v>
      </c>
      <c r="J117" s="112">
        <v>65</v>
      </c>
      <c r="K117" s="67">
        <v>3.86</v>
      </c>
    </row>
    <row r="118" spans="1:11" s="6" customFormat="1" ht="30" outlineLevel="1">
      <c r="A118" s="59" t="s">
        <v>43</v>
      </c>
      <c r="B118" s="108"/>
      <c r="C118" s="108" t="s">
        <v>58</v>
      </c>
      <c r="D118" s="109" t="s">
        <v>59</v>
      </c>
      <c r="E118" s="62">
        <v>1.1100000000000001</v>
      </c>
      <c r="F118" s="110"/>
      <c r="G118" s="111" t="s">
        <v>94</v>
      </c>
      <c r="H118" s="110"/>
      <c r="I118" s="65">
        <v>8.42</v>
      </c>
      <c r="J118" s="112"/>
      <c r="K118" s="67"/>
    </row>
    <row r="119" spans="1:11" s="6" customFormat="1" ht="15.75">
      <c r="A119" s="70" t="s">
        <v>43</v>
      </c>
      <c r="B119" s="113"/>
      <c r="C119" s="113" t="s">
        <v>60</v>
      </c>
      <c r="D119" s="114"/>
      <c r="E119" s="73" t="s">
        <v>43</v>
      </c>
      <c r="F119" s="115"/>
      <c r="G119" s="116"/>
      <c r="H119" s="115"/>
      <c r="I119" s="76">
        <v>310.74</v>
      </c>
      <c r="J119" s="117"/>
      <c r="K119" s="78">
        <v>6586.84</v>
      </c>
    </row>
    <row r="120" spans="1:11" s="6" customFormat="1" ht="15" outlineLevel="1">
      <c r="A120" s="59" t="s">
        <v>43</v>
      </c>
      <c r="B120" s="108"/>
      <c r="C120" s="108" t="s">
        <v>61</v>
      </c>
      <c r="D120" s="109"/>
      <c r="E120" s="62" t="s">
        <v>43</v>
      </c>
      <c r="F120" s="110"/>
      <c r="G120" s="111"/>
      <c r="H120" s="110"/>
      <c r="I120" s="65"/>
      <c r="J120" s="112"/>
      <c r="K120" s="67"/>
    </row>
    <row r="121" spans="1:11" s="6" customFormat="1" ht="25.5" outlineLevel="1">
      <c r="A121" s="59" t="s">
        <v>43</v>
      </c>
      <c r="B121" s="108"/>
      <c r="C121" s="108" t="s">
        <v>46</v>
      </c>
      <c r="D121" s="109"/>
      <c r="E121" s="62" t="s">
        <v>43</v>
      </c>
      <c r="F121" s="110">
        <v>0.03</v>
      </c>
      <c r="G121" s="111" t="s">
        <v>100</v>
      </c>
      <c r="H121" s="110"/>
      <c r="I121" s="65">
        <v>0.02</v>
      </c>
      <c r="J121" s="112">
        <v>26.39</v>
      </c>
      <c r="K121" s="67">
        <v>0.59</v>
      </c>
    </row>
    <row r="122" spans="1:11" s="6" customFormat="1" ht="25.5" outlineLevel="1">
      <c r="A122" s="59" t="s">
        <v>43</v>
      </c>
      <c r="B122" s="108"/>
      <c r="C122" s="108" t="s">
        <v>48</v>
      </c>
      <c r="D122" s="109"/>
      <c r="E122" s="62" t="s">
        <v>43</v>
      </c>
      <c r="F122" s="110">
        <v>0.03</v>
      </c>
      <c r="G122" s="111" t="s">
        <v>100</v>
      </c>
      <c r="H122" s="110"/>
      <c r="I122" s="65">
        <v>0.02</v>
      </c>
      <c r="J122" s="112">
        <v>26.39</v>
      </c>
      <c r="K122" s="67">
        <v>0.59</v>
      </c>
    </row>
    <row r="123" spans="1:11" s="6" customFormat="1" ht="15" outlineLevel="1">
      <c r="A123" s="59" t="s">
        <v>43</v>
      </c>
      <c r="B123" s="108"/>
      <c r="C123" s="108" t="s">
        <v>63</v>
      </c>
      <c r="D123" s="109" t="s">
        <v>54</v>
      </c>
      <c r="E123" s="62">
        <v>175</v>
      </c>
      <c r="F123" s="110"/>
      <c r="G123" s="111"/>
      <c r="H123" s="110"/>
      <c r="I123" s="65">
        <v>0.04</v>
      </c>
      <c r="J123" s="112">
        <v>160</v>
      </c>
      <c r="K123" s="67">
        <v>0.94</v>
      </c>
    </row>
    <row r="124" spans="1:11" s="6" customFormat="1" ht="15" outlineLevel="1">
      <c r="A124" s="59" t="s">
        <v>43</v>
      </c>
      <c r="B124" s="108"/>
      <c r="C124" s="108" t="s">
        <v>64</v>
      </c>
      <c r="D124" s="109"/>
      <c r="E124" s="62" t="s">
        <v>43</v>
      </c>
      <c r="F124" s="110"/>
      <c r="G124" s="111"/>
      <c r="H124" s="110"/>
      <c r="I124" s="65">
        <v>0.06</v>
      </c>
      <c r="J124" s="112"/>
      <c r="K124" s="67">
        <v>1.53</v>
      </c>
    </row>
    <row r="125" spans="1:11" s="6" customFormat="1" ht="15.75">
      <c r="A125" s="70" t="s">
        <v>43</v>
      </c>
      <c r="B125" s="113"/>
      <c r="C125" s="113" t="s">
        <v>65</v>
      </c>
      <c r="D125" s="114"/>
      <c r="E125" s="73" t="s">
        <v>43</v>
      </c>
      <c r="F125" s="115"/>
      <c r="G125" s="116"/>
      <c r="H125" s="115"/>
      <c r="I125" s="76">
        <v>310.8</v>
      </c>
      <c r="J125" s="117"/>
      <c r="K125" s="78">
        <v>6588.37</v>
      </c>
    </row>
    <row r="126" spans="1:11" s="6" customFormat="1" ht="60">
      <c r="A126" s="59">
        <v>7</v>
      </c>
      <c r="B126" s="108" t="s">
        <v>397</v>
      </c>
      <c r="C126" s="108" t="s">
        <v>398</v>
      </c>
      <c r="D126" s="109" t="s">
        <v>399</v>
      </c>
      <c r="E126" s="62">
        <v>5</v>
      </c>
      <c r="F126" s="110">
        <v>6920.41</v>
      </c>
      <c r="G126" s="111"/>
      <c r="H126" s="110"/>
      <c r="I126" s="65">
        <v>34602.050000000003</v>
      </c>
      <c r="J126" s="112">
        <v>4.08</v>
      </c>
      <c r="K126" s="78">
        <v>141176.35999999999</v>
      </c>
    </row>
    <row r="127" spans="1:11" s="6" customFormat="1" ht="135">
      <c r="A127" s="59">
        <v>8</v>
      </c>
      <c r="B127" s="108" t="s">
        <v>400</v>
      </c>
      <c r="C127" s="108" t="s">
        <v>401</v>
      </c>
      <c r="D127" s="109" t="s">
        <v>402</v>
      </c>
      <c r="E127" s="62">
        <v>5.0000000000000001E-3</v>
      </c>
      <c r="F127" s="110">
        <v>1997</v>
      </c>
      <c r="G127" s="111"/>
      <c r="H127" s="110"/>
      <c r="I127" s="65"/>
      <c r="J127" s="112"/>
      <c r="K127" s="67"/>
    </row>
    <row r="128" spans="1:11" s="6" customFormat="1" ht="15" outlineLevel="1">
      <c r="A128" s="59" t="s">
        <v>43</v>
      </c>
      <c r="B128" s="108"/>
      <c r="C128" s="108" t="s">
        <v>44</v>
      </c>
      <c r="D128" s="109"/>
      <c r="E128" s="62" t="s">
        <v>43</v>
      </c>
      <c r="F128" s="110">
        <v>1112.7</v>
      </c>
      <c r="G128" s="111" t="s">
        <v>76</v>
      </c>
      <c r="H128" s="110"/>
      <c r="I128" s="65">
        <v>7.34</v>
      </c>
      <c r="J128" s="112">
        <v>26.39</v>
      </c>
      <c r="K128" s="67">
        <v>193.8</v>
      </c>
    </row>
    <row r="129" spans="1:11" s="6" customFormat="1" ht="15" outlineLevel="1">
      <c r="A129" s="59" t="s">
        <v>43</v>
      </c>
      <c r="B129" s="108"/>
      <c r="C129" s="108" t="s">
        <v>46</v>
      </c>
      <c r="D129" s="109"/>
      <c r="E129" s="62" t="s">
        <v>43</v>
      </c>
      <c r="F129" s="110"/>
      <c r="G129" s="111">
        <v>1.2</v>
      </c>
      <c r="H129" s="110"/>
      <c r="I129" s="65"/>
      <c r="J129" s="112"/>
      <c r="K129" s="67"/>
    </row>
    <row r="130" spans="1:11" s="6" customFormat="1" ht="15" outlineLevel="1">
      <c r="A130" s="59" t="s">
        <v>43</v>
      </c>
      <c r="B130" s="108"/>
      <c r="C130" s="108" t="s">
        <v>48</v>
      </c>
      <c r="D130" s="109"/>
      <c r="E130" s="62" t="s">
        <v>43</v>
      </c>
      <c r="F130" s="110"/>
      <c r="G130" s="111"/>
      <c r="H130" s="110"/>
      <c r="I130" s="65"/>
      <c r="J130" s="112">
        <v>26.39</v>
      </c>
      <c r="K130" s="67"/>
    </row>
    <row r="131" spans="1:11" s="6" customFormat="1" ht="15" outlineLevel="1">
      <c r="A131" s="59" t="s">
        <v>43</v>
      </c>
      <c r="B131" s="108"/>
      <c r="C131" s="108" t="s">
        <v>52</v>
      </c>
      <c r="D131" s="109"/>
      <c r="E131" s="62" t="s">
        <v>43</v>
      </c>
      <c r="F131" s="110">
        <v>884.3</v>
      </c>
      <c r="G131" s="111"/>
      <c r="H131" s="110"/>
      <c r="I131" s="65">
        <v>4.42</v>
      </c>
      <c r="J131" s="112">
        <v>5.94</v>
      </c>
      <c r="K131" s="67">
        <v>26.26</v>
      </c>
    </row>
    <row r="132" spans="1:11" s="6" customFormat="1" ht="15" outlineLevel="1">
      <c r="A132" s="59" t="s">
        <v>43</v>
      </c>
      <c r="B132" s="108"/>
      <c r="C132" s="108" t="s">
        <v>53</v>
      </c>
      <c r="D132" s="109" t="s">
        <v>54</v>
      </c>
      <c r="E132" s="62">
        <v>91</v>
      </c>
      <c r="F132" s="110"/>
      <c r="G132" s="111"/>
      <c r="H132" s="110"/>
      <c r="I132" s="65">
        <v>6.68</v>
      </c>
      <c r="J132" s="112">
        <v>75</v>
      </c>
      <c r="K132" s="67">
        <v>145.35</v>
      </c>
    </row>
    <row r="133" spans="1:11" s="6" customFormat="1" ht="15" outlineLevel="1">
      <c r="A133" s="59" t="s">
        <v>43</v>
      </c>
      <c r="B133" s="108"/>
      <c r="C133" s="108" t="s">
        <v>55</v>
      </c>
      <c r="D133" s="109" t="s">
        <v>54</v>
      </c>
      <c r="E133" s="62">
        <v>70</v>
      </c>
      <c r="F133" s="110"/>
      <c r="G133" s="111"/>
      <c r="H133" s="110"/>
      <c r="I133" s="65">
        <v>5.14</v>
      </c>
      <c r="J133" s="112">
        <v>41</v>
      </c>
      <c r="K133" s="67">
        <v>79.459999999999994</v>
      </c>
    </row>
    <row r="134" spans="1:11" s="6" customFormat="1" ht="15" outlineLevel="1">
      <c r="A134" s="59" t="s">
        <v>43</v>
      </c>
      <c r="B134" s="108"/>
      <c r="C134" s="108" t="s">
        <v>56</v>
      </c>
      <c r="D134" s="109" t="s">
        <v>54</v>
      </c>
      <c r="E134" s="62">
        <v>98</v>
      </c>
      <c r="F134" s="110"/>
      <c r="G134" s="111"/>
      <c r="H134" s="110"/>
      <c r="I134" s="65">
        <v>0</v>
      </c>
      <c r="J134" s="112">
        <v>95</v>
      </c>
      <c r="K134" s="67">
        <v>0</v>
      </c>
    </row>
    <row r="135" spans="1:11" s="6" customFormat="1" ht="15" outlineLevel="1">
      <c r="A135" s="59" t="s">
        <v>43</v>
      </c>
      <c r="B135" s="108"/>
      <c r="C135" s="108" t="s">
        <v>57</v>
      </c>
      <c r="D135" s="109" t="s">
        <v>54</v>
      </c>
      <c r="E135" s="62">
        <v>77</v>
      </c>
      <c r="F135" s="110"/>
      <c r="G135" s="111"/>
      <c r="H135" s="110"/>
      <c r="I135" s="65">
        <v>0</v>
      </c>
      <c r="J135" s="112">
        <v>65</v>
      </c>
      <c r="K135" s="67">
        <v>0</v>
      </c>
    </row>
    <row r="136" spans="1:11" s="6" customFormat="1" ht="30" outlineLevel="1">
      <c r="A136" s="59" t="s">
        <v>43</v>
      </c>
      <c r="B136" s="108"/>
      <c r="C136" s="108" t="s">
        <v>58</v>
      </c>
      <c r="D136" s="109" t="s">
        <v>59</v>
      </c>
      <c r="E136" s="62">
        <v>95.84</v>
      </c>
      <c r="F136" s="110"/>
      <c r="G136" s="111" t="s">
        <v>76</v>
      </c>
      <c r="H136" s="110"/>
      <c r="I136" s="65">
        <v>0.63</v>
      </c>
      <c r="J136" s="112"/>
      <c r="K136" s="67"/>
    </row>
    <row r="137" spans="1:11" s="6" customFormat="1" ht="15.75">
      <c r="A137" s="70" t="s">
        <v>43</v>
      </c>
      <c r="B137" s="113"/>
      <c r="C137" s="113" t="s">
        <v>60</v>
      </c>
      <c r="D137" s="114"/>
      <c r="E137" s="73" t="s">
        <v>43</v>
      </c>
      <c r="F137" s="115"/>
      <c r="G137" s="116"/>
      <c r="H137" s="115"/>
      <c r="I137" s="76">
        <v>23.58</v>
      </c>
      <c r="J137" s="117"/>
      <c r="K137" s="78">
        <v>444.87</v>
      </c>
    </row>
    <row r="138" spans="1:11" s="6" customFormat="1" ht="150">
      <c r="A138" s="59">
        <v>9</v>
      </c>
      <c r="B138" s="108" t="s">
        <v>403</v>
      </c>
      <c r="C138" s="108" t="s">
        <v>404</v>
      </c>
      <c r="D138" s="109" t="s">
        <v>109</v>
      </c>
      <c r="E138" s="62" t="s">
        <v>799</v>
      </c>
      <c r="F138" s="110">
        <v>51.54</v>
      </c>
      <c r="G138" s="111"/>
      <c r="H138" s="110"/>
      <c r="I138" s="65">
        <v>605.6</v>
      </c>
      <c r="J138" s="112">
        <v>3.81</v>
      </c>
      <c r="K138" s="78">
        <v>2307.3200000000002</v>
      </c>
    </row>
    <row r="139" spans="1:11" s="6" customFormat="1" ht="180">
      <c r="A139" s="59">
        <v>10</v>
      </c>
      <c r="B139" s="108" t="s">
        <v>220</v>
      </c>
      <c r="C139" s="108" t="s">
        <v>406</v>
      </c>
      <c r="D139" s="109" t="s">
        <v>211</v>
      </c>
      <c r="E139" s="62" t="s">
        <v>212</v>
      </c>
      <c r="F139" s="110">
        <v>3445.44</v>
      </c>
      <c r="G139" s="111"/>
      <c r="H139" s="110"/>
      <c r="I139" s="65"/>
      <c r="J139" s="112"/>
      <c r="K139" s="67"/>
    </row>
    <row r="140" spans="1:11" s="6" customFormat="1" ht="25.5" outlineLevel="1">
      <c r="A140" s="59" t="s">
        <v>43</v>
      </c>
      <c r="B140" s="108"/>
      <c r="C140" s="108" t="s">
        <v>44</v>
      </c>
      <c r="D140" s="109"/>
      <c r="E140" s="62" t="s">
        <v>43</v>
      </c>
      <c r="F140" s="110">
        <v>660.45</v>
      </c>
      <c r="G140" s="111" t="s">
        <v>94</v>
      </c>
      <c r="H140" s="110"/>
      <c r="I140" s="65">
        <v>300.77</v>
      </c>
      <c r="J140" s="112">
        <v>26.39</v>
      </c>
      <c r="K140" s="67">
        <v>7937.29</v>
      </c>
    </row>
    <row r="141" spans="1:11" s="6" customFormat="1" ht="15" outlineLevel="1">
      <c r="A141" s="59" t="s">
        <v>43</v>
      </c>
      <c r="B141" s="108"/>
      <c r="C141" s="108" t="s">
        <v>46</v>
      </c>
      <c r="D141" s="109"/>
      <c r="E141" s="62" t="s">
        <v>43</v>
      </c>
      <c r="F141" s="110">
        <v>18.670000000000002</v>
      </c>
      <c r="G141" s="111" t="s">
        <v>95</v>
      </c>
      <c r="H141" s="110"/>
      <c r="I141" s="65">
        <v>8.4</v>
      </c>
      <c r="J141" s="112">
        <v>9.42</v>
      </c>
      <c r="K141" s="67">
        <v>79.14</v>
      </c>
    </row>
    <row r="142" spans="1:11" s="6" customFormat="1" ht="15" outlineLevel="1">
      <c r="A142" s="59" t="s">
        <v>43</v>
      </c>
      <c r="B142" s="108"/>
      <c r="C142" s="108" t="s">
        <v>48</v>
      </c>
      <c r="D142" s="109"/>
      <c r="E142" s="62" t="s">
        <v>43</v>
      </c>
      <c r="F142" s="110" t="s">
        <v>215</v>
      </c>
      <c r="G142" s="111"/>
      <c r="H142" s="110"/>
      <c r="I142" s="68" t="s">
        <v>222</v>
      </c>
      <c r="J142" s="112">
        <v>26.39</v>
      </c>
      <c r="K142" s="69" t="s">
        <v>223</v>
      </c>
    </row>
    <row r="143" spans="1:11" s="6" customFormat="1" ht="15" outlineLevel="1">
      <c r="A143" s="59" t="s">
        <v>43</v>
      </c>
      <c r="B143" s="108"/>
      <c r="C143" s="108" t="s">
        <v>52</v>
      </c>
      <c r="D143" s="109"/>
      <c r="E143" s="62" t="s">
        <v>43</v>
      </c>
      <c r="F143" s="110">
        <v>2766.32</v>
      </c>
      <c r="G143" s="111"/>
      <c r="H143" s="110"/>
      <c r="I143" s="65">
        <v>829.9</v>
      </c>
      <c r="J143" s="112">
        <v>8.77</v>
      </c>
      <c r="K143" s="67">
        <v>7278.19</v>
      </c>
    </row>
    <row r="144" spans="1:11" s="6" customFormat="1" ht="15" outlineLevel="1">
      <c r="A144" s="59" t="s">
        <v>43</v>
      </c>
      <c r="B144" s="108"/>
      <c r="C144" s="108" t="s">
        <v>53</v>
      </c>
      <c r="D144" s="109" t="s">
        <v>54</v>
      </c>
      <c r="E144" s="62">
        <v>85</v>
      </c>
      <c r="F144" s="110"/>
      <c r="G144" s="111"/>
      <c r="H144" s="110"/>
      <c r="I144" s="65">
        <v>255.65</v>
      </c>
      <c r="J144" s="112">
        <v>70</v>
      </c>
      <c r="K144" s="67">
        <v>5556.1</v>
      </c>
    </row>
    <row r="145" spans="1:11" s="6" customFormat="1" ht="15" outlineLevel="1">
      <c r="A145" s="59" t="s">
        <v>43</v>
      </c>
      <c r="B145" s="108"/>
      <c r="C145" s="108" t="s">
        <v>55</v>
      </c>
      <c r="D145" s="109" t="s">
        <v>54</v>
      </c>
      <c r="E145" s="62">
        <v>70</v>
      </c>
      <c r="F145" s="110"/>
      <c r="G145" s="111"/>
      <c r="H145" s="110"/>
      <c r="I145" s="65">
        <v>210.54</v>
      </c>
      <c r="J145" s="112">
        <v>41</v>
      </c>
      <c r="K145" s="67">
        <v>3254.29</v>
      </c>
    </row>
    <row r="146" spans="1:11" s="6" customFormat="1" ht="15" outlineLevel="1">
      <c r="A146" s="59" t="s">
        <v>43</v>
      </c>
      <c r="B146" s="108"/>
      <c r="C146" s="108" t="s">
        <v>56</v>
      </c>
      <c r="D146" s="109" t="s">
        <v>54</v>
      </c>
      <c r="E146" s="62">
        <v>98</v>
      </c>
      <c r="F146" s="110"/>
      <c r="G146" s="111"/>
      <c r="H146" s="110"/>
      <c r="I146" s="65">
        <v>1.21</v>
      </c>
      <c r="J146" s="112">
        <v>95</v>
      </c>
      <c r="K146" s="67">
        <v>30.8</v>
      </c>
    </row>
    <row r="147" spans="1:11" s="6" customFormat="1" ht="15" outlineLevel="1">
      <c r="A147" s="59" t="s">
        <v>43</v>
      </c>
      <c r="B147" s="108"/>
      <c r="C147" s="108" t="s">
        <v>57</v>
      </c>
      <c r="D147" s="109" t="s">
        <v>54</v>
      </c>
      <c r="E147" s="62">
        <v>77</v>
      </c>
      <c r="F147" s="110"/>
      <c r="G147" s="111"/>
      <c r="H147" s="110"/>
      <c r="I147" s="65">
        <v>0.95</v>
      </c>
      <c r="J147" s="112">
        <v>65</v>
      </c>
      <c r="K147" s="67">
        <v>21.07</v>
      </c>
    </row>
    <row r="148" spans="1:11" s="6" customFormat="1" ht="30" outlineLevel="1">
      <c r="A148" s="59" t="s">
        <v>43</v>
      </c>
      <c r="B148" s="108"/>
      <c r="C148" s="108" t="s">
        <v>58</v>
      </c>
      <c r="D148" s="109" t="s">
        <v>59</v>
      </c>
      <c r="E148" s="62">
        <v>56.18</v>
      </c>
      <c r="F148" s="110"/>
      <c r="G148" s="111" t="s">
        <v>94</v>
      </c>
      <c r="H148" s="110"/>
      <c r="I148" s="65">
        <v>25.58</v>
      </c>
      <c r="J148" s="112"/>
      <c r="K148" s="67"/>
    </row>
    <row r="149" spans="1:11" s="6" customFormat="1" ht="15.75">
      <c r="A149" s="70" t="s">
        <v>43</v>
      </c>
      <c r="B149" s="113"/>
      <c r="C149" s="113" t="s">
        <v>60</v>
      </c>
      <c r="D149" s="114"/>
      <c r="E149" s="73" t="s">
        <v>43</v>
      </c>
      <c r="F149" s="115"/>
      <c r="G149" s="116"/>
      <c r="H149" s="115"/>
      <c r="I149" s="76">
        <v>1607.42</v>
      </c>
      <c r="J149" s="117"/>
      <c r="K149" s="78">
        <v>24156.880000000001</v>
      </c>
    </row>
    <row r="150" spans="1:11" s="6" customFormat="1" ht="15" outlineLevel="1">
      <c r="A150" s="59" t="s">
        <v>43</v>
      </c>
      <c r="B150" s="108"/>
      <c r="C150" s="108" t="s">
        <v>61</v>
      </c>
      <c r="D150" s="109"/>
      <c r="E150" s="62" t="s">
        <v>43</v>
      </c>
      <c r="F150" s="110"/>
      <c r="G150" s="111"/>
      <c r="H150" s="110"/>
      <c r="I150" s="65"/>
      <c r="J150" s="112"/>
      <c r="K150" s="67"/>
    </row>
    <row r="151" spans="1:11" s="6" customFormat="1" ht="25.5" outlineLevel="1">
      <c r="A151" s="59" t="s">
        <v>43</v>
      </c>
      <c r="B151" s="108"/>
      <c r="C151" s="108" t="s">
        <v>46</v>
      </c>
      <c r="D151" s="109"/>
      <c r="E151" s="62" t="s">
        <v>43</v>
      </c>
      <c r="F151" s="110">
        <v>2.73</v>
      </c>
      <c r="G151" s="111" t="s">
        <v>100</v>
      </c>
      <c r="H151" s="110"/>
      <c r="I151" s="65">
        <v>0.12</v>
      </c>
      <c r="J151" s="112">
        <v>26.39</v>
      </c>
      <c r="K151" s="67">
        <v>3.24</v>
      </c>
    </row>
    <row r="152" spans="1:11" s="6" customFormat="1" ht="25.5" outlineLevel="1">
      <c r="A152" s="59" t="s">
        <v>43</v>
      </c>
      <c r="B152" s="108"/>
      <c r="C152" s="108" t="s">
        <v>48</v>
      </c>
      <c r="D152" s="109"/>
      <c r="E152" s="62" t="s">
        <v>43</v>
      </c>
      <c r="F152" s="110">
        <v>2.73</v>
      </c>
      <c r="G152" s="111" t="s">
        <v>100</v>
      </c>
      <c r="H152" s="110"/>
      <c r="I152" s="65">
        <v>0.12</v>
      </c>
      <c r="J152" s="112">
        <v>26.39</v>
      </c>
      <c r="K152" s="67">
        <v>3.24</v>
      </c>
    </row>
    <row r="153" spans="1:11" s="6" customFormat="1" ht="15" outlineLevel="1">
      <c r="A153" s="59" t="s">
        <v>43</v>
      </c>
      <c r="B153" s="108"/>
      <c r="C153" s="108" t="s">
        <v>63</v>
      </c>
      <c r="D153" s="109" t="s">
        <v>54</v>
      </c>
      <c r="E153" s="62">
        <v>175</v>
      </c>
      <c r="F153" s="110"/>
      <c r="G153" s="111"/>
      <c r="H153" s="110"/>
      <c r="I153" s="65">
        <v>0.21</v>
      </c>
      <c r="J153" s="112">
        <v>160</v>
      </c>
      <c r="K153" s="67">
        <v>5.19</v>
      </c>
    </row>
    <row r="154" spans="1:11" s="6" customFormat="1" ht="15" outlineLevel="1">
      <c r="A154" s="59" t="s">
        <v>43</v>
      </c>
      <c r="B154" s="108"/>
      <c r="C154" s="108" t="s">
        <v>64</v>
      </c>
      <c r="D154" s="109"/>
      <c r="E154" s="62" t="s">
        <v>43</v>
      </c>
      <c r="F154" s="110"/>
      <c r="G154" s="111"/>
      <c r="H154" s="110"/>
      <c r="I154" s="65">
        <v>0.33</v>
      </c>
      <c r="J154" s="112"/>
      <c r="K154" s="67">
        <v>8.43</v>
      </c>
    </row>
    <row r="155" spans="1:11" s="6" customFormat="1" ht="15.75">
      <c r="A155" s="70" t="s">
        <v>43</v>
      </c>
      <c r="B155" s="113"/>
      <c r="C155" s="113" t="s">
        <v>65</v>
      </c>
      <c r="D155" s="114"/>
      <c r="E155" s="73" t="s">
        <v>43</v>
      </c>
      <c r="F155" s="115"/>
      <c r="G155" s="116"/>
      <c r="H155" s="115"/>
      <c r="I155" s="76">
        <v>1607.75</v>
      </c>
      <c r="J155" s="117"/>
      <c r="K155" s="78">
        <v>24165.31</v>
      </c>
    </row>
    <row r="156" spans="1:11" s="6" customFormat="1" ht="180">
      <c r="A156" s="59">
        <v>11</v>
      </c>
      <c r="B156" s="108" t="s">
        <v>410</v>
      </c>
      <c r="C156" s="108" t="s">
        <v>411</v>
      </c>
      <c r="D156" s="109" t="s">
        <v>211</v>
      </c>
      <c r="E156" s="62" t="s">
        <v>412</v>
      </c>
      <c r="F156" s="110">
        <v>4792.6499999999996</v>
      </c>
      <c r="G156" s="111"/>
      <c r="H156" s="110"/>
      <c r="I156" s="65"/>
      <c r="J156" s="112"/>
      <c r="K156" s="67"/>
    </row>
    <row r="157" spans="1:11" s="6" customFormat="1" ht="25.5" outlineLevel="1">
      <c r="A157" s="59" t="s">
        <v>43</v>
      </c>
      <c r="B157" s="108"/>
      <c r="C157" s="108" t="s">
        <v>44</v>
      </c>
      <c r="D157" s="109"/>
      <c r="E157" s="62" t="s">
        <v>43</v>
      </c>
      <c r="F157" s="110">
        <v>1099.73</v>
      </c>
      <c r="G157" s="111" t="s">
        <v>94</v>
      </c>
      <c r="H157" s="110"/>
      <c r="I157" s="65">
        <v>166.94</v>
      </c>
      <c r="J157" s="112">
        <v>26.39</v>
      </c>
      <c r="K157" s="67">
        <v>4405.5200000000004</v>
      </c>
    </row>
    <row r="158" spans="1:11" s="6" customFormat="1" ht="15" outlineLevel="1">
      <c r="A158" s="59" t="s">
        <v>43</v>
      </c>
      <c r="B158" s="108"/>
      <c r="C158" s="108" t="s">
        <v>46</v>
      </c>
      <c r="D158" s="109"/>
      <c r="E158" s="62" t="s">
        <v>43</v>
      </c>
      <c r="F158" s="110">
        <v>27.08</v>
      </c>
      <c r="G158" s="111" t="s">
        <v>95</v>
      </c>
      <c r="H158" s="110"/>
      <c r="I158" s="65">
        <v>4.0599999999999996</v>
      </c>
      <c r="J158" s="112">
        <v>9.48</v>
      </c>
      <c r="K158" s="67">
        <v>38.51</v>
      </c>
    </row>
    <row r="159" spans="1:11" s="6" customFormat="1" ht="15" outlineLevel="1">
      <c r="A159" s="59" t="s">
        <v>43</v>
      </c>
      <c r="B159" s="108"/>
      <c r="C159" s="108" t="s">
        <v>48</v>
      </c>
      <c r="D159" s="109"/>
      <c r="E159" s="62" t="s">
        <v>43</v>
      </c>
      <c r="F159" s="110" t="s">
        <v>413</v>
      </c>
      <c r="G159" s="111"/>
      <c r="H159" s="110"/>
      <c r="I159" s="68" t="s">
        <v>414</v>
      </c>
      <c r="J159" s="112">
        <v>26.39</v>
      </c>
      <c r="K159" s="69" t="s">
        <v>415</v>
      </c>
    </row>
    <row r="160" spans="1:11" s="6" customFormat="1" ht="15" outlineLevel="1">
      <c r="A160" s="59" t="s">
        <v>43</v>
      </c>
      <c r="B160" s="108"/>
      <c r="C160" s="108" t="s">
        <v>52</v>
      </c>
      <c r="D160" s="109"/>
      <c r="E160" s="62" t="s">
        <v>43</v>
      </c>
      <c r="F160" s="110">
        <v>3665.84</v>
      </c>
      <c r="G160" s="111"/>
      <c r="H160" s="110"/>
      <c r="I160" s="65">
        <v>366.58</v>
      </c>
      <c r="J160" s="112">
        <v>9.3699999999999992</v>
      </c>
      <c r="K160" s="67">
        <v>3434.89</v>
      </c>
    </row>
    <row r="161" spans="1:11" s="6" customFormat="1" ht="15" outlineLevel="1">
      <c r="A161" s="59" t="s">
        <v>43</v>
      </c>
      <c r="B161" s="108"/>
      <c r="C161" s="108" t="s">
        <v>53</v>
      </c>
      <c r="D161" s="109" t="s">
        <v>54</v>
      </c>
      <c r="E161" s="62">
        <v>85</v>
      </c>
      <c r="F161" s="110"/>
      <c r="G161" s="111"/>
      <c r="H161" s="110"/>
      <c r="I161" s="65">
        <v>141.9</v>
      </c>
      <c r="J161" s="112">
        <v>70</v>
      </c>
      <c r="K161" s="67">
        <v>3083.86</v>
      </c>
    </row>
    <row r="162" spans="1:11" s="6" customFormat="1" ht="15" outlineLevel="1">
      <c r="A162" s="59" t="s">
        <v>43</v>
      </c>
      <c r="B162" s="108"/>
      <c r="C162" s="108" t="s">
        <v>55</v>
      </c>
      <c r="D162" s="109" t="s">
        <v>54</v>
      </c>
      <c r="E162" s="62">
        <v>70</v>
      </c>
      <c r="F162" s="110"/>
      <c r="G162" s="111"/>
      <c r="H162" s="110"/>
      <c r="I162" s="65">
        <v>116.86</v>
      </c>
      <c r="J162" s="112">
        <v>41</v>
      </c>
      <c r="K162" s="67">
        <v>1806.26</v>
      </c>
    </row>
    <row r="163" spans="1:11" s="6" customFormat="1" ht="15" outlineLevel="1">
      <c r="A163" s="59" t="s">
        <v>43</v>
      </c>
      <c r="B163" s="108"/>
      <c r="C163" s="108" t="s">
        <v>56</v>
      </c>
      <c r="D163" s="109" t="s">
        <v>54</v>
      </c>
      <c r="E163" s="62">
        <v>98</v>
      </c>
      <c r="F163" s="110"/>
      <c r="G163" s="111"/>
      <c r="H163" s="110"/>
      <c r="I163" s="65">
        <v>0.59</v>
      </c>
      <c r="J163" s="112">
        <v>95</v>
      </c>
      <c r="K163" s="67">
        <v>15.11</v>
      </c>
    </row>
    <row r="164" spans="1:11" s="6" customFormat="1" ht="15" outlineLevel="1">
      <c r="A164" s="59" t="s">
        <v>43</v>
      </c>
      <c r="B164" s="108"/>
      <c r="C164" s="108" t="s">
        <v>57</v>
      </c>
      <c r="D164" s="109" t="s">
        <v>54</v>
      </c>
      <c r="E164" s="62">
        <v>77</v>
      </c>
      <c r="F164" s="110"/>
      <c r="G164" s="111"/>
      <c r="H164" s="110"/>
      <c r="I164" s="65">
        <v>0.46</v>
      </c>
      <c r="J164" s="112">
        <v>65</v>
      </c>
      <c r="K164" s="67">
        <v>10.34</v>
      </c>
    </row>
    <row r="165" spans="1:11" s="6" customFormat="1" ht="30" outlineLevel="1">
      <c r="A165" s="59" t="s">
        <v>43</v>
      </c>
      <c r="B165" s="108"/>
      <c r="C165" s="108" t="s">
        <v>58</v>
      </c>
      <c r="D165" s="109" t="s">
        <v>59</v>
      </c>
      <c r="E165" s="62">
        <v>93.33</v>
      </c>
      <c r="F165" s="110"/>
      <c r="G165" s="111" t="s">
        <v>94</v>
      </c>
      <c r="H165" s="110"/>
      <c r="I165" s="65">
        <v>14.17</v>
      </c>
      <c r="J165" s="112"/>
      <c r="K165" s="67"/>
    </row>
    <row r="166" spans="1:11" s="6" customFormat="1" ht="15.75">
      <c r="A166" s="70" t="s">
        <v>43</v>
      </c>
      <c r="B166" s="113"/>
      <c r="C166" s="113" t="s">
        <v>60</v>
      </c>
      <c r="D166" s="114"/>
      <c r="E166" s="73" t="s">
        <v>43</v>
      </c>
      <c r="F166" s="115"/>
      <c r="G166" s="116"/>
      <c r="H166" s="115"/>
      <c r="I166" s="76">
        <v>797.39</v>
      </c>
      <c r="J166" s="117"/>
      <c r="K166" s="78">
        <v>12794.49</v>
      </c>
    </row>
    <row r="167" spans="1:11" s="6" customFormat="1" ht="15" outlineLevel="1">
      <c r="A167" s="59" t="s">
        <v>43</v>
      </c>
      <c r="B167" s="108"/>
      <c r="C167" s="108" t="s">
        <v>61</v>
      </c>
      <c r="D167" s="109"/>
      <c r="E167" s="62" t="s">
        <v>43</v>
      </c>
      <c r="F167" s="110"/>
      <c r="G167" s="111"/>
      <c r="H167" s="110"/>
      <c r="I167" s="65"/>
      <c r="J167" s="112"/>
      <c r="K167" s="67"/>
    </row>
    <row r="168" spans="1:11" s="6" customFormat="1" ht="25.5" outlineLevel="1">
      <c r="A168" s="59" t="s">
        <v>43</v>
      </c>
      <c r="B168" s="108"/>
      <c r="C168" s="108" t="s">
        <v>46</v>
      </c>
      <c r="D168" s="109"/>
      <c r="E168" s="62" t="s">
        <v>43</v>
      </c>
      <c r="F168" s="110">
        <v>4.0199999999999996</v>
      </c>
      <c r="G168" s="111" t="s">
        <v>100</v>
      </c>
      <c r="H168" s="110"/>
      <c r="I168" s="65">
        <v>0.06</v>
      </c>
      <c r="J168" s="112">
        <v>26.39</v>
      </c>
      <c r="K168" s="67">
        <v>1.59</v>
      </c>
    </row>
    <row r="169" spans="1:11" s="6" customFormat="1" ht="25.5" outlineLevel="1">
      <c r="A169" s="59" t="s">
        <v>43</v>
      </c>
      <c r="B169" s="108"/>
      <c r="C169" s="108" t="s">
        <v>48</v>
      </c>
      <c r="D169" s="109"/>
      <c r="E169" s="62" t="s">
        <v>43</v>
      </c>
      <c r="F169" s="110">
        <v>4.0199999999999996</v>
      </c>
      <c r="G169" s="111" t="s">
        <v>100</v>
      </c>
      <c r="H169" s="110"/>
      <c r="I169" s="65">
        <v>0.06</v>
      </c>
      <c r="J169" s="112">
        <v>26.39</v>
      </c>
      <c r="K169" s="67">
        <v>1.59</v>
      </c>
    </row>
    <row r="170" spans="1:11" s="6" customFormat="1" ht="15" outlineLevel="1">
      <c r="A170" s="59" t="s">
        <v>43</v>
      </c>
      <c r="B170" s="108"/>
      <c r="C170" s="108" t="s">
        <v>63</v>
      </c>
      <c r="D170" s="109" t="s">
        <v>54</v>
      </c>
      <c r="E170" s="62">
        <v>175</v>
      </c>
      <c r="F170" s="110"/>
      <c r="G170" s="111"/>
      <c r="H170" s="110"/>
      <c r="I170" s="65">
        <v>0.11</v>
      </c>
      <c r="J170" s="112">
        <v>160</v>
      </c>
      <c r="K170" s="67">
        <v>2.54</v>
      </c>
    </row>
    <row r="171" spans="1:11" s="6" customFormat="1" ht="15" outlineLevel="1">
      <c r="A171" s="59" t="s">
        <v>43</v>
      </c>
      <c r="B171" s="108"/>
      <c r="C171" s="108" t="s">
        <v>64</v>
      </c>
      <c r="D171" s="109"/>
      <c r="E171" s="62" t="s">
        <v>43</v>
      </c>
      <c r="F171" s="110"/>
      <c r="G171" s="111"/>
      <c r="H171" s="110"/>
      <c r="I171" s="65">
        <v>0.17</v>
      </c>
      <c r="J171" s="112"/>
      <c r="K171" s="67">
        <v>4.13</v>
      </c>
    </row>
    <row r="172" spans="1:11" s="6" customFormat="1" ht="15.75">
      <c r="A172" s="70" t="s">
        <v>43</v>
      </c>
      <c r="B172" s="113"/>
      <c r="C172" s="113" t="s">
        <v>65</v>
      </c>
      <c r="D172" s="114"/>
      <c r="E172" s="73" t="s">
        <v>43</v>
      </c>
      <c r="F172" s="115"/>
      <c r="G172" s="116"/>
      <c r="H172" s="115"/>
      <c r="I172" s="76">
        <v>797.56</v>
      </c>
      <c r="J172" s="117"/>
      <c r="K172" s="78">
        <v>12798.62</v>
      </c>
    </row>
    <row r="173" spans="1:11" s="6" customFormat="1" ht="150">
      <c r="A173" s="59">
        <v>12</v>
      </c>
      <c r="B173" s="108" t="s">
        <v>416</v>
      </c>
      <c r="C173" s="108" t="s">
        <v>417</v>
      </c>
      <c r="D173" s="109" t="s">
        <v>418</v>
      </c>
      <c r="E173" s="62" t="s">
        <v>791</v>
      </c>
      <c r="F173" s="110">
        <v>31175.31</v>
      </c>
      <c r="G173" s="111"/>
      <c r="H173" s="110"/>
      <c r="I173" s="65">
        <v>155876.54999999999</v>
      </c>
      <c r="J173" s="112">
        <v>3.41</v>
      </c>
      <c r="K173" s="78">
        <v>531539.04</v>
      </c>
    </row>
    <row r="174" spans="1:11" s="6" customFormat="1" ht="75">
      <c r="A174" s="59">
        <v>13</v>
      </c>
      <c r="B174" s="108" t="s">
        <v>123</v>
      </c>
      <c r="C174" s="108" t="s">
        <v>419</v>
      </c>
      <c r="D174" s="109" t="s">
        <v>125</v>
      </c>
      <c r="E174" s="62">
        <v>3</v>
      </c>
      <c r="F174" s="110">
        <v>14358.11</v>
      </c>
      <c r="G174" s="111"/>
      <c r="H174" s="110"/>
      <c r="I174" s="65">
        <v>43074.33</v>
      </c>
      <c r="J174" s="112">
        <v>7.4</v>
      </c>
      <c r="K174" s="78">
        <v>318750.03999999998</v>
      </c>
    </row>
    <row r="175" spans="1:11" s="6" customFormat="1" ht="75">
      <c r="A175" s="59">
        <v>14</v>
      </c>
      <c r="B175" s="108" t="s">
        <v>123</v>
      </c>
      <c r="C175" s="108" t="s">
        <v>420</v>
      </c>
      <c r="D175" s="109" t="s">
        <v>125</v>
      </c>
      <c r="E175" s="62">
        <v>1</v>
      </c>
      <c r="F175" s="110">
        <v>28716.22</v>
      </c>
      <c r="G175" s="111"/>
      <c r="H175" s="110"/>
      <c r="I175" s="65">
        <v>28716.22</v>
      </c>
      <c r="J175" s="112">
        <v>7.4</v>
      </c>
      <c r="K175" s="78">
        <v>212500.03</v>
      </c>
    </row>
    <row r="176" spans="1:11" s="6" customFormat="1" ht="180">
      <c r="A176" s="59">
        <v>15</v>
      </c>
      <c r="B176" s="108" t="s">
        <v>421</v>
      </c>
      <c r="C176" s="108" t="s">
        <v>422</v>
      </c>
      <c r="D176" s="109" t="s">
        <v>142</v>
      </c>
      <c r="E176" s="62" t="s">
        <v>800</v>
      </c>
      <c r="F176" s="110">
        <v>1367.44</v>
      </c>
      <c r="G176" s="111"/>
      <c r="H176" s="110"/>
      <c r="I176" s="65"/>
      <c r="J176" s="112"/>
      <c r="K176" s="67"/>
    </row>
    <row r="177" spans="1:11" s="6" customFormat="1" ht="25.5" outlineLevel="1">
      <c r="A177" s="59" t="s">
        <v>43</v>
      </c>
      <c r="B177" s="108"/>
      <c r="C177" s="108" t="s">
        <v>44</v>
      </c>
      <c r="D177" s="109"/>
      <c r="E177" s="62" t="s">
        <v>43</v>
      </c>
      <c r="F177" s="110">
        <v>1340.64</v>
      </c>
      <c r="G177" s="111" t="s">
        <v>94</v>
      </c>
      <c r="H177" s="110"/>
      <c r="I177" s="65">
        <v>44.77</v>
      </c>
      <c r="J177" s="112">
        <v>26.39</v>
      </c>
      <c r="K177" s="67">
        <v>1181.53</v>
      </c>
    </row>
    <row r="178" spans="1:11" s="6" customFormat="1" ht="15" outlineLevel="1">
      <c r="A178" s="59" t="s">
        <v>43</v>
      </c>
      <c r="B178" s="108"/>
      <c r="C178" s="108" t="s">
        <v>46</v>
      </c>
      <c r="D178" s="109"/>
      <c r="E178" s="62" t="s">
        <v>43</v>
      </c>
      <c r="F178" s="110">
        <v>26.8</v>
      </c>
      <c r="G178" s="111" t="s">
        <v>95</v>
      </c>
      <c r="H178" s="110"/>
      <c r="I178" s="65">
        <v>0.88</v>
      </c>
      <c r="J178" s="112">
        <v>9.9499999999999993</v>
      </c>
      <c r="K178" s="67">
        <v>8.8000000000000007</v>
      </c>
    </row>
    <row r="179" spans="1:11" s="6" customFormat="1" ht="15" outlineLevel="1">
      <c r="A179" s="59" t="s">
        <v>43</v>
      </c>
      <c r="B179" s="108"/>
      <c r="C179" s="108" t="s">
        <v>48</v>
      </c>
      <c r="D179" s="109"/>
      <c r="E179" s="62" t="s">
        <v>43</v>
      </c>
      <c r="F179" s="110" t="s">
        <v>382</v>
      </c>
      <c r="G179" s="111"/>
      <c r="H179" s="110"/>
      <c r="I179" s="68" t="s">
        <v>792</v>
      </c>
      <c r="J179" s="112">
        <v>26.39</v>
      </c>
      <c r="K179" s="69" t="s">
        <v>801</v>
      </c>
    </row>
    <row r="180" spans="1:11" s="6" customFormat="1" ht="15" outlineLevel="1">
      <c r="A180" s="59" t="s">
        <v>43</v>
      </c>
      <c r="B180" s="108"/>
      <c r="C180" s="108" t="s">
        <v>52</v>
      </c>
      <c r="D180" s="109"/>
      <c r="E180" s="62" t="s">
        <v>43</v>
      </c>
      <c r="F180" s="110"/>
      <c r="G180" s="111"/>
      <c r="H180" s="110"/>
      <c r="I180" s="65"/>
      <c r="J180" s="112"/>
      <c r="K180" s="67"/>
    </row>
    <row r="181" spans="1:11" s="6" customFormat="1" ht="15" outlineLevel="1">
      <c r="A181" s="59" t="s">
        <v>43</v>
      </c>
      <c r="B181" s="108"/>
      <c r="C181" s="108" t="s">
        <v>53</v>
      </c>
      <c r="D181" s="109" t="s">
        <v>54</v>
      </c>
      <c r="E181" s="62">
        <v>85</v>
      </c>
      <c r="F181" s="110"/>
      <c r="G181" s="111"/>
      <c r="H181" s="110"/>
      <c r="I181" s="65">
        <v>38.049999999999997</v>
      </c>
      <c r="J181" s="112">
        <v>70</v>
      </c>
      <c r="K181" s="67">
        <v>827.07</v>
      </c>
    </row>
    <row r="182" spans="1:11" s="6" customFormat="1" ht="15" outlineLevel="1">
      <c r="A182" s="59" t="s">
        <v>43</v>
      </c>
      <c r="B182" s="108"/>
      <c r="C182" s="108" t="s">
        <v>55</v>
      </c>
      <c r="D182" s="109" t="s">
        <v>54</v>
      </c>
      <c r="E182" s="62">
        <v>70</v>
      </c>
      <c r="F182" s="110"/>
      <c r="G182" s="111"/>
      <c r="H182" s="110"/>
      <c r="I182" s="65">
        <v>31.34</v>
      </c>
      <c r="J182" s="112">
        <v>41</v>
      </c>
      <c r="K182" s="67">
        <v>484.43</v>
      </c>
    </row>
    <row r="183" spans="1:11" s="6" customFormat="1" ht="15" outlineLevel="1">
      <c r="A183" s="59" t="s">
        <v>43</v>
      </c>
      <c r="B183" s="108"/>
      <c r="C183" s="108" t="s">
        <v>56</v>
      </c>
      <c r="D183" s="109" t="s">
        <v>54</v>
      </c>
      <c r="E183" s="62">
        <v>98</v>
      </c>
      <c r="F183" s="110"/>
      <c r="G183" s="111"/>
      <c r="H183" s="110"/>
      <c r="I183" s="65">
        <v>0.14000000000000001</v>
      </c>
      <c r="J183" s="112">
        <v>95</v>
      </c>
      <c r="K183" s="67">
        <v>3.56</v>
      </c>
    </row>
    <row r="184" spans="1:11" s="6" customFormat="1" ht="15" outlineLevel="1">
      <c r="A184" s="59" t="s">
        <v>43</v>
      </c>
      <c r="B184" s="108"/>
      <c r="C184" s="108" t="s">
        <v>57</v>
      </c>
      <c r="D184" s="109" t="s">
        <v>54</v>
      </c>
      <c r="E184" s="62">
        <v>77</v>
      </c>
      <c r="F184" s="110"/>
      <c r="G184" s="111"/>
      <c r="H184" s="110"/>
      <c r="I184" s="65">
        <v>0.11</v>
      </c>
      <c r="J184" s="112">
        <v>65</v>
      </c>
      <c r="K184" s="67">
        <v>2.44</v>
      </c>
    </row>
    <row r="185" spans="1:11" s="6" customFormat="1" ht="30" outlineLevel="1">
      <c r="A185" s="59" t="s">
        <v>43</v>
      </c>
      <c r="B185" s="108"/>
      <c r="C185" s="108" t="s">
        <v>58</v>
      </c>
      <c r="D185" s="109" t="s">
        <v>59</v>
      </c>
      <c r="E185" s="62">
        <v>114</v>
      </c>
      <c r="F185" s="110"/>
      <c r="G185" s="111" t="s">
        <v>94</v>
      </c>
      <c r="H185" s="110"/>
      <c r="I185" s="65">
        <v>3.81</v>
      </c>
      <c r="J185" s="112"/>
      <c r="K185" s="67"/>
    </row>
    <row r="186" spans="1:11" s="6" customFormat="1" ht="15.75">
      <c r="A186" s="70" t="s">
        <v>43</v>
      </c>
      <c r="B186" s="113"/>
      <c r="C186" s="113" t="s">
        <v>60</v>
      </c>
      <c r="D186" s="114"/>
      <c r="E186" s="73" t="s">
        <v>43</v>
      </c>
      <c r="F186" s="115"/>
      <c r="G186" s="116"/>
      <c r="H186" s="115"/>
      <c r="I186" s="76">
        <v>115.29</v>
      </c>
      <c r="J186" s="117"/>
      <c r="K186" s="78">
        <v>2507.83</v>
      </c>
    </row>
    <row r="187" spans="1:11" s="6" customFormat="1" ht="15" outlineLevel="1">
      <c r="A187" s="59" t="s">
        <v>43</v>
      </c>
      <c r="B187" s="108"/>
      <c r="C187" s="108" t="s">
        <v>61</v>
      </c>
      <c r="D187" s="109"/>
      <c r="E187" s="62" t="s">
        <v>43</v>
      </c>
      <c r="F187" s="110"/>
      <c r="G187" s="111"/>
      <c r="H187" s="110"/>
      <c r="I187" s="65"/>
      <c r="J187" s="112"/>
      <c r="K187" s="67"/>
    </row>
    <row r="188" spans="1:11" s="6" customFormat="1" ht="25.5" outlineLevel="1">
      <c r="A188" s="59" t="s">
        <v>43</v>
      </c>
      <c r="B188" s="108"/>
      <c r="C188" s="108" t="s">
        <v>46</v>
      </c>
      <c r="D188" s="109"/>
      <c r="E188" s="62" t="s">
        <v>43</v>
      </c>
      <c r="F188" s="110">
        <v>4.3099999999999996</v>
      </c>
      <c r="G188" s="111" t="s">
        <v>100</v>
      </c>
      <c r="H188" s="110"/>
      <c r="I188" s="65">
        <v>0.01</v>
      </c>
      <c r="J188" s="112">
        <v>26.39</v>
      </c>
      <c r="K188" s="67">
        <v>0.38</v>
      </c>
    </row>
    <row r="189" spans="1:11" s="6" customFormat="1" ht="25.5" outlineLevel="1">
      <c r="A189" s="59" t="s">
        <v>43</v>
      </c>
      <c r="B189" s="108"/>
      <c r="C189" s="108" t="s">
        <v>48</v>
      </c>
      <c r="D189" s="109"/>
      <c r="E189" s="62" t="s">
        <v>43</v>
      </c>
      <c r="F189" s="110">
        <v>4.3099999999999996</v>
      </c>
      <c r="G189" s="111" t="s">
        <v>100</v>
      </c>
      <c r="H189" s="110"/>
      <c r="I189" s="65">
        <v>0.01</v>
      </c>
      <c r="J189" s="112">
        <v>26.39</v>
      </c>
      <c r="K189" s="67">
        <v>0.38</v>
      </c>
    </row>
    <row r="190" spans="1:11" s="6" customFormat="1" ht="15" outlineLevel="1">
      <c r="A190" s="59" t="s">
        <v>43</v>
      </c>
      <c r="B190" s="108"/>
      <c r="C190" s="108" t="s">
        <v>63</v>
      </c>
      <c r="D190" s="109" t="s">
        <v>54</v>
      </c>
      <c r="E190" s="62">
        <v>175</v>
      </c>
      <c r="F190" s="110"/>
      <c r="G190" s="111"/>
      <c r="H190" s="110"/>
      <c r="I190" s="65">
        <v>0.02</v>
      </c>
      <c r="J190" s="112">
        <v>160</v>
      </c>
      <c r="K190" s="67">
        <v>0.61</v>
      </c>
    </row>
    <row r="191" spans="1:11" s="6" customFormat="1" ht="15" outlineLevel="1">
      <c r="A191" s="59" t="s">
        <v>43</v>
      </c>
      <c r="B191" s="108"/>
      <c r="C191" s="108" t="s">
        <v>64</v>
      </c>
      <c r="D191" s="109"/>
      <c r="E191" s="62" t="s">
        <v>43</v>
      </c>
      <c r="F191" s="110"/>
      <c r="G191" s="111"/>
      <c r="H191" s="110"/>
      <c r="I191" s="65">
        <v>0.03</v>
      </c>
      <c r="J191" s="112"/>
      <c r="K191" s="67">
        <v>0.99</v>
      </c>
    </row>
    <row r="192" spans="1:11" s="6" customFormat="1" ht="15.75">
      <c r="A192" s="70" t="s">
        <v>43</v>
      </c>
      <c r="B192" s="113"/>
      <c r="C192" s="113" t="s">
        <v>65</v>
      </c>
      <c r="D192" s="114"/>
      <c r="E192" s="73" t="s">
        <v>43</v>
      </c>
      <c r="F192" s="115"/>
      <c r="G192" s="116"/>
      <c r="H192" s="115"/>
      <c r="I192" s="76">
        <v>115.32</v>
      </c>
      <c r="J192" s="117"/>
      <c r="K192" s="78">
        <v>2508.8200000000002</v>
      </c>
    </row>
    <row r="193" spans="1:11" s="6" customFormat="1" ht="45">
      <c r="A193" s="59">
        <v>16</v>
      </c>
      <c r="B193" s="108" t="s">
        <v>426</v>
      </c>
      <c r="C193" s="108" t="s">
        <v>427</v>
      </c>
      <c r="D193" s="109" t="s">
        <v>106</v>
      </c>
      <c r="E193" s="62" t="s">
        <v>802</v>
      </c>
      <c r="F193" s="110">
        <v>56708.54</v>
      </c>
      <c r="G193" s="111"/>
      <c r="H193" s="110"/>
      <c r="I193" s="65">
        <v>1592.94</v>
      </c>
      <c r="J193" s="112">
        <v>7.13</v>
      </c>
      <c r="K193" s="78">
        <v>11357.68</v>
      </c>
    </row>
    <row r="194" spans="1:11" s="6" customFormat="1" ht="17.850000000000001" customHeight="1">
      <c r="A194" s="177" t="s">
        <v>803</v>
      </c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</row>
    <row r="195" spans="1:11" s="6" customFormat="1" ht="240">
      <c r="A195" s="59">
        <v>17</v>
      </c>
      <c r="B195" s="108" t="s">
        <v>367</v>
      </c>
      <c r="C195" s="108" t="s">
        <v>368</v>
      </c>
      <c r="D195" s="109" t="s">
        <v>142</v>
      </c>
      <c r="E195" s="62" t="s">
        <v>804</v>
      </c>
      <c r="F195" s="110">
        <v>5162.7299999999996</v>
      </c>
      <c r="G195" s="111"/>
      <c r="H195" s="110"/>
      <c r="I195" s="65"/>
      <c r="J195" s="112"/>
      <c r="K195" s="67"/>
    </row>
    <row r="196" spans="1:11" s="6" customFormat="1" ht="25.5" outlineLevel="1">
      <c r="A196" s="59" t="s">
        <v>43</v>
      </c>
      <c r="B196" s="108"/>
      <c r="C196" s="108" t="s">
        <v>44</v>
      </c>
      <c r="D196" s="109"/>
      <c r="E196" s="62" t="s">
        <v>43</v>
      </c>
      <c r="F196" s="110">
        <v>2120.17</v>
      </c>
      <c r="G196" s="111" t="s">
        <v>168</v>
      </c>
      <c r="H196" s="110"/>
      <c r="I196" s="65">
        <v>240.95</v>
      </c>
      <c r="J196" s="112">
        <v>26.39</v>
      </c>
      <c r="K196" s="67">
        <v>6358.59</v>
      </c>
    </row>
    <row r="197" spans="1:11" s="6" customFormat="1" ht="25.5" outlineLevel="1">
      <c r="A197" s="59" t="s">
        <v>43</v>
      </c>
      <c r="B197" s="108"/>
      <c r="C197" s="108" t="s">
        <v>46</v>
      </c>
      <c r="D197" s="109"/>
      <c r="E197" s="62" t="s">
        <v>43</v>
      </c>
      <c r="F197" s="110">
        <v>124.81</v>
      </c>
      <c r="G197" s="111" t="s">
        <v>169</v>
      </c>
      <c r="H197" s="110"/>
      <c r="I197" s="65">
        <v>14.02</v>
      </c>
      <c r="J197" s="112">
        <v>9.15</v>
      </c>
      <c r="K197" s="67">
        <v>128.25</v>
      </c>
    </row>
    <row r="198" spans="1:11" s="6" customFormat="1" ht="15" outlineLevel="1">
      <c r="A198" s="59" t="s">
        <v>43</v>
      </c>
      <c r="B198" s="108"/>
      <c r="C198" s="108" t="s">
        <v>48</v>
      </c>
      <c r="D198" s="109"/>
      <c r="E198" s="62" t="s">
        <v>43</v>
      </c>
      <c r="F198" s="110" t="s">
        <v>370</v>
      </c>
      <c r="G198" s="111"/>
      <c r="H198" s="110"/>
      <c r="I198" s="68" t="s">
        <v>805</v>
      </c>
      <c r="J198" s="112">
        <v>26.39</v>
      </c>
      <c r="K198" s="69" t="s">
        <v>806</v>
      </c>
    </row>
    <row r="199" spans="1:11" s="6" customFormat="1" ht="15" outlineLevel="1">
      <c r="A199" s="59" t="s">
        <v>43</v>
      </c>
      <c r="B199" s="108"/>
      <c r="C199" s="108" t="s">
        <v>52</v>
      </c>
      <c r="D199" s="109"/>
      <c r="E199" s="62" t="s">
        <v>43</v>
      </c>
      <c r="F199" s="110">
        <v>2917.75</v>
      </c>
      <c r="G199" s="111">
        <v>0.6</v>
      </c>
      <c r="H199" s="110"/>
      <c r="I199" s="65">
        <v>218.44</v>
      </c>
      <c r="J199" s="112">
        <v>5.08</v>
      </c>
      <c r="K199" s="67">
        <v>1109.6600000000001</v>
      </c>
    </row>
    <row r="200" spans="1:11" s="6" customFormat="1" ht="15" outlineLevel="1">
      <c r="A200" s="59" t="s">
        <v>43</v>
      </c>
      <c r="B200" s="108"/>
      <c r="C200" s="108" t="s">
        <v>53</v>
      </c>
      <c r="D200" s="109" t="s">
        <v>54</v>
      </c>
      <c r="E200" s="62">
        <v>85</v>
      </c>
      <c r="F200" s="110"/>
      <c r="G200" s="111"/>
      <c r="H200" s="110"/>
      <c r="I200" s="65">
        <v>204.81</v>
      </c>
      <c r="J200" s="112">
        <v>70</v>
      </c>
      <c r="K200" s="67">
        <v>4451.01</v>
      </c>
    </row>
    <row r="201" spans="1:11" s="6" customFormat="1" ht="15" outlineLevel="1">
      <c r="A201" s="59" t="s">
        <v>43</v>
      </c>
      <c r="B201" s="108"/>
      <c r="C201" s="108" t="s">
        <v>55</v>
      </c>
      <c r="D201" s="109" t="s">
        <v>54</v>
      </c>
      <c r="E201" s="62">
        <v>70</v>
      </c>
      <c r="F201" s="110"/>
      <c r="G201" s="111"/>
      <c r="H201" s="110"/>
      <c r="I201" s="65">
        <v>168.67</v>
      </c>
      <c r="J201" s="112">
        <v>41</v>
      </c>
      <c r="K201" s="67">
        <v>2607.02</v>
      </c>
    </row>
    <row r="202" spans="1:11" s="6" customFormat="1" ht="15" outlineLevel="1">
      <c r="A202" s="59" t="s">
        <v>43</v>
      </c>
      <c r="B202" s="108"/>
      <c r="C202" s="108" t="s">
        <v>56</v>
      </c>
      <c r="D202" s="109" t="s">
        <v>54</v>
      </c>
      <c r="E202" s="62">
        <v>98</v>
      </c>
      <c r="F202" s="110"/>
      <c r="G202" s="111"/>
      <c r="H202" s="110"/>
      <c r="I202" s="65">
        <v>1.6</v>
      </c>
      <c r="J202" s="112">
        <v>95</v>
      </c>
      <c r="K202" s="67">
        <v>40.880000000000003</v>
      </c>
    </row>
    <row r="203" spans="1:11" s="6" customFormat="1" ht="15" outlineLevel="1">
      <c r="A203" s="59" t="s">
        <v>43</v>
      </c>
      <c r="B203" s="108"/>
      <c r="C203" s="108" t="s">
        <v>57</v>
      </c>
      <c r="D203" s="109" t="s">
        <v>54</v>
      </c>
      <c r="E203" s="62">
        <v>77</v>
      </c>
      <c r="F203" s="110"/>
      <c r="G203" s="111"/>
      <c r="H203" s="110"/>
      <c r="I203" s="65">
        <v>1.26</v>
      </c>
      <c r="J203" s="112">
        <v>65</v>
      </c>
      <c r="K203" s="67">
        <v>27.97</v>
      </c>
    </row>
    <row r="204" spans="1:11" s="6" customFormat="1" ht="30" outlineLevel="1">
      <c r="A204" s="59" t="s">
        <v>43</v>
      </c>
      <c r="B204" s="108"/>
      <c r="C204" s="108" t="s">
        <v>58</v>
      </c>
      <c r="D204" s="109" t="s">
        <v>59</v>
      </c>
      <c r="E204" s="62">
        <v>156.69999999999999</v>
      </c>
      <c r="F204" s="110"/>
      <c r="G204" s="111" t="s">
        <v>168</v>
      </c>
      <c r="H204" s="110"/>
      <c r="I204" s="65">
        <v>17.809999999999999</v>
      </c>
      <c r="J204" s="112"/>
      <c r="K204" s="67"/>
    </row>
    <row r="205" spans="1:11" s="6" customFormat="1" ht="15.75">
      <c r="A205" s="70" t="s">
        <v>43</v>
      </c>
      <c r="B205" s="113"/>
      <c r="C205" s="113" t="s">
        <v>60</v>
      </c>
      <c r="D205" s="114"/>
      <c r="E205" s="73" t="s">
        <v>43</v>
      </c>
      <c r="F205" s="115"/>
      <c r="G205" s="116"/>
      <c r="H205" s="115"/>
      <c r="I205" s="76">
        <v>849.75</v>
      </c>
      <c r="J205" s="117"/>
      <c r="K205" s="78">
        <v>14723.38</v>
      </c>
    </row>
    <row r="206" spans="1:11" s="6" customFormat="1" ht="15" outlineLevel="1">
      <c r="A206" s="59" t="s">
        <v>43</v>
      </c>
      <c r="B206" s="108"/>
      <c r="C206" s="108" t="s">
        <v>61</v>
      </c>
      <c r="D206" s="109"/>
      <c r="E206" s="62" t="s">
        <v>43</v>
      </c>
      <c r="F206" s="110"/>
      <c r="G206" s="111"/>
      <c r="H206" s="110"/>
      <c r="I206" s="65"/>
      <c r="J206" s="112"/>
      <c r="K206" s="67"/>
    </row>
    <row r="207" spans="1:11" s="6" customFormat="1" ht="25.5" outlineLevel="1">
      <c r="A207" s="59" t="s">
        <v>43</v>
      </c>
      <c r="B207" s="108"/>
      <c r="C207" s="108" t="s">
        <v>46</v>
      </c>
      <c r="D207" s="109"/>
      <c r="E207" s="62" t="s">
        <v>43</v>
      </c>
      <c r="F207" s="110">
        <v>14.52</v>
      </c>
      <c r="G207" s="111" t="s">
        <v>173</v>
      </c>
      <c r="H207" s="110"/>
      <c r="I207" s="65">
        <v>0.16</v>
      </c>
      <c r="J207" s="112">
        <v>26.39</v>
      </c>
      <c r="K207" s="67">
        <v>4.3</v>
      </c>
    </row>
    <row r="208" spans="1:11" s="6" customFormat="1" ht="25.5" outlineLevel="1">
      <c r="A208" s="59" t="s">
        <v>43</v>
      </c>
      <c r="B208" s="108"/>
      <c r="C208" s="108" t="s">
        <v>48</v>
      </c>
      <c r="D208" s="109"/>
      <c r="E208" s="62" t="s">
        <v>43</v>
      </c>
      <c r="F208" s="110">
        <v>14.52</v>
      </c>
      <c r="G208" s="111" t="s">
        <v>173</v>
      </c>
      <c r="H208" s="110"/>
      <c r="I208" s="65">
        <v>0.16</v>
      </c>
      <c r="J208" s="112">
        <v>26.39</v>
      </c>
      <c r="K208" s="67">
        <v>4.3</v>
      </c>
    </row>
    <row r="209" spans="1:11" s="6" customFormat="1" ht="15" outlineLevel="1">
      <c r="A209" s="59" t="s">
        <v>43</v>
      </c>
      <c r="B209" s="108"/>
      <c r="C209" s="108" t="s">
        <v>63</v>
      </c>
      <c r="D209" s="109" t="s">
        <v>54</v>
      </c>
      <c r="E209" s="62">
        <v>175</v>
      </c>
      <c r="F209" s="110"/>
      <c r="G209" s="111"/>
      <c r="H209" s="110"/>
      <c r="I209" s="65">
        <v>0.28000000000000003</v>
      </c>
      <c r="J209" s="112">
        <v>160</v>
      </c>
      <c r="K209" s="67">
        <v>6.89</v>
      </c>
    </row>
    <row r="210" spans="1:11" s="6" customFormat="1" ht="15" outlineLevel="1">
      <c r="A210" s="59" t="s">
        <v>43</v>
      </c>
      <c r="B210" s="108"/>
      <c r="C210" s="108" t="s">
        <v>64</v>
      </c>
      <c r="D210" s="109"/>
      <c r="E210" s="62" t="s">
        <v>43</v>
      </c>
      <c r="F210" s="110"/>
      <c r="G210" s="111"/>
      <c r="H210" s="110"/>
      <c r="I210" s="65">
        <v>0.44</v>
      </c>
      <c r="J210" s="112"/>
      <c r="K210" s="67">
        <v>11.19</v>
      </c>
    </row>
    <row r="211" spans="1:11" s="6" customFormat="1" ht="15.75">
      <c r="A211" s="70" t="s">
        <v>43</v>
      </c>
      <c r="B211" s="113"/>
      <c r="C211" s="113" t="s">
        <v>65</v>
      </c>
      <c r="D211" s="114"/>
      <c r="E211" s="73" t="s">
        <v>43</v>
      </c>
      <c r="F211" s="115"/>
      <c r="G211" s="116"/>
      <c r="H211" s="115"/>
      <c r="I211" s="76">
        <v>850.19</v>
      </c>
      <c r="J211" s="117"/>
      <c r="K211" s="78">
        <v>14734.57</v>
      </c>
    </row>
    <row r="212" spans="1:11" s="6" customFormat="1" ht="240">
      <c r="A212" s="59">
        <v>18</v>
      </c>
      <c r="B212" s="108" t="s">
        <v>373</v>
      </c>
      <c r="C212" s="108" t="s">
        <v>374</v>
      </c>
      <c r="D212" s="109" t="s">
        <v>41</v>
      </c>
      <c r="E212" s="62" t="s">
        <v>807</v>
      </c>
      <c r="F212" s="110">
        <v>17.09</v>
      </c>
      <c r="G212" s="111"/>
      <c r="H212" s="110"/>
      <c r="I212" s="65"/>
      <c r="J212" s="112"/>
      <c r="K212" s="67"/>
    </row>
    <row r="213" spans="1:11" s="6" customFormat="1" ht="25.5" outlineLevel="1">
      <c r="A213" s="59" t="s">
        <v>43</v>
      </c>
      <c r="B213" s="108"/>
      <c r="C213" s="108" t="s">
        <v>44</v>
      </c>
      <c r="D213" s="109"/>
      <c r="E213" s="62" t="s">
        <v>43</v>
      </c>
      <c r="F213" s="110">
        <v>14.88</v>
      </c>
      <c r="G213" s="111" t="s">
        <v>168</v>
      </c>
      <c r="H213" s="110"/>
      <c r="I213" s="65">
        <v>81.319999999999993</v>
      </c>
      <c r="J213" s="112">
        <v>26.39</v>
      </c>
      <c r="K213" s="67">
        <v>2145.94</v>
      </c>
    </row>
    <row r="214" spans="1:11" s="6" customFormat="1" ht="25.5" outlineLevel="1">
      <c r="A214" s="59" t="s">
        <v>43</v>
      </c>
      <c r="B214" s="108"/>
      <c r="C214" s="108" t="s">
        <v>46</v>
      </c>
      <c r="D214" s="109"/>
      <c r="E214" s="62" t="s">
        <v>43</v>
      </c>
      <c r="F214" s="110">
        <v>1.8</v>
      </c>
      <c r="G214" s="111" t="s">
        <v>169</v>
      </c>
      <c r="H214" s="110"/>
      <c r="I214" s="65">
        <v>9.7200000000000006</v>
      </c>
      <c r="J214" s="112">
        <v>9.11</v>
      </c>
      <c r="K214" s="67">
        <v>88.55</v>
      </c>
    </row>
    <row r="215" spans="1:11" s="6" customFormat="1" ht="15" outlineLevel="1">
      <c r="A215" s="59" t="s">
        <v>43</v>
      </c>
      <c r="B215" s="108"/>
      <c r="C215" s="108" t="s">
        <v>48</v>
      </c>
      <c r="D215" s="109"/>
      <c r="E215" s="62" t="s">
        <v>43</v>
      </c>
      <c r="F215" s="110" t="s">
        <v>376</v>
      </c>
      <c r="G215" s="111"/>
      <c r="H215" s="110"/>
      <c r="I215" s="68" t="s">
        <v>377</v>
      </c>
      <c r="J215" s="112">
        <v>26.39</v>
      </c>
      <c r="K215" s="69" t="s">
        <v>378</v>
      </c>
    </row>
    <row r="216" spans="1:11" s="6" customFormat="1" ht="15" outlineLevel="1">
      <c r="A216" s="59" t="s">
        <v>43</v>
      </c>
      <c r="B216" s="108"/>
      <c r="C216" s="108" t="s">
        <v>52</v>
      </c>
      <c r="D216" s="109"/>
      <c r="E216" s="62" t="s">
        <v>43</v>
      </c>
      <c r="F216" s="110">
        <v>0.41</v>
      </c>
      <c r="G216" s="111">
        <v>0.6</v>
      </c>
      <c r="H216" s="110"/>
      <c r="I216" s="65">
        <v>1.48</v>
      </c>
      <c r="J216" s="112">
        <v>8.07</v>
      </c>
      <c r="K216" s="67">
        <v>11.91</v>
      </c>
    </row>
    <row r="217" spans="1:11" s="6" customFormat="1" ht="15" outlineLevel="1">
      <c r="A217" s="59" t="s">
        <v>43</v>
      </c>
      <c r="B217" s="108"/>
      <c r="C217" s="108" t="s">
        <v>53</v>
      </c>
      <c r="D217" s="109" t="s">
        <v>54</v>
      </c>
      <c r="E217" s="62">
        <v>91</v>
      </c>
      <c r="F217" s="110"/>
      <c r="G217" s="111"/>
      <c r="H217" s="110"/>
      <c r="I217" s="65">
        <v>74</v>
      </c>
      <c r="J217" s="112">
        <v>75</v>
      </c>
      <c r="K217" s="67">
        <v>1609.46</v>
      </c>
    </row>
    <row r="218" spans="1:11" s="6" customFormat="1" ht="15" outlineLevel="1">
      <c r="A218" s="59" t="s">
        <v>43</v>
      </c>
      <c r="B218" s="108"/>
      <c r="C218" s="108" t="s">
        <v>55</v>
      </c>
      <c r="D218" s="109" t="s">
        <v>54</v>
      </c>
      <c r="E218" s="62">
        <v>70</v>
      </c>
      <c r="F218" s="110"/>
      <c r="G218" s="111"/>
      <c r="H218" s="110"/>
      <c r="I218" s="65">
        <v>56.92</v>
      </c>
      <c r="J218" s="112">
        <v>41</v>
      </c>
      <c r="K218" s="67">
        <v>879.84</v>
      </c>
    </row>
    <row r="219" spans="1:11" s="6" customFormat="1" ht="15" outlineLevel="1">
      <c r="A219" s="59" t="s">
        <v>43</v>
      </c>
      <c r="B219" s="108"/>
      <c r="C219" s="108" t="s">
        <v>56</v>
      </c>
      <c r="D219" s="109" t="s">
        <v>54</v>
      </c>
      <c r="E219" s="62">
        <v>98</v>
      </c>
      <c r="F219" s="110"/>
      <c r="G219" s="111"/>
      <c r="H219" s="110"/>
      <c r="I219" s="65">
        <v>0.16</v>
      </c>
      <c r="J219" s="112">
        <v>95</v>
      </c>
      <c r="K219" s="67">
        <v>4.07</v>
      </c>
    </row>
    <row r="220" spans="1:11" s="6" customFormat="1" ht="15" outlineLevel="1">
      <c r="A220" s="59" t="s">
        <v>43</v>
      </c>
      <c r="B220" s="108"/>
      <c r="C220" s="108" t="s">
        <v>57</v>
      </c>
      <c r="D220" s="109" t="s">
        <v>54</v>
      </c>
      <c r="E220" s="62">
        <v>77</v>
      </c>
      <c r="F220" s="110"/>
      <c r="G220" s="111"/>
      <c r="H220" s="110"/>
      <c r="I220" s="65">
        <v>0.12</v>
      </c>
      <c r="J220" s="112">
        <v>65</v>
      </c>
      <c r="K220" s="67">
        <v>2.78</v>
      </c>
    </row>
    <row r="221" spans="1:11" s="6" customFormat="1" ht="30" outlineLevel="1">
      <c r="A221" s="59" t="s">
        <v>43</v>
      </c>
      <c r="B221" s="108"/>
      <c r="C221" s="108" t="s">
        <v>58</v>
      </c>
      <c r="D221" s="109" t="s">
        <v>59</v>
      </c>
      <c r="E221" s="62">
        <v>1.1100000000000001</v>
      </c>
      <c r="F221" s="110"/>
      <c r="G221" s="111" t="s">
        <v>168</v>
      </c>
      <c r="H221" s="110"/>
      <c r="I221" s="65">
        <v>6.07</v>
      </c>
      <c r="J221" s="112"/>
      <c r="K221" s="67"/>
    </row>
    <row r="222" spans="1:11" s="6" customFormat="1" ht="15.75">
      <c r="A222" s="70" t="s">
        <v>43</v>
      </c>
      <c r="B222" s="113"/>
      <c r="C222" s="113" t="s">
        <v>60</v>
      </c>
      <c r="D222" s="114"/>
      <c r="E222" s="73" t="s">
        <v>43</v>
      </c>
      <c r="F222" s="115"/>
      <c r="G222" s="116"/>
      <c r="H222" s="115"/>
      <c r="I222" s="76">
        <v>223.72</v>
      </c>
      <c r="J222" s="117"/>
      <c r="K222" s="78">
        <v>4742.55</v>
      </c>
    </row>
    <row r="223" spans="1:11" s="6" customFormat="1" ht="15" outlineLevel="1">
      <c r="A223" s="59" t="s">
        <v>43</v>
      </c>
      <c r="B223" s="108"/>
      <c r="C223" s="108" t="s">
        <v>61</v>
      </c>
      <c r="D223" s="109"/>
      <c r="E223" s="62" t="s">
        <v>43</v>
      </c>
      <c r="F223" s="110"/>
      <c r="G223" s="111"/>
      <c r="H223" s="110"/>
      <c r="I223" s="65"/>
      <c r="J223" s="112"/>
      <c r="K223" s="67"/>
    </row>
    <row r="224" spans="1:11" s="6" customFormat="1" ht="25.5" outlineLevel="1">
      <c r="A224" s="59" t="s">
        <v>43</v>
      </c>
      <c r="B224" s="108"/>
      <c r="C224" s="108" t="s">
        <v>46</v>
      </c>
      <c r="D224" s="109"/>
      <c r="E224" s="62" t="s">
        <v>43</v>
      </c>
      <c r="F224" s="110">
        <v>0.03</v>
      </c>
      <c r="G224" s="111" t="s">
        <v>173</v>
      </c>
      <c r="H224" s="110"/>
      <c r="I224" s="65">
        <v>0.02</v>
      </c>
      <c r="J224" s="112">
        <v>26.39</v>
      </c>
      <c r="K224" s="67">
        <v>0.43</v>
      </c>
    </row>
    <row r="225" spans="1:11" s="6" customFormat="1" ht="25.5" outlineLevel="1">
      <c r="A225" s="59" t="s">
        <v>43</v>
      </c>
      <c r="B225" s="108"/>
      <c r="C225" s="108" t="s">
        <v>48</v>
      </c>
      <c r="D225" s="109"/>
      <c r="E225" s="62" t="s">
        <v>43</v>
      </c>
      <c r="F225" s="110">
        <v>0.03</v>
      </c>
      <c r="G225" s="111" t="s">
        <v>173</v>
      </c>
      <c r="H225" s="110"/>
      <c r="I225" s="65">
        <v>0.02</v>
      </c>
      <c r="J225" s="112">
        <v>26.39</v>
      </c>
      <c r="K225" s="67">
        <v>0.43</v>
      </c>
    </row>
    <row r="226" spans="1:11" s="6" customFormat="1" ht="15" outlineLevel="1">
      <c r="A226" s="59" t="s">
        <v>43</v>
      </c>
      <c r="B226" s="108"/>
      <c r="C226" s="108" t="s">
        <v>63</v>
      </c>
      <c r="D226" s="109" t="s">
        <v>54</v>
      </c>
      <c r="E226" s="62">
        <v>175</v>
      </c>
      <c r="F226" s="110"/>
      <c r="G226" s="111"/>
      <c r="H226" s="110"/>
      <c r="I226" s="65">
        <v>0.04</v>
      </c>
      <c r="J226" s="112">
        <v>160</v>
      </c>
      <c r="K226" s="67">
        <v>0.69</v>
      </c>
    </row>
    <row r="227" spans="1:11" s="6" customFormat="1" ht="15" outlineLevel="1">
      <c r="A227" s="59" t="s">
        <v>43</v>
      </c>
      <c r="B227" s="108"/>
      <c r="C227" s="108" t="s">
        <v>64</v>
      </c>
      <c r="D227" s="109"/>
      <c r="E227" s="62" t="s">
        <v>43</v>
      </c>
      <c r="F227" s="110"/>
      <c r="G227" s="111"/>
      <c r="H227" s="110"/>
      <c r="I227" s="65">
        <v>0.06</v>
      </c>
      <c r="J227" s="112"/>
      <c r="K227" s="67">
        <v>1.1200000000000001</v>
      </c>
    </row>
    <row r="228" spans="1:11" s="6" customFormat="1" ht="15.75">
      <c r="A228" s="70" t="s">
        <v>43</v>
      </c>
      <c r="B228" s="113"/>
      <c r="C228" s="113" t="s">
        <v>65</v>
      </c>
      <c r="D228" s="114"/>
      <c r="E228" s="73" t="s">
        <v>43</v>
      </c>
      <c r="F228" s="115"/>
      <c r="G228" s="116"/>
      <c r="H228" s="115"/>
      <c r="I228" s="76">
        <v>223.78</v>
      </c>
      <c r="J228" s="117"/>
      <c r="K228" s="78">
        <v>4743.67</v>
      </c>
    </row>
    <row r="229" spans="1:11" s="6" customFormat="1" ht="240">
      <c r="A229" s="59">
        <v>19</v>
      </c>
      <c r="B229" s="108" t="s">
        <v>379</v>
      </c>
      <c r="C229" s="108" t="s">
        <v>380</v>
      </c>
      <c r="D229" s="109" t="s">
        <v>142</v>
      </c>
      <c r="E229" s="62" t="s">
        <v>808</v>
      </c>
      <c r="F229" s="110">
        <v>1367.44</v>
      </c>
      <c r="G229" s="111"/>
      <c r="H229" s="110"/>
      <c r="I229" s="65"/>
      <c r="J229" s="112"/>
      <c r="K229" s="67"/>
    </row>
    <row r="230" spans="1:11" s="6" customFormat="1" ht="25.5" outlineLevel="1">
      <c r="A230" s="59" t="s">
        <v>43</v>
      </c>
      <c r="B230" s="108"/>
      <c r="C230" s="108" t="s">
        <v>44</v>
      </c>
      <c r="D230" s="109"/>
      <c r="E230" s="62" t="s">
        <v>43</v>
      </c>
      <c r="F230" s="110">
        <v>1340.64</v>
      </c>
      <c r="G230" s="111" t="s">
        <v>168</v>
      </c>
      <c r="H230" s="110"/>
      <c r="I230" s="65">
        <v>224.58</v>
      </c>
      <c r="J230" s="112">
        <v>26.39</v>
      </c>
      <c r="K230" s="67">
        <v>5926.57</v>
      </c>
    </row>
    <row r="231" spans="1:11" s="6" customFormat="1" ht="25.5" outlineLevel="1">
      <c r="A231" s="59" t="s">
        <v>43</v>
      </c>
      <c r="B231" s="108"/>
      <c r="C231" s="108" t="s">
        <v>46</v>
      </c>
      <c r="D231" s="109"/>
      <c r="E231" s="62" t="s">
        <v>43</v>
      </c>
      <c r="F231" s="110">
        <v>26.8</v>
      </c>
      <c r="G231" s="111" t="s">
        <v>169</v>
      </c>
      <c r="H231" s="110"/>
      <c r="I231" s="65">
        <v>4.4400000000000004</v>
      </c>
      <c r="J231" s="112">
        <v>9.9499999999999993</v>
      </c>
      <c r="K231" s="67">
        <v>44.14</v>
      </c>
    </row>
    <row r="232" spans="1:11" s="6" customFormat="1" ht="15" outlineLevel="1">
      <c r="A232" s="59" t="s">
        <v>43</v>
      </c>
      <c r="B232" s="108"/>
      <c r="C232" s="108" t="s">
        <v>48</v>
      </c>
      <c r="D232" s="109"/>
      <c r="E232" s="62" t="s">
        <v>43</v>
      </c>
      <c r="F232" s="110" t="s">
        <v>382</v>
      </c>
      <c r="G232" s="111"/>
      <c r="H232" s="110"/>
      <c r="I232" s="68" t="s">
        <v>809</v>
      </c>
      <c r="J232" s="112">
        <v>26.39</v>
      </c>
      <c r="K232" s="69" t="s">
        <v>810</v>
      </c>
    </row>
    <row r="233" spans="1:11" s="6" customFormat="1" ht="15" outlineLevel="1">
      <c r="A233" s="59" t="s">
        <v>43</v>
      </c>
      <c r="B233" s="108"/>
      <c r="C233" s="108" t="s">
        <v>52</v>
      </c>
      <c r="D233" s="109"/>
      <c r="E233" s="62" t="s">
        <v>43</v>
      </c>
      <c r="F233" s="110"/>
      <c r="G233" s="111">
        <v>0.6</v>
      </c>
      <c r="H233" s="110"/>
      <c r="I233" s="65"/>
      <c r="J233" s="112"/>
      <c r="K233" s="67"/>
    </row>
    <row r="234" spans="1:11" s="6" customFormat="1" ht="15" outlineLevel="1">
      <c r="A234" s="59" t="s">
        <v>43</v>
      </c>
      <c r="B234" s="108"/>
      <c r="C234" s="108" t="s">
        <v>53</v>
      </c>
      <c r="D234" s="109" t="s">
        <v>54</v>
      </c>
      <c r="E234" s="62">
        <v>85</v>
      </c>
      <c r="F234" s="110"/>
      <c r="G234" s="111"/>
      <c r="H234" s="110"/>
      <c r="I234" s="65">
        <v>190.89</v>
      </c>
      <c r="J234" s="112">
        <v>70</v>
      </c>
      <c r="K234" s="67">
        <v>4148.6000000000004</v>
      </c>
    </row>
    <row r="235" spans="1:11" s="6" customFormat="1" ht="15" outlineLevel="1">
      <c r="A235" s="59" t="s">
        <v>43</v>
      </c>
      <c r="B235" s="108"/>
      <c r="C235" s="108" t="s">
        <v>55</v>
      </c>
      <c r="D235" s="109" t="s">
        <v>54</v>
      </c>
      <c r="E235" s="62">
        <v>70</v>
      </c>
      <c r="F235" s="110"/>
      <c r="G235" s="111"/>
      <c r="H235" s="110"/>
      <c r="I235" s="65">
        <v>157.21</v>
      </c>
      <c r="J235" s="112">
        <v>41</v>
      </c>
      <c r="K235" s="67">
        <v>2429.89</v>
      </c>
    </row>
    <row r="236" spans="1:11" s="6" customFormat="1" ht="15" outlineLevel="1">
      <c r="A236" s="59" t="s">
        <v>43</v>
      </c>
      <c r="B236" s="108"/>
      <c r="C236" s="108" t="s">
        <v>56</v>
      </c>
      <c r="D236" s="109" t="s">
        <v>54</v>
      </c>
      <c r="E236" s="62">
        <v>98</v>
      </c>
      <c r="F236" s="110"/>
      <c r="G236" s="111"/>
      <c r="H236" s="110"/>
      <c r="I236" s="65">
        <v>0.7</v>
      </c>
      <c r="J236" s="112">
        <v>95</v>
      </c>
      <c r="K236" s="67">
        <v>17.89</v>
      </c>
    </row>
    <row r="237" spans="1:11" s="6" customFormat="1" ht="15" outlineLevel="1">
      <c r="A237" s="59" t="s">
        <v>43</v>
      </c>
      <c r="B237" s="108"/>
      <c r="C237" s="108" t="s">
        <v>57</v>
      </c>
      <c r="D237" s="109" t="s">
        <v>54</v>
      </c>
      <c r="E237" s="62">
        <v>77</v>
      </c>
      <c r="F237" s="110"/>
      <c r="G237" s="111"/>
      <c r="H237" s="110"/>
      <c r="I237" s="65">
        <v>0.55000000000000004</v>
      </c>
      <c r="J237" s="112">
        <v>65</v>
      </c>
      <c r="K237" s="67">
        <v>12.24</v>
      </c>
    </row>
    <row r="238" spans="1:11" s="6" customFormat="1" ht="30" outlineLevel="1">
      <c r="A238" s="59" t="s">
        <v>43</v>
      </c>
      <c r="B238" s="108"/>
      <c r="C238" s="108" t="s">
        <v>58</v>
      </c>
      <c r="D238" s="109" t="s">
        <v>59</v>
      </c>
      <c r="E238" s="62">
        <v>114</v>
      </c>
      <c r="F238" s="110"/>
      <c r="G238" s="111" t="s">
        <v>168</v>
      </c>
      <c r="H238" s="110"/>
      <c r="I238" s="65">
        <v>19.100000000000001</v>
      </c>
      <c r="J238" s="112"/>
      <c r="K238" s="67"/>
    </row>
    <row r="239" spans="1:11" s="6" customFormat="1" ht="15.75">
      <c r="A239" s="70" t="s">
        <v>43</v>
      </c>
      <c r="B239" s="113"/>
      <c r="C239" s="113" t="s">
        <v>60</v>
      </c>
      <c r="D239" s="114"/>
      <c r="E239" s="73" t="s">
        <v>43</v>
      </c>
      <c r="F239" s="115"/>
      <c r="G239" s="116"/>
      <c r="H239" s="115"/>
      <c r="I239" s="76">
        <v>578.37</v>
      </c>
      <c r="J239" s="117"/>
      <c r="K239" s="78">
        <v>12579.33</v>
      </c>
    </row>
    <row r="240" spans="1:11" s="6" customFormat="1" ht="15" outlineLevel="1">
      <c r="A240" s="59" t="s">
        <v>43</v>
      </c>
      <c r="B240" s="108"/>
      <c r="C240" s="108" t="s">
        <v>61</v>
      </c>
      <c r="D240" s="109"/>
      <c r="E240" s="62" t="s">
        <v>43</v>
      </c>
      <c r="F240" s="110"/>
      <c r="G240" s="111"/>
      <c r="H240" s="110"/>
      <c r="I240" s="65"/>
      <c r="J240" s="112"/>
      <c r="K240" s="67"/>
    </row>
    <row r="241" spans="1:11" s="6" customFormat="1" ht="25.5" outlineLevel="1">
      <c r="A241" s="59" t="s">
        <v>43</v>
      </c>
      <c r="B241" s="108"/>
      <c r="C241" s="108" t="s">
        <v>46</v>
      </c>
      <c r="D241" s="109"/>
      <c r="E241" s="62" t="s">
        <v>43</v>
      </c>
      <c r="F241" s="110">
        <v>4.3099999999999996</v>
      </c>
      <c r="G241" s="111" t="s">
        <v>173</v>
      </c>
      <c r="H241" s="110"/>
      <c r="I241" s="65">
        <v>7.0000000000000007E-2</v>
      </c>
      <c r="J241" s="112">
        <v>26.39</v>
      </c>
      <c r="K241" s="67">
        <v>1.88</v>
      </c>
    </row>
    <row r="242" spans="1:11" s="6" customFormat="1" ht="25.5" outlineLevel="1">
      <c r="A242" s="59" t="s">
        <v>43</v>
      </c>
      <c r="B242" s="108"/>
      <c r="C242" s="108" t="s">
        <v>48</v>
      </c>
      <c r="D242" s="109"/>
      <c r="E242" s="62" t="s">
        <v>43</v>
      </c>
      <c r="F242" s="110">
        <v>4.3099999999999996</v>
      </c>
      <c r="G242" s="111" t="s">
        <v>173</v>
      </c>
      <c r="H242" s="110"/>
      <c r="I242" s="65">
        <v>7.0000000000000007E-2</v>
      </c>
      <c r="J242" s="112">
        <v>26.39</v>
      </c>
      <c r="K242" s="67">
        <v>1.88</v>
      </c>
    </row>
    <row r="243" spans="1:11" s="6" customFormat="1" ht="15" outlineLevel="1">
      <c r="A243" s="59" t="s">
        <v>43</v>
      </c>
      <c r="B243" s="108"/>
      <c r="C243" s="108" t="s">
        <v>63</v>
      </c>
      <c r="D243" s="109" t="s">
        <v>54</v>
      </c>
      <c r="E243" s="62">
        <v>175</v>
      </c>
      <c r="F243" s="110"/>
      <c r="G243" s="111"/>
      <c r="H243" s="110"/>
      <c r="I243" s="65">
        <v>0.12</v>
      </c>
      <c r="J243" s="112">
        <v>160</v>
      </c>
      <c r="K243" s="67">
        <v>3.01</v>
      </c>
    </row>
    <row r="244" spans="1:11" s="6" customFormat="1" ht="15" outlineLevel="1">
      <c r="A244" s="59" t="s">
        <v>43</v>
      </c>
      <c r="B244" s="108"/>
      <c r="C244" s="108" t="s">
        <v>64</v>
      </c>
      <c r="D244" s="109"/>
      <c r="E244" s="62" t="s">
        <v>43</v>
      </c>
      <c r="F244" s="110"/>
      <c r="G244" s="111"/>
      <c r="H244" s="110"/>
      <c r="I244" s="65">
        <v>0.19</v>
      </c>
      <c r="J244" s="112"/>
      <c r="K244" s="67">
        <v>4.8899999999999997</v>
      </c>
    </row>
    <row r="245" spans="1:11" s="6" customFormat="1" ht="15.75">
      <c r="A245" s="70" t="s">
        <v>43</v>
      </c>
      <c r="B245" s="113"/>
      <c r="C245" s="113" t="s">
        <v>65</v>
      </c>
      <c r="D245" s="114"/>
      <c r="E245" s="73" t="s">
        <v>43</v>
      </c>
      <c r="F245" s="115"/>
      <c r="G245" s="116"/>
      <c r="H245" s="115"/>
      <c r="I245" s="76">
        <v>578.55999999999995</v>
      </c>
      <c r="J245" s="117"/>
      <c r="K245" s="78">
        <v>12584.22</v>
      </c>
    </row>
    <row r="246" spans="1:11" s="6" customFormat="1" ht="17.850000000000001" customHeight="1">
      <c r="A246" s="177" t="s">
        <v>430</v>
      </c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</row>
    <row r="247" spans="1:11" s="6" customFormat="1" ht="180">
      <c r="A247" s="59">
        <v>20</v>
      </c>
      <c r="B247" s="108" t="s">
        <v>91</v>
      </c>
      <c r="C247" s="108" t="s">
        <v>92</v>
      </c>
      <c r="D247" s="109" t="s">
        <v>93</v>
      </c>
      <c r="E247" s="62" t="s">
        <v>811</v>
      </c>
      <c r="F247" s="110">
        <v>10.06</v>
      </c>
      <c r="G247" s="111"/>
      <c r="H247" s="110"/>
      <c r="I247" s="65"/>
      <c r="J247" s="112"/>
      <c r="K247" s="67"/>
    </row>
    <row r="248" spans="1:11" s="6" customFormat="1" ht="25.5" outlineLevel="1">
      <c r="A248" s="59" t="s">
        <v>43</v>
      </c>
      <c r="B248" s="108"/>
      <c r="C248" s="108" t="s">
        <v>44</v>
      </c>
      <c r="D248" s="109"/>
      <c r="E248" s="62" t="s">
        <v>43</v>
      </c>
      <c r="F248" s="110">
        <v>10.06</v>
      </c>
      <c r="G248" s="111" t="s">
        <v>94</v>
      </c>
      <c r="H248" s="110"/>
      <c r="I248" s="65">
        <v>35.979999999999997</v>
      </c>
      <c r="J248" s="112">
        <v>26.39</v>
      </c>
      <c r="K248" s="67">
        <v>949.48</v>
      </c>
    </row>
    <row r="249" spans="1:11" s="6" customFormat="1" ht="15" outlineLevel="1">
      <c r="A249" s="59" t="s">
        <v>43</v>
      </c>
      <c r="B249" s="108"/>
      <c r="C249" s="108" t="s">
        <v>46</v>
      </c>
      <c r="D249" s="109"/>
      <c r="E249" s="62" t="s">
        <v>43</v>
      </c>
      <c r="F249" s="110"/>
      <c r="G249" s="111" t="s">
        <v>95</v>
      </c>
      <c r="H249" s="110"/>
      <c r="I249" s="65"/>
      <c r="J249" s="112"/>
      <c r="K249" s="67"/>
    </row>
    <row r="250" spans="1:11" s="6" customFormat="1" ht="15" outlineLevel="1">
      <c r="A250" s="59" t="s">
        <v>43</v>
      </c>
      <c r="B250" s="108"/>
      <c r="C250" s="108" t="s">
        <v>48</v>
      </c>
      <c r="D250" s="109"/>
      <c r="E250" s="62" t="s">
        <v>43</v>
      </c>
      <c r="F250" s="110"/>
      <c r="G250" s="111"/>
      <c r="H250" s="110"/>
      <c r="I250" s="65"/>
      <c r="J250" s="112">
        <v>26.39</v>
      </c>
      <c r="K250" s="67"/>
    </row>
    <row r="251" spans="1:11" s="6" customFormat="1" ht="15" outlineLevel="1">
      <c r="A251" s="59" t="s">
        <v>43</v>
      </c>
      <c r="B251" s="108"/>
      <c r="C251" s="108" t="s">
        <v>52</v>
      </c>
      <c r="D251" s="109"/>
      <c r="E251" s="62" t="s">
        <v>43</v>
      </c>
      <c r="F251" s="110"/>
      <c r="G251" s="111"/>
      <c r="H251" s="110"/>
      <c r="I251" s="65"/>
      <c r="J251" s="112"/>
      <c r="K251" s="67"/>
    </row>
    <row r="252" spans="1:11" s="6" customFormat="1" ht="15" outlineLevel="1">
      <c r="A252" s="59" t="s">
        <v>43</v>
      </c>
      <c r="B252" s="108"/>
      <c r="C252" s="108" t="s">
        <v>53</v>
      </c>
      <c r="D252" s="109" t="s">
        <v>54</v>
      </c>
      <c r="E252" s="62">
        <v>100</v>
      </c>
      <c r="F252" s="110"/>
      <c r="G252" s="111"/>
      <c r="H252" s="110"/>
      <c r="I252" s="65">
        <v>35.979999999999997</v>
      </c>
      <c r="J252" s="112">
        <v>83</v>
      </c>
      <c r="K252" s="67">
        <v>788.07</v>
      </c>
    </row>
    <row r="253" spans="1:11" s="6" customFormat="1" ht="15" outlineLevel="1">
      <c r="A253" s="59" t="s">
        <v>43</v>
      </c>
      <c r="B253" s="108"/>
      <c r="C253" s="108" t="s">
        <v>55</v>
      </c>
      <c r="D253" s="109" t="s">
        <v>54</v>
      </c>
      <c r="E253" s="62">
        <v>64</v>
      </c>
      <c r="F253" s="110"/>
      <c r="G253" s="111"/>
      <c r="H253" s="110"/>
      <c r="I253" s="65">
        <v>23.03</v>
      </c>
      <c r="J253" s="112">
        <v>41</v>
      </c>
      <c r="K253" s="67">
        <v>389.29</v>
      </c>
    </row>
    <row r="254" spans="1:11" s="6" customFormat="1" ht="15" outlineLevel="1">
      <c r="A254" s="59" t="s">
        <v>43</v>
      </c>
      <c r="B254" s="108"/>
      <c r="C254" s="108" t="s">
        <v>56</v>
      </c>
      <c r="D254" s="109" t="s">
        <v>54</v>
      </c>
      <c r="E254" s="62">
        <v>98</v>
      </c>
      <c r="F254" s="110"/>
      <c r="G254" s="111"/>
      <c r="H254" s="110"/>
      <c r="I254" s="65">
        <v>0</v>
      </c>
      <c r="J254" s="112">
        <v>95</v>
      </c>
      <c r="K254" s="67">
        <v>0</v>
      </c>
    </row>
    <row r="255" spans="1:11" s="6" customFormat="1" ht="15" outlineLevel="1">
      <c r="A255" s="59" t="s">
        <v>43</v>
      </c>
      <c r="B255" s="108"/>
      <c r="C255" s="108" t="s">
        <v>57</v>
      </c>
      <c r="D255" s="109" t="s">
        <v>54</v>
      </c>
      <c r="E255" s="62">
        <v>77</v>
      </c>
      <c r="F255" s="110"/>
      <c r="G255" s="111"/>
      <c r="H255" s="110"/>
      <c r="I255" s="65">
        <v>0</v>
      </c>
      <c r="J255" s="112">
        <v>65</v>
      </c>
      <c r="K255" s="67">
        <v>0</v>
      </c>
    </row>
    <row r="256" spans="1:11" s="6" customFormat="1" ht="30" outlineLevel="1">
      <c r="A256" s="59" t="s">
        <v>43</v>
      </c>
      <c r="B256" s="108"/>
      <c r="C256" s="108" t="s">
        <v>58</v>
      </c>
      <c r="D256" s="109" t="s">
        <v>59</v>
      </c>
      <c r="E256" s="62">
        <v>0.9</v>
      </c>
      <c r="F256" s="110"/>
      <c r="G256" s="111" t="s">
        <v>94</v>
      </c>
      <c r="H256" s="110"/>
      <c r="I256" s="65">
        <v>3.22</v>
      </c>
      <c r="J256" s="112"/>
      <c r="K256" s="67"/>
    </row>
    <row r="257" spans="1:11" s="6" customFormat="1" ht="15.75">
      <c r="A257" s="70" t="s">
        <v>43</v>
      </c>
      <c r="B257" s="113"/>
      <c r="C257" s="113" t="s">
        <v>60</v>
      </c>
      <c r="D257" s="114"/>
      <c r="E257" s="73" t="s">
        <v>43</v>
      </c>
      <c r="F257" s="115"/>
      <c r="G257" s="116"/>
      <c r="H257" s="115"/>
      <c r="I257" s="76">
        <v>94.99</v>
      </c>
      <c r="J257" s="117"/>
      <c r="K257" s="78">
        <v>2126.84</v>
      </c>
    </row>
    <row r="258" spans="1:11" s="6" customFormat="1" ht="135">
      <c r="A258" s="59">
        <v>21</v>
      </c>
      <c r="B258" s="108" t="s">
        <v>387</v>
      </c>
      <c r="C258" s="108" t="s">
        <v>388</v>
      </c>
      <c r="D258" s="109" t="s">
        <v>389</v>
      </c>
      <c r="E258" s="62" t="s">
        <v>390</v>
      </c>
      <c r="F258" s="110">
        <v>2150.2800000000002</v>
      </c>
      <c r="G258" s="111"/>
      <c r="H258" s="110"/>
      <c r="I258" s="65"/>
      <c r="J258" s="112"/>
      <c r="K258" s="67"/>
    </row>
    <row r="259" spans="1:11" s="6" customFormat="1" ht="15" outlineLevel="1">
      <c r="A259" s="59" t="s">
        <v>43</v>
      </c>
      <c r="B259" s="108"/>
      <c r="C259" s="108" t="s">
        <v>44</v>
      </c>
      <c r="D259" s="109"/>
      <c r="E259" s="62" t="s">
        <v>43</v>
      </c>
      <c r="F259" s="110">
        <v>904.28</v>
      </c>
      <c r="G259" s="111" t="s">
        <v>76</v>
      </c>
      <c r="H259" s="110"/>
      <c r="I259" s="65">
        <v>21.49</v>
      </c>
      <c r="J259" s="112">
        <v>26.39</v>
      </c>
      <c r="K259" s="67">
        <v>567.01</v>
      </c>
    </row>
    <row r="260" spans="1:11" s="6" customFormat="1" ht="15" outlineLevel="1">
      <c r="A260" s="59" t="s">
        <v>43</v>
      </c>
      <c r="B260" s="108"/>
      <c r="C260" s="108" t="s">
        <v>46</v>
      </c>
      <c r="D260" s="109"/>
      <c r="E260" s="62" t="s">
        <v>43</v>
      </c>
      <c r="F260" s="110">
        <v>1246</v>
      </c>
      <c r="G260" s="111">
        <v>1.2</v>
      </c>
      <c r="H260" s="110"/>
      <c r="I260" s="65">
        <v>26.91</v>
      </c>
      <c r="J260" s="112">
        <v>12.66</v>
      </c>
      <c r="K260" s="67">
        <v>340.73</v>
      </c>
    </row>
    <row r="261" spans="1:11" s="6" customFormat="1" ht="30" outlineLevel="1">
      <c r="A261" s="59" t="s">
        <v>43</v>
      </c>
      <c r="B261" s="108"/>
      <c r="C261" s="108" t="s">
        <v>48</v>
      </c>
      <c r="D261" s="109"/>
      <c r="E261" s="62" t="s">
        <v>43</v>
      </c>
      <c r="F261" s="110" t="s">
        <v>391</v>
      </c>
      <c r="G261" s="111"/>
      <c r="H261" s="110"/>
      <c r="I261" s="68" t="s">
        <v>392</v>
      </c>
      <c r="J261" s="112">
        <v>26.39</v>
      </c>
      <c r="K261" s="69" t="s">
        <v>393</v>
      </c>
    </row>
    <row r="262" spans="1:11" s="6" customFormat="1" ht="15" outlineLevel="1">
      <c r="A262" s="59" t="s">
        <v>43</v>
      </c>
      <c r="B262" s="108"/>
      <c r="C262" s="108" t="s">
        <v>52</v>
      </c>
      <c r="D262" s="109"/>
      <c r="E262" s="62" t="s">
        <v>43</v>
      </c>
      <c r="F262" s="110"/>
      <c r="G262" s="111"/>
      <c r="H262" s="110"/>
      <c r="I262" s="65"/>
      <c r="J262" s="112"/>
      <c r="K262" s="67"/>
    </row>
    <row r="263" spans="1:11" s="6" customFormat="1" ht="15" outlineLevel="1">
      <c r="A263" s="59" t="s">
        <v>43</v>
      </c>
      <c r="B263" s="108"/>
      <c r="C263" s="108" t="s">
        <v>53</v>
      </c>
      <c r="D263" s="109" t="s">
        <v>54</v>
      </c>
      <c r="E263" s="62">
        <v>91</v>
      </c>
      <c r="F263" s="110"/>
      <c r="G263" s="111"/>
      <c r="H263" s="110"/>
      <c r="I263" s="65">
        <v>19.559999999999999</v>
      </c>
      <c r="J263" s="112">
        <v>75</v>
      </c>
      <c r="K263" s="67">
        <v>425.26</v>
      </c>
    </row>
    <row r="264" spans="1:11" s="6" customFormat="1" ht="15" outlineLevel="1">
      <c r="A264" s="59" t="s">
        <v>43</v>
      </c>
      <c r="B264" s="108"/>
      <c r="C264" s="108" t="s">
        <v>55</v>
      </c>
      <c r="D264" s="109" t="s">
        <v>54</v>
      </c>
      <c r="E264" s="62">
        <v>70</v>
      </c>
      <c r="F264" s="110"/>
      <c r="G264" s="111"/>
      <c r="H264" s="110"/>
      <c r="I264" s="65">
        <v>15.04</v>
      </c>
      <c r="J264" s="112">
        <v>41</v>
      </c>
      <c r="K264" s="67">
        <v>232.47</v>
      </c>
    </row>
    <row r="265" spans="1:11" s="6" customFormat="1" ht="15" outlineLevel="1">
      <c r="A265" s="59" t="s">
        <v>43</v>
      </c>
      <c r="B265" s="108"/>
      <c r="C265" s="108" t="s">
        <v>56</v>
      </c>
      <c r="D265" s="109" t="s">
        <v>54</v>
      </c>
      <c r="E265" s="62">
        <v>98</v>
      </c>
      <c r="F265" s="110"/>
      <c r="G265" s="111"/>
      <c r="H265" s="110"/>
      <c r="I265" s="65">
        <v>7.64</v>
      </c>
      <c r="J265" s="112">
        <v>95</v>
      </c>
      <c r="K265" s="67">
        <v>195.46</v>
      </c>
    </row>
    <row r="266" spans="1:11" s="6" customFormat="1" ht="15" outlineLevel="1">
      <c r="A266" s="59" t="s">
        <v>43</v>
      </c>
      <c r="B266" s="108"/>
      <c r="C266" s="108" t="s">
        <v>57</v>
      </c>
      <c r="D266" s="109" t="s">
        <v>54</v>
      </c>
      <c r="E266" s="62">
        <v>77</v>
      </c>
      <c r="F266" s="110"/>
      <c r="G266" s="111"/>
      <c r="H266" s="110"/>
      <c r="I266" s="65">
        <v>6.01</v>
      </c>
      <c r="J266" s="112">
        <v>65</v>
      </c>
      <c r="K266" s="67">
        <v>133.74</v>
      </c>
    </row>
    <row r="267" spans="1:11" s="6" customFormat="1" ht="30" outlineLevel="1">
      <c r="A267" s="59" t="s">
        <v>43</v>
      </c>
      <c r="B267" s="108"/>
      <c r="C267" s="108" t="s">
        <v>58</v>
      </c>
      <c r="D267" s="109" t="s">
        <v>59</v>
      </c>
      <c r="E267" s="62">
        <v>73.34</v>
      </c>
      <c r="F267" s="110"/>
      <c r="G267" s="111" t="s">
        <v>76</v>
      </c>
      <c r="H267" s="110"/>
      <c r="I267" s="65">
        <v>1.74</v>
      </c>
      <c r="J267" s="112"/>
      <c r="K267" s="67"/>
    </row>
    <row r="268" spans="1:11" s="6" customFormat="1" ht="15.75">
      <c r="A268" s="70" t="s">
        <v>43</v>
      </c>
      <c r="B268" s="113"/>
      <c r="C268" s="113" t="s">
        <v>60</v>
      </c>
      <c r="D268" s="114"/>
      <c r="E268" s="73" t="s">
        <v>43</v>
      </c>
      <c r="F268" s="115"/>
      <c r="G268" s="116"/>
      <c r="H268" s="115"/>
      <c r="I268" s="76">
        <v>96.65</v>
      </c>
      <c r="J268" s="117"/>
      <c r="K268" s="78">
        <v>1894.67</v>
      </c>
    </row>
    <row r="269" spans="1:11" s="6" customFormat="1" ht="15" outlineLevel="1">
      <c r="A269" s="59" t="s">
        <v>43</v>
      </c>
      <c r="B269" s="108"/>
      <c r="C269" s="108" t="s">
        <v>61</v>
      </c>
      <c r="D269" s="109"/>
      <c r="E269" s="62" t="s">
        <v>43</v>
      </c>
      <c r="F269" s="110"/>
      <c r="G269" s="111"/>
      <c r="H269" s="110"/>
      <c r="I269" s="65"/>
      <c r="J269" s="112"/>
      <c r="K269" s="67"/>
    </row>
    <row r="270" spans="1:11" s="6" customFormat="1" ht="15" outlineLevel="1">
      <c r="A270" s="59" t="s">
        <v>43</v>
      </c>
      <c r="B270" s="108"/>
      <c r="C270" s="108" t="s">
        <v>46</v>
      </c>
      <c r="D270" s="109"/>
      <c r="E270" s="62" t="s">
        <v>43</v>
      </c>
      <c r="F270" s="110">
        <v>360.95</v>
      </c>
      <c r="G270" s="111" t="s">
        <v>80</v>
      </c>
      <c r="H270" s="110"/>
      <c r="I270" s="65">
        <v>0.78</v>
      </c>
      <c r="J270" s="112">
        <v>26.39</v>
      </c>
      <c r="K270" s="67">
        <v>20.58</v>
      </c>
    </row>
    <row r="271" spans="1:11" s="6" customFormat="1" ht="15" outlineLevel="1">
      <c r="A271" s="59" t="s">
        <v>43</v>
      </c>
      <c r="B271" s="108"/>
      <c r="C271" s="108" t="s">
        <v>48</v>
      </c>
      <c r="D271" s="109"/>
      <c r="E271" s="62" t="s">
        <v>43</v>
      </c>
      <c r="F271" s="110">
        <v>360.95</v>
      </c>
      <c r="G271" s="111" t="s">
        <v>80</v>
      </c>
      <c r="H271" s="110"/>
      <c r="I271" s="65">
        <v>0.78</v>
      </c>
      <c r="J271" s="112">
        <v>26.39</v>
      </c>
      <c r="K271" s="67">
        <v>20.58</v>
      </c>
    </row>
    <row r="272" spans="1:11" s="6" customFormat="1" ht="15" outlineLevel="1">
      <c r="A272" s="59" t="s">
        <v>43</v>
      </c>
      <c r="B272" s="108"/>
      <c r="C272" s="108" t="s">
        <v>63</v>
      </c>
      <c r="D272" s="109" t="s">
        <v>54</v>
      </c>
      <c r="E272" s="62">
        <v>175</v>
      </c>
      <c r="F272" s="110"/>
      <c r="G272" s="111"/>
      <c r="H272" s="110"/>
      <c r="I272" s="65">
        <v>1.36</v>
      </c>
      <c r="J272" s="112">
        <v>160</v>
      </c>
      <c r="K272" s="67">
        <v>32.93</v>
      </c>
    </row>
    <row r="273" spans="1:11" s="6" customFormat="1" ht="15" outlineLevel="1">
      <c r="A273" s="59" t="s">
        <v>43</v>
      </c>
      <c r="B273" s="108"/>
      <c r="C273" s="108" t="s">
        <v>64</v>
      </c>
      <c r="D273" s="109"/>
      <c r="E273" s="62" t="s">
        <v>43</v>
      </c>
      <c r="F273" s="110"/>
      <c r="G273" s="111"/>
      <c r="H273" s="110"/>
      <c r="I273" s="65">
        <v>2.14</v>
      </c>
      <c r="J273" s="112"/>
      <c r="K273" s="67">
        <v>53.51</v>
      </c>
    </row>
    <row r="274" spans="1:11" s="6" customFormat="1" ht="15.75">
      <c r="A274" s="70" t="s">
        <v>43</v>
      </c>
      <c r="B274" s="113"/>
      <c r="C274" s="113" t="s">
        <v>65</v>
      </c>
      <c r="D274" s="114"/>
      <c r="E274" s="73" t="s">
        <v>43</v>
      </c>
      <c r="F274" s="115"/>
      <c r="G274" s="116"/>
      <c r="H274" s="115"/>
      <c r="I274" s="76">
        <v>98.79</v>
      </c>
      <c r="J274" s="117"/>
      <c r="K274" s="78">
        <v>1948.18</v>
      </c>
    </row>
    <row r="275" spans="1:11" s="6" customFormat="1" ht="180">
      <c r="A275" s="59">
        <v>22</v>
      </c>
      <c r="B275" s="108" t="s">
        <v>394</v>
      </c>
      <c r="C275" s="108" t="s">
        <v>395</v>
      </c>
      <c r="D275" s="109" t="s">
        <v>41</v>
      </c>
      <c r="E275" s="62">
        <v>6</v>
      </c>
      <c r="F275" s="110">
        <v>17.09</v>
      </c>
      <c r="G275" s="111"/>
      <c r="H275" s="110"/>
      <c r="I275" s="65"/>
      <c r="J275" s="112"/>
      <c r="K275" s="67"/>
    </row>
    <row r="276" spans="1:11" s="6" customFormat="1" ht="25.5" outlineLevel="1">
      <c r="A276" s="59" t="s">
        <v>43</v>
      </c>
      <c r="B276" s="108"/>
      <c r="C276" s="108" t="s">
        <v>44</v>
      </c>
      <c r="D276" s="109"/>
      <c r="E276" s="62" t="s">
        <v>43</v>
      </c>
      <c r="F276" s="110">
        <v>14.88</v>
      </c>
      <c r="G276" s="111" t="s">
        <v>94</v>
      </c>
      <c r="H276" s="110"/>
      <c r="I276" s="65">
        <v>135.53</v>
      </c>
      <c r="J276" s="112">
        <v>26.39</v>
      </c>
      <c r="K276" s="67">
        <v>3576.56</v>
      </c>
    </row>
    <row r="277" spans="1:11" s="6" customFormat="1" ht="15" outlineLevel="1">
      <c r="A277" s="59" t="s">
        <v>43</v>
      </c>
      <c r="B277" s="108"/>
      <c r="C277" s="108" t="s">
        <v>46</v>
      </c>
      <c r="D277" s="109"/>
      <c r="E277" s="62" t="s">
        <v>43</v>
      </c>
      <c r="F277" s="110">
        <v>1.8</v>
      </c>
      <c r="G277" s="111" t="s">
        <v>95</v>
      </c>
      <c r="H277" s="110"/>
      <c r="I277" s="65">
        <v>16.2</v>
      </c>
      <c r="J277" s="112">
        <v>9.11</v>
      </c>
      <c r="K277" s="67">
        <v>147.58000000000001</v>
      </c>
    </row>
    <row r="278" spans="1:11" s="6" customFormat="1" ht="15" outlineLevel="1">
      <c r="A278" s="59" t="s">
        <v>43</v>
      </c>
      <c r="B278" s="108"/>
      <c r="C278" s="108" t="s">
        <v>48</v>
      </c>
      <c r="D278" s="109"/>
      <c r="E278" s="62" t="s">
        <v>43</v>
      </c>
      <c r="F278" s="110" t="s">
        <v>376</v>
      </c>
      <c r="G278" s="111"/>
      <c r="H278" s="110"/>
      <c r="I278" s="68" t="s">
        <v>431</v>
      </c>
      <c r="J278" s="112">
        <v>26.39</v>
      </c>
      <c r="K278" s="69" t="s">
        <v>432</v>
      </c>
    </row>
    <row r="279" spans="1:11" s="6" customFormat="1" ht="15" outlineLevel="1">
      <c r="A279" s="59" t="s">
        <v>43</v>
      </c>
      <c r="B279" s="108"/>
      <c r="C279" s="108" t="s">
        <v>52</v>
      </c>
      <c r="D279" s="109"/>
      <c r="E279" s="62" t="s">
        <v>43</v>
      </c>
      <c r="F279" s="110">
        <v>0.41</v>
      </c>
      <c r="G279" s="111"/>
      <c r="H279" s="110"/>
      <c r="I279" s="65">
        <v>2.46</v>
      </c>
      <c r="J279" s="112">
        <v>8.07</v>
      </c>
      <c r="K279" s="67">
        <v>19.850000000000001</v>
      </c>
    </row>
    <row r="280" spans="1:11" s="6" customFormat="1" ht="15" outlineLevel="1">
      <c r="A280" s="59" t="s">
        <v>43</v>
      </c>
      <c r="B280" s="108"/>
      <c r="C280" s="108" t="s">
        <v>53</v>
      </c>
      <c r="D280" s="109" t="s">
        <v>54</v>
      </c>
      <c r="E280" s="62">
        <v>91</v>
      </c>
      <c r="F280" s="110"/>
      <c r="G280" s="111"/>
      <c r="H280" s="110"/>
      <c r="I280" s="65">
        <v>123.33</v>
      </c>
      <c r="J280" s="112">
        <v>75</v>
      </c>
      <c r="K280" s="67">
        <v>2682.42</v>
      </c>
    </row>
    <row r="281" spans="1:11" s="6" customFormat="1" ht="15" outlineLevel="1">
      <c r="A281" s="59" t="s">
        <v>43</v>
      </c>
      <c r="B281" s="108"/>
      <c r="C281" s="108" t="s">
        <v>55</v>
      </c>
      <c r="D281" s="109" t="s">
        <v>54</v>
      </c>
      <c r="E281" s="62">
        <v>70</v>
      </c>
      <c r="F281" s="110"/>
      <c r="G281" s="111"/>
      <c r="H281" s="110"/>
      <c r="I281" s="65">
        <v>94.87</v>
      </c>
      <c r="J281" s="112">
        <v>41</v>
      </c>
      <c r="K281" s="67">
        <v>1466.39</v>
      </c>
    </row>
    <row r="282" spans="1:11" s="6" customFormat="1" ht="15" outlineLevel="1">
      <c r="A282" s="59" t="s">
        <v>43</v>
      </c>
      <c r="B282" s="108"/>
      <c r="C282" s="108" t="s">
        <v>56</v>
      </c>
      <c r="D282" s="109" t="s">
        <v>54</v>
      </c>
      <c r="E282" s="62">
        <v>98</v>
      </c>
      <c r="F282" s="110"/>
      <c r="G282" s="111"/>
      <c r="H282" s="110"/>
      <c r="I282" s="65">
        <v>0.26</v>
      </c>
      <c r="J282" s="112">
        <v>95</v>
      </c>
      <c r="K282" s="67">
        <v>6.77</v>
      </c>
    </row>
    <row r="283" spans="1:11" s="6" customFormat="1" ht="15" outlineLevel="1">
      <c r="A283" s="59" t="s">
        <v>43</v>
      </c>
      <c r="B283" s="108"/>
      <c r="C283" s="108" t="s">
        <v>57</v>
      </c>
      <c r="D283" s="109" t="s">
        <v>54</v>
      </c>
      <c r="E283" s="62">
        <v>77</v>
      </c>
      <c r="F283" s="110"/>
      <c r="G283" s="111"/>
      <c r="H283" s="110"/>
      <c r="I283" s="65">
        <v>0.21</v>
      </c>
      <c r="J283" s="112">
        <v>65</v>
      </c>
      <c r="K283" s="67">
        <v>4.63</v>
      </c>
    </row>
    <row r="284" spans="1:11" s="6" customFormat="1" ht="30" outlineLevel="1">
      <c r="A284" s="59" t="s">
        <v>43</v>
      </c>
      <c r="B284" s="108"/>
      <c r="C284" s="108" t="s">
        <v>58</v>
      </c>
      <c r="D284" s="109" t="s">
        <v>59</v>
      </c>
      <c r="E284" s="62">
        <v>1.1100000000000001</v>
      </c>
      <c r="F284" s="110"/>
      <c r="G284" s="111" t="s">
        <v>94</v>
      </c>
      <c r="H284" s="110"/>
      <c r="I284" s="65">
        <v>10.11</v>
      </c>
      <c r="J284" s="112"/>
      <c r="K284" s="67"/>
    </row>
    <row r="285" spans="1:11" s="6" customFormat="1" ht="15.75">
      <c r="A285" s="70" t="s">
        <v>43</v>
      </c>
      <c r="B285" s="113"/>
      <c r="C285" s="113" t="s">
        <v>60</v>
      </c>
      <c r="D285" s="114"/>
      <c r="E285" s="73" t="s">
        <v>43</v>
      </c>
      <c r="F285" s="115"/>
      <c r="G285" s="116"/>
      <c r="H285" s="115"/>
      <c r="I285" s="76">
        <v>372.86</v>
      </c>
      <c r="J285" s="117"/>
      <c r="K285" s="78">
        <v>7904.2</v>
      </c>
    </row>
    <row r="286" spans="1:11" s="6" customFormat="1" ht="15" outlineLevel="1">
      <c r="A286" s="59" t="s">
        <v>43</v>
      </c>
      <c r="B286" s="108"/>
      <c r="C286" s="108" t="s">
        <v>61</v>
      </c>
      <c r="D286" s="109"/>
      <c r="E286" s="62" t="s">
        <v>43</v>
      </c>
      <c r="F286" s="110"/>
      <c r="G286" s="111"/>
      <c r="H286" s="110"/>
      <c r="I286" s="65"/>
      <c r="J286" s="112"/>
      <c r="K286" s="67"/>
    </row>
    <row r="287" spans="1:11" s="6" customFormat="1" ht="25.5" outlineLevel="1">
      <c r="A287" s="59" t="s">
        <v>43</v>
      </c>
      <c r="B287" s="108"/>
      <c r="C287" s="108" t="s">
        <v>46</v>
      </c>
      <c r="D287" s="109"/>
      <c r="E287" s="62" t="s">
        <v>43</v>
      </c>
      <c r="F287" s="110">
        <v>0.03</v>
      </c>
      <c r="G287" s="111" t="s">
        <v>100</v>
      </c>
      <c r="H287" s="110"/>
      <c r="I287" s="65">
        <v>0.03</v>
      </c>
      <c r="J287" s="112">
        <v>26.39</v>
      </c>
      <c r="K287" s="67">
        <v>0.71</v>
      </c>
    </row>
    <row r="288" spans="1:11" s="6" customFormat="1" ht="25.5" outlineLevel="1">
      <c r="A288" s="59" t="s">
        <v>43</v>
      </c>
      <c r="B288" s="108"/>
      <c r="C288" s="108" t="s">
        <v>48</v>
      </c>
      <c r="D288" s="109"/>
      <c r="E288" s="62" t="s">
        <v>43</v>
      </c>
      <c r="F288" s="110">
        <v>0.03</v>
      </c>
      <c r="G288" s="111" t="s">
        <v>100</v>
      </c>
      <c r="H288" s="110"/>
      <c r="I288" s="65">
        <v>0.03</v>
      </c>
      <c r="J288" s="112">
        <v>26.39</v>
      </c>
      <c r="K288" s="67">
        <v>0.71</v>
      </c>
    </row>
    <row r="289" spans="1:11" s="6" customFormat="1" ht="15" outlineLevel="1">
      <c r="A289" s="59" t="s">
        <v>43</v>
      </c>
      <c r="B289" s="108"/>
      <c r="C289" s="108" t="s">
        <v>63</v>
      </c>
      <c r="D289" s="109" t="s">
        <v>54</v>
      </c>
      <c r="E289" s="62">
        <v>175</v>
      </c>
      <c r="F289" s="110"/>
      <c r="G289" s="111"/>
      <c r="H289" s="110"/>
      <c r="I289" s="65">
        <v>0.05</v>
      </c>
      <c r="J289" s="112">
        <v>160</v>
      </c>
      <c r="K289" s="67">
        <v>1.1299999999999999</v>
      </c>
    </row>
    <row r="290" spans="1:11" s="6" customFormat="1" ht="15" outlineLevel="1">
      <c r="A290" s="59" t="s">
        <v>43</v>
      </c>
      <c r="B290" s="108"/>
      <c r="C290" s="108" t="s">
        <v>64</v>
      </c>
      <c r="D290" s="109"/>
      <c r="E290" s="62" t="s">
        <v>43</v>
      </c>
      <c r="F290" s="110"/>
      <c r="G290" s="111"/>
      <c r="H290" s="110"/>
      <c r="I290" s="65">
        <v>0.08</v>
      </c>
      <c r="J290" s="112"/>
      <c r="K290" s="67">
        <v>1.84</v>
      </c>
    </row>
    <row r="291" spans="1:11" s="6" customFormat="1" ht="15.75">
      <c r="A291" s="70" t="s">
        <v>43</v>
      </c>
      <c r="B291" s="113"/>
      <c r="C291" s="113" t="s">
        <v>65</v>
      </c>
      <c r="D291" s="114"/>
      <c r="E291" s="73" t="s">
        <v>43</v>
      </c>
      <c r="F291" s="115"/>
      <c r="G291" s="116"/>
      <c r="H291" s="115"/>
      <c r="I291" s="76">
        <v>372.94</v>
      </c>
      <c r="J291" s="117"/>
      <c r="K291" s="78">
        <v>7906.04</v>
      </c>
    </row>
    <row r="292" spans="1:11" s="6" customFormat="1" ht="60">
      <c r="A292" s="59">
        <v>23</v>
      </c>
      <c r="B292" s="108" t="s">
        <v>397</v>
      </c>
      <c r="C292" s="108" t="s">
        <v>398</v>
      </c>
      <c r="D292" s="109" t="s">
        <v>399</v>
      </c>
      <c r="E292" s="62">
        <v>6</v>
      </c>
      <c r="F292" s="110">
        <v>6920.41</v>
      </c>
      <c r="G292" s="111"/>
      <c r="H292" s="110"/>
      <c r="I292" s="65">
        <v>41522.46</v>
      </c>
      <c r="J292" s="112">
        <v>4.08</v>
      </c>
      <c r="K292" s="78">
        <v>169411.64</v>
      </c>
    </row>
    <row r="293" spans="1:11" s="6" customFormat="1" ht="135">
      <c r="A293" s="59">
        <v>24</v>
      </c>
      <c r="B293" s="108" t="s">
        <v>400</v>
      </c>
      <c r="C293" s="108" t="s">
        <v>401</v>
      </c>
      <c r="D293" s="109" t="s">
        <v>402</v>
      </c>
      <c r="E293" s="62">
        <v>6.0000000000000001E-3</v>
      </c>
      <c r="F293" s="110">
        <v>1997</v>
      </c>
      <c r="G293" s="111"/>
      <c r="H293" s="110"/>
      <c r="I293" s="65"/>
      <c r="J293" s="112"/>
      <c r="K293" s="67"/>
    </row>
    <row r="294" spans="1:11" s="6" customFormat="1" ht="15" outlineLevel="1">
      <c r="A294" s="59" t="s">
        <v>43</v>
      </c>
      <c r="B294" s="108"/>
      <c r="C294" s="108" t="s">
        <v>44</v>
      </c>
      <c r="D294" s="109"/>
      <c r="E294" s="62" t="s">
        <v>43</v>
      </c>
      <c r="F294" s="110">
        <v>1112.7</v>
      </c>
      <c r="G294" s="111" t="s">
        <v>76</v>
      </c>
      <c r="H294" s="110"/>
      <c r="I294" s="65">
        <v>8.81</v>
      </c>
      <c r="J294" s="112">
        <v>26.39</v>
      </c>
      <c r="K294" s="67">
        <v>232.56</v>
      </c>
    </row>
    <row r="295" spans="1:11" s="6" customFormat="1" ht="15" outlineLevel="1">
      <c r="A295" s="59" t="s">
        <v>43</v>
      </c>
      <c r="B295" s="108"/>
      <c r="C295" s="108" t="s">
        <v>46</v>
      </c>
      <c r="D295" s="109"/>
      <c r="E295" s="62" t="s">
        <v>43</v>
      </c>
      <c r="F295" s="110"/>
      <c r="G295" s="111">
        <v>1.2</v>
      </c>
      <c r="H295" s="110"/>
      <c r="I295" s="65"/>
      <c r="J295" s="112"/>
      <c r="K295" s="67"/>
    </row>
    <row r="296" spans="1:11" s="6" customFormat="1" ht="15" outlineLevel="1">
      <c r="A296" s="59" t="s">
        <v>43</v>
      </c>
      <c r="B296" s="108"/>
      <c r="C296" s="108" t="s">
        <v>48</v>
      </c>
      <c r="D296" s="109"/>
      <c r="E296" s="62" t="s">
        <v>43</v>
      </c>
      <c r="F296" s="110"/>
      <c r="G296" s="111"/>
      <c r="H296" s="110"/>
      <c r="I296" s="65"/>
      <c r="J296" s="112">
        <v>26.39</v>
      </c>
      <c r="K296" s="67"/>
    </row>
    <row r="297" spans="1:11" s="6" customFormat="1" ht="15" outlineLevel="1">
      <c r="A297" s="59" t="s">
        <v>43</v>
      </c>
      <c r="B297" s="108"/>
      <c r="C297" s="108" t="s">
        <v>52</v>
      </c>
      <c r="D297" s="109"/>
      <c r="E297" s="62" t="s">
        <v>43</v>
      </c>
      <c r="F297" s="110">
        <v>884.3</v>
      </c>
      <c r="G297" s="111"/>
      <c r="H297" s="110"/>
      <c r="I297" s="65">
        <v>5.31</v>
      </c>
      <c r="J297" s="112">
        <v>5.94</v>
      </c>
      <c r="K297" s="67">
        <v>31.52</v>
      </c>
    </row>
    <row r="298" spans="1:11" s="6" customFormat="1" ht="15" outlineLevel="1">
      <c r="A298" s="59" t="s">
        <v>43</v>
      </c>
      <c r="B298" s="108"/>
      <c r="C298" s="108" t="s">
        <v>53</v>
      </c>
      <c r="D298" s="109" t="s">
        <v>54</v>
      </c>
      <c r="E298" s="62">
        <v>91</v>
      </c>
      <c r="F298" s="110"/>
      <c r="G298" s="111"/>
      <c r="H298" s="110"/>
      <c r="I298" s="65">
        <v>8.02</v>
      </c>
      <c r="J298" s="112">
        <v>75</v>
      </c>
      <c r="K298" s="67">
        <v>174.42</v>
      </c>
    </row>
    <row r="299" spans="1:11" s="6" customFormat="1" ht="15" outlineLevel="1">
      <c r="A299" s="59" t="s">
        <v>43</v>
      </c>
      <c r="B299" s="108"/>
      <c r="C299" s="108" t="s">
        <v>55</v>
      </c>
      <c r="D299" s="109" t="s">
        <v>54</v>
      </c>
      <c r="E299" s="62">
        <v>70</v>
      </c>
      <c r="F299" s="110"/>
      <c r="G299" s="111"/>
      <c r="H299" s="110"/>
      <c r="I299" s="65">
        <v>6.17</v>
      </c>
      <c r="J299" s="112">
        <v>41</v>
      </c>
      <c r="K299" s="67">
        <v>95.35</v>
      </c>
    </row>
    <row r="300" spans="1:11" s="6" customFormat="1" ht="15" outlineLevel="1">
      <c r="A300" s="59" t="s">
        <v>43</v>
      </c>
      <c r="B300" s="108"/>
      <c r="C300" s="108" t="s">
        <v>56</v>
      </c>
      <c r="D300" s="109" t="s">
        <v>54</v>
      </c>
      <c r="E300" s="62">
        <v>98</v>
      </c>
      <c r="F300" s="110"/>
      <c r="G300" s="111"/>
      <c r="H300" s="110"/>
      <c r="I300" s="65">
        <v>0</v>
      </c>
      <c r="J300" s="112">
        <v>95</v>
      </c>
      <c r="K300" s="67">
        <v>0</v>
      </c>
    </row>
    <row r="301" spans="1:11" s="6" customFormat="1" ht="15" outlineLevel="1">
      <c r="A301" s="59" t="s">
        <v>43</v>
      </c>
      <c r="B301" s="108"/>
      <c r="C301" s="108" t="s">
        <v>57</v>
      </c>
      <c r="D301" s="109" t="s">
        <v>54</v>
      </c>
      <c r="E301" s="62">
        <v>77</v>
      </c>
      <c r="F301" s="110"/>
      <c r="G301" s="111"/>
      <c r="H301" s="110"/>
      <c r="I301" s="65">
        <v>0</v>
      </c>
      <c r="J301" s="112">
        <v>65</v>
      </c>
      <c r="K301" s="67">
        <v>0</v>
      </c>
    </row>
    <row r="302" spans="1:11" s="6" customFormat="1" ht="30" outlineLevel="1">
      <c r="A302" s="59" t="s">
        <v>43</v>
      </c>
      <c r="B302" s="108"/>
      <c r="C302" s="108" t="s">
        <v>58</v>
      </c>
      <c r="D302" s="109" t="s">
        <v>59</v>
      </c>
      <c r="E302" s="62">
        <v>95.84</v>
      </c>
      <c r="F302" s="110"/>
      <c r="G302" s="111" t="s">
        <v>76</v>
      </c>
      <c r="H302" s="110"/>
      <c r="I302" s="65">
        <v>0.76</v>
      </c>
      <c r="J302" s="112"/>
      <c r="K302" s="67"/>
    </row>
    <row r="303" spans="1:11" s="6" customFormat="1" ht="15.75">
      <c r="A303" s="70" t="s">
        <v>43</v>
      </c>
      <c r="B303" s="113"/>
      <c r="C303" s="113" t="s">
        <v>60</v>
      </c>
      <c r="D303" s="114"/>
      <c r="E303" s="73" t="s">
        <v>43</v>
      </c>
      <c r="F303" s="115"/>
      <c r="G303" s="116"/>
      <c r="H303" s="115"/>
      <c r="I303" s="76">
        <v>28.31</v>
      </c>
      <c r="J303" s="117"/>
      <c r="K303" s="78">
        <v>533.85</v>
      </c>
    </row>
    <row r="304" spans="1:11" s="6" customFormat="1" ht="150">
      <c r="A304" s="59">
        <v>25</v>
      </c>
      <c r="B304" s="108" t="s">
        <v>403</v>
      </c>
      <c r="C304" s="108" t="s">
        <v>404</v>
      </c>
      <c r="D304" s="109" t="s">
        <v>109</v>
      </c>
      <c r="E304" s="62" t="s">
        <v>405</v>
      </c>
      <c r="F304" s="110">
        <v>51.54</v>
      </c>
      <c r="G304" s="111"/>
      <c r="H304" s="110"/>
      <c r="I304" s="65">
        <v>726.71</v>
      </c>
      <c r="J304" s="112">
        <v>3.81</v>
      </c>
      <c r="K304" s="78">
        <v>2768.78</v>
      </c>
    </row>
    <row r="305" spans="1:11" s="6" customFormat="1" ht="180">
      <c r="A305" s="59">
        <v>26</v>
      </c>
      <c r="B305" s="108" t="s">
        <v>220</v>
      </c>
      <c r="C305" s="108" t="s">
        <v>406</v>
      </c>
      <c r="D305" s="109" t="s">
        <v>211</v>
      </c>
      <c r="E305" s="62" t="s">
        <v>812</v>
      </c>
      <c r="F305" s="110">
        <v>3445.44</v>
      </c>
      <c r="G305" s="111"/>
      <c r="H305" s="110"/>
      <c r="I305" s="65"/>
      <c r="J305" s="112"/>
      <c r="K305" s="67"/>
    </row>
    <row r="306" spans="1:11" s="6" customFormat="1" ht="25.5" outlineLevel="1">
      <c r="A306" s="59" t="s">
        <v>43</v>
      </c>
      <c r="B306" s="108"/>
      <c r="C306" s="108" t="s">
        <v>44</v>
      </c>
      <c r="D306" s="109"/>
      <c r="E306" s="62" t="s">
        <v>43</v>
      </c>
      <c r="F306" s="110">
        <v>660.45</v>
      </c>
      <c r="G306" s="111" t="s">
        <v>94</v>
      </c>
      <c r="H306" s="110"/>
      <c r="I306" s="65">
        <v>200.51</v>
      </c>
      <c r="J306" s="112">
        <v>26.39</v>
      </c>
      <c r="K306" s="67">
        <v>5291.53</v>
      </c>
    </row>
    <row r="307" spans="1:11" s="6" customFormat="1" ht="15" outlineLevel="1">
      <c r="A307" s="59" t="s">
        <v>43</v>
      </c>
      <c r="B307" s="108"/>
      <c r="C307" s="108" t="s">
        <v>46</v>
      </c>
      <c r="D307" s="109"/>
      <c r="E307" s="62" t="s">
        <v>43</v>
      </c>
      <c r="F307" s="110">
        <v>18.670000000000002</v>
      </c>
      <c r="G307" s="111" t="s">
        <v>95</v>
      </c>
      <c r="H307" s="110"/>
      <c r="I307" s="65">
        <v>5.6</v>
      </c>
      <c r="J307" s="112">
        <v>9.42</v>
      </c>
      <c r="K307" s="67">
        <v>52.76</v>
      </c>
    </row>
    <row r="308" spans="1:11" s="6" customFormat="1" ht="15" outlineLevel="1">
      <c r="A308" s="59" t="s">
        <v>43</v>
      </c>
      <c r="B308" s="108"/>
      <c r="C308" s="108" t="s">
        <v>48</v>
      </c>
      <c r="D308" s="109"/>
      <c r="E308" s="62" t="s">
        <v>43</v>
      </c>
      <c r="F308" s="110" t="s">
        <v>215</v>
      </c>
      <c r="G308" s="111"/>
      <c r="H308" s="110"/>
      <c r="I308" s="68" t="s">
        <v>813</v>
      </c>
      <c r="J308" s="112">
        <v>26.39</v>
      </c>
      <c r="K308" s="69" t="s">
        <v>814</v>
      </c>
    </row>
    <row r="309" spans="1:11" s="6" customFormat="1" ht="15" outlineLevel="1">
      <c r="A309" s="59" t="s">
        <v>43</v>
      </c>
      <c r="B309" s="108"/>
      <c r="C309" s="108" t="s">
        <v>52</v>
      </c>
      <c r="D309" s="109"/>
      <c r="E309" s="62" t="s">
        <v>43</v>
      </c>
      <c r="F309" s="110">
        <v>2766.32</v>
      </c>
      <c r="G309" s="111"/>
      <c r="H309" s="110"/>
      <c r="I309" s="65">
        <v>553.26</v>
      </c>
      <c r="J309" s="112">
        <v>8.77</v>
      </c>
      <c r="K309" s="67">
        <v>4852.13</v>
      </c>
    </row>
    <row r="310" spans="1:11" s="6" customFormat="1" ht="15" outlineLevel="1">
      <c r="A310" s="59" t="s">
        <v>43</v>
      </c>
      <c r="B310" s="108"/>
      <c r="C310" s="108" t="s">
        <v>53</v>
      </c>
      <c r="D310" s="109" t="s">
        <v>54</v>
      </c>
      <c r="E310" s="62">
        <v>85</v>
      </c>
      <c r="F310" s="110"/>
      <c r="G310" s="111"/>
      <c r="H310" s="110"/>
      <c r="I310" s="65">
        <v>170.43</v>
      </c>
      <c r="J310" s="112">
        <v>70</v>
      </c>
      <c r="K310" s="67">
        <v>3704.07</v>
      </c>
    </row>
    <row r="311" spans="1:11" s="6" customFormat="1" ht="15" outlineLevel="1">
      <c r="A311" s="59" t="s">
        <v>43</v>
      </c>
      <c r="B311" s="108"/>
      <c r="C311" s="108" t="s">
        <v>55</v>
      </c>
      <c r="D311" s="109" t="s">
        <v>54</v>
      </c>
      <c r="E311" s="62">
        <v>70</v>
      </c>
      <c r="F311" s="110"/>
      <c r="G311" s="111"/>
      <c r="H311" s="110"/>
      <c r="I311" s="65">
        <v>140.36000000000001</v>
      </c>
      <c r="J311" s="112">
        <v>41</v>
      </c>
      <c r="K311" s="67">
        <v>2169.5300000000002</v>
      </c>
    </row>
    <row r="312" spans="1:11" s="6" customFormat="1" ht="15" outlineLevel="1">
      <c r="A312" s="59" t="s">
        <v>43</v>
      </c>
      <c r="B312" s="108"/>
      <c r="C312" s="108" t="s">
        <v>56</v>
      </c>
      <c r="D312" s="109" t="s">
        <v>54</v>
      </c>
      <c r="E312" s="62">
        <v>98</v>
      </c>
      <c r="F312" s="110"/>
      <c r="G312" s="111"/>
      <c r="H312" s="110"/>
      <c r="I312" s="65">
        <v>0.8</v>
      </c>
      <c r="J312" s="112">
        <v>95</v>
      </c>
      <c r="K312" s="67">
        <v>20.53</v>
      </c>
    </row>
    <row r="313" spans="1:11" s="6" customFormat="1" ht="15" outlineLevel="1">
      <c r="A313" s="59" t="s">
        <v>43</v>
      </c>
      <c r="B313" s="108"/>
      <c r="C313" s="108" t="s">
        <v>57</v>
      </c>
      <c r="D313" s="109" t="s">
        <v>54</v>
      </c>
      <c r="E313" s="62">
        <v>77</v>
      </c>
      <c r="F313" s="110"/>
      <c r="G313" s="111"/>
      <c r="H313" s="110"/>
      <c r="I313" s="65">
        <v>0.63</v>
      </c>
      <c r="J313" s="112">
        <v>65</v>
      </c>
      <c r="K313" s="67">
        <v>14.05</v>
      </c>
    </row>
    <row r="314" spans="1:11" s="6" customFormat="1" ht="30" outlineLevel="1">
      <c r="A314" s="59" t="s">
        <v>43</v>
      </c>
      <c r="B314" s="108"/>
      <c r="C314" s="108" t="s">
        <v>58</v>
      </c>
      <c r="D314" s="109" t="s">
        <v>59</v>
      </c>
      <c r="E314" s="62">
        <v>56.18</v>
      </c>
      <c r="F314" s="110"/>
      <c r="G314" s="111" t="s">
        <v>94</v>
      </c>
      <c r="H314" s="110"/>
      <c r="I314" s="65">
        <v>17.059999999999999</v>
      </c>
      <c r="J314" s="112"/>
      <c r="K314" s="67"/>
    </row>
    <row r="315" spans="1:11" s="6" customFormat="1" ht="15.75">
      <c r="A315" s="70" t="s">
        <v>43</v>
      </c>
      <c r="B315" s="113"/>
      <c r="C315" s="113" t="s">
        <v>60</v>
      </c>
      <c r="D315" s="114"/>
      <c r="E315" s="73" t="s">
        <v>43</v>
      </c>
      <c r="F315" s="115"/>
      <c r="G315" s="116"/>
      <c r="H315" s="115"/>
      <c r="I315" s="76">
        <v>1071.5899999999999</v>
      </c>
      <c r="J315" s="117"/>
      <c r="K315" s="78">
        <v>16104.6</v>
      </c>
    </row>
    <row r="316" spans="1:11" s="6" customFormat="1" ht="15" outlineLevel="1">
      <c r="A316" s="59" t="s">
        <v>43</v>
      </c>
      <c r="B316" s="108"/>
      <c r="C316" s="108" t="s">
        <v>61</v>
      </c>
      <c r="D316" s="109"/>
      <c r="E316" s="62" t="s">
        <v>43</v>
      </c>
      <c r="F316" s="110"/>
      <c r="G316" s="111"/>
      <c r="H316" s="110"/>
      <c r="I316" s="65"/>
      <c r="J316" s="112"/>
      <c r="K316" s="67"/>
    </row>
    <row r="317" spans="1:11" s="6" customFormat="1" ht="25.5" outlineLevel="1">
      <c r="A317" s="59" t="s">
        <v>43</v>
      </c>
      <c r="B317" s="108"/>
      <c r="C317" s="108" t="s">
        <v>46</v>
      </c>
      <c r="D317" s="109"/>
      <c r="E317" s="62" t="s">
        <v>43</v>
      </c>
      <c r="F317" s="110">
        <v>2.73</v>
      </c>
      <c r="G317" s="111" t="s">
        <v>100</v>
      </c>
      <c r="H317" s="110"/>
      <c r="I317" s="65">
        <v>0.08</v>
      </c>
      <c r="J317" s="112">
        <v>26.39</v>
      </c>
      <c r="K317" s="67">
        <v>2.16</v>
      </c>
    </row>
    <row r="318" spans="1:11" s="6" customFormat="1" ht="25.5" outlineLevel="1">
      <c r="A318" s="59" t="s">
        <v>43</v>
      </c>
      <c r="B318" s="108"/>
      <c r="C318" s="108" t="s">
        <v>48</v>
      </c>
      <c r="D318" s="109"/>
      <c r="E318" s="62" t="s">
        <v>43</v>
      </c>
      <c r="F318" s="110">
        <v>2.73</v>
      </c>
      <c r="G318" s="111" t="s">
        <v>100</v>
      </c>
      <c r="H318" s="110"/>
      <c r="I318" s="65">
        <v>0.08</v>
      </c>
      <c r="J318" s="112">
        <v>26.39</v>
      </c>
      <c r="K318" s="67">
        <v>2.16</v>
      </c>
    </row>
    <row r="319" spans="1:11" s="6" customFormat="1" ht="15" outlineLevel="1">
      <c r="A319" s="59" t="s">
        <v>43</v>
      </c>
      <c r="B319" s="108"/>
      <c r="C319" s="108" t="s">
        <v>63</v>
      </c>
      <c r="D319" s="109" t="s">
        <v>54</v>
      </c>
      <c r="E319" s="62">
        <v>175</v>
      </c>
      <c r="F319" s="110"/>
      <c r="G319" s="111"/>
      <c r="H319" s="110"/>
      <c r="I319" s="65">
        <v>0.14000000000000001</v>
      </c>
      <c r="J319" s="112">
        <v>160</v>
      </c>
      <c r="K319" s="67">
        <v>3.45</v>
      </c>
    </row>
    <row r="320" spans="1:11" s="6" customFormat="1" ht="15" outlineLevel="1">
      <c r="A320" s="59" t="s">
        <v>43</v>
      </c>
      <c r="B320" s="108"/>
      <c r="C320" s="108" t="s">
        <v>64</v>
      </c>
      <c r="D320" s="109"/>
      <c r="E320" s="62" t="s">
        <v>43</v>
      </c>
      <c r="F320" s="110"/>
      <c r="G320" s="111"/>
      <c r="H320" s="110"/>
      <c r="I320" s="65">
        <v>0.22</v>
      </c>
      <c r="J320" s="112"/>
      <c r="K320" s="67">
        <v>5.61</v>
      </c>
    </row>
    <row r="321" spans="1:11" s="6" customFormat="1" ht="15.75">
      <c r="A321" s="70" t="s">
        <v>43</v>
      </c>
      <c r="B321" s="113"/>
      <c r="C321" s="113" t="s">
        <v>65</v>
      </c>
      <c r="D321" s="114"/>
      <c r="E321" s="73" t="s">
        <v>43</v>
      </c>
      <c r="F321" s="115"/>
      <c r="G321" s="116"/>
      <c r="H321" s="115"/>
      <c r="I321" s="76">
        <v>1071.81</v>
      </c>
      <c r="J321" s="117"/>
      <c r="K321" s="78">
        <v>16110.21</v>
      </c>
    </row>
    <row r="322" spans="1:11" s="6" customFormat="1" ht="180">
      <c r="A322" s="59">
        <v>27</v>
      </c>
      <c r="B322" s="108" t="s">
        <v>410</v>
      </c>
      <c r="C322" s="108" t="s">
        <v>411</v>
      </c>
      <c r="D322" s="109" t="s">
        <v>211</v>
      </c>
      <c r="E322" s="62" t="s">
        <v>812</v>
      </c>
      <c r="F322" s="110">
        <v>4792.6499999999996</v>
      </c>
      <c r="G322" s="111"/>
      <c r="H322" s="110"/>
      <c r="I322" s="65"/>
      <c r="J322" s="112"/>
      <c r="K322" s="67"/>
    </row>
    <row r="323" spans="1:11" s="6" customFormat="1" ht="25.5" outlineLevel="1">
      <c r="A323" s="59" t="s">
        <v>43</v>
      </c>
      <c r="B323" s="108"/>
      <c r="C323" s="108" t="s">
        <v>44</v>
      </c>
      <c r="D323" s="109"/>
      <c r="E323" s="62" t="s">
        <v>43</v>
      </c>
      <c r="F323" s="110">
        <v>1099.73</v>
      </c>
      <c r="G323" s="111" t="s">
        <v>94</v>
      </c>
      <c r="H323" s="110"/>
      <c r="I323" s="65">
        <v>333.88</v>
      </c>
      <c r="J323" s="112">
        <v>26.39</v>
      </c>
      <c r="K323" s="67">
        <v>8811.0400000000009</v>
      </c>
    </row>
    <row r="324" spans="1:11" s="6" customFormat="1" ht="15" outlineLevel="1">
      <c r="A324" s="59" t="s">
        <v>43</v>
      </c>
      <c r="B324" s="108"/>
      <c r="C324" s="108" t="s">
        <v>46</v>
      </c>
      <c r="D324" s="109"/>
      <c r="E324" s="62" t="s">
        <v>43</v>
      </c>
      <c r="F324" s="110">
        <v>27.08</v>
      </c>
      <c r="G324" s="111" t="s">
        <v>95</v>
      </c>
      <c r="H324" s="110"/>
      <c r="I324" s="65">
        <v>8.1199999999999992</v>
      </c>
      <c r="J324" s="112">
        <v>9.48</v>
      </c>
      <c r="K324" s="67">
        <v>77.02</v>
      </c>
    </row>
    <row r="325" spans="1:11" s="6" customFormat="1" ht="15" outlineLevel="1">
      <c r="A325" s="59" t="s">
        <v>43</v>
      </c>
      <c r="B325" s="108"/>
      <c r="C325" s="108" t="s">
        <v>48</v>
      </c>
      <c r="D325" s="109"/>
      <c r="E325" s="62" t="s">
        <v>43</v>
      </c>
      <c r="F325" s="110" t="s">
        <v>413</v>
      </c>
      <c r="G325" s="111"/>
      <c r="H325" s="110"/>
      <c r="I325" s="68" t="s">
        <v>815</v>
      </c>
      <c r="J325" s="112">
        <v>26.39</v>
      </c>
      <c r="K325" s="69" t="s">
        <v>816</v>
      </c>
    </row>
    <row r="326" spans="1:11" s="6" customFormat="1" ht="15" outlineLevel="1">
      <c r="A326" s="59" t="s">
        <v>43</v>
      </c>
      <c r="B326" s="108"/>
      <c r="C326" s="108" t="s">
        <v>52</v>
      </c>
      <c r="D326" s="109"/>
      <c r="E326" s="62" t="s">
        <v>43</v>
      </c>
      <c r="F326" s="110">
        <v>3665.84</v>
      </c>
      <c r="G326" s="111"/>
      <c r="H326" s="110"/>
      <c r="I326" s="65">
        <v>733.17</v>
      </c>
      <c r="J326" s="112">
        <v>9.3699999999999992</v>
      </c>
      <c r="K326" s="67">
        <v>6869.78</v>
      </c>
    </row>
    <row r="327" spans="1:11" s="6" customFormat="1" ht="15" outlineLevel="1">
      <c r="A327" s="59" t="s">
        <v>43</v>
      </c>
      <c r="B327" s="108"/>
      <c r="C327" s="108" t="s">
        <v>53</v>
      </c>
      <c r="D327" s="109" t="s">
        <v>54</v>
      </c>
      <c r="E327" s="62">
        <v>85</v>
      </c>
      <c r="F327" s="110"/>
      <c r="G327" s="111"/>
      <c r="H327" s="110"/>
      <c r="I327" s="65">
        <v>283.8</v>
      </c>
      <c r="J327" s="112">
        <v>70</v>
      </c>
      <c r="K327" s="67">
        <v>6167.73</v>
      </c>
    </row>
    <row r="328" spans="1:11" s="6" customFormat="1" ht="15" outlineLevel="1">
      <c r="A328" s="59" t="s">
        <v>43</v>
      </c>
      <c r="B328" s="108"/>
      <c r="C328" s="108" t="s">
        <v>55</v>
      </c>
      <c r="D328" s="109" t="s">
        <v>54</v>
      </c>
      <c r="E328" s="62">
        <v>70</v>
      </c>
      <c r="F328" s="110"/>
      <c r="G328" s="111"/>
      <c r="H328" s="110"/>
      <c r="I328" s="65">
        <v>233.72</v>
      </c>
      <c r="J328" s="112">
        <v>41</v>
      </c>
      <c r="K328" s="67">
        <v>3612.53</v>
      </c>
    </row>
    <row r="329" spans="1:11" s="6" customFormat="1" ht="15" outlineLevel="1">
      <c r="A329" s="59" t="s">
        <v>43</v>
      </c>
      <c r="B329" s="108"/>
      <c r="C329" s="108" t="s">
        <v>56</v>
      </c>
      <c r="D329" s="109" t="s">
        <v>54</v>
      </c>
      <c r="E329" s="62">
        <v>98</v>
      </c>
      <c r="F329" s="110"/>
      <c r="G329" s="111"/>
      <c r="H329" s="110"/>
      <c r="I329" s="65">
        <v>1.19</v>
      </c>
      <c r="J329" s="112">
        <v>95</v>
      </c>
      <c r="K329" s="67">
        <v>30.24</v>
      </c>
    </row>
    <row r="330" spans="1:11" s="6" customFormat="1" ht="15" outlineLevel="1">
      <c r="A330" s="59" t="s">
        <v>43</v>
      </c>
      <c r="B330" s="108"/>
      <c r="C330" s="108" t="s">
        <v>57</v>
      </c>
      <c r="D330" s="109" t="s">
        <v>54</v>
      </c>
      <c r="E330" s="62">
        <v>77</v>
      </c>
      <c r="F330" s="110"/>
      <c r="G330" s="111"/>
      <c r="H330" s="110"/>
      <c r="I330" s="65">
        <v>0.93</v>
      </c>
      <c r="J330" s="112">
        <v>65</v>
      </c>
      <c r="K330" s="67">
        <v>20.69</v>
      </c>
    </row>
    <row r="331" spans="1:11" s="6" customFormat="1" ht="30" outlineLevel="1">
      <c r="A331" s="59" t="s">
        <v>43</v>
      </c>
      <c r="B331" s="108"/>
      <c r="C331" s="108" t="s">
        <v>58</v>
      </c>
      <c r="D331" s="109" t="s">
        <v>59</v>
      </c>
      <c r="E331" s="62">
        <v>93.33</v>
      </c>
      <c r="F331" s="110"/>
      <c r="G331" s="111" t="s">
        <v>94</v>
      </c>
      <c r="H331" s="110"/>
      <c r="I331" s="65">
        <v>28.34</v>
      </c>
      <c r="J331" s="112"/>
      <c r="K331" s="67"/>
    </row>
    <row r="332" spans="1:11" s="6" customFormat="1" ht="15.75">
      <c r="A332" s="70" t="s">
        <v>43</v>
      </c>
      <c r="B332" s="113"/>
      <c r="C332" s="113" t="s">
        <v>60</v>
      </c>
      <c r="D332" s="114"/>
      <c r="E332" s="73" t="s">
        <v>43</v>
      </c>
      <c r="F332" s="115"/>
      <c r="G332" s="116"/>
      <c r="H332" s="115"/>
      <c r="I332" s="76">
        <v>1594.81</v>
      </c>
      <c r="J332" s="117"/>
      <c r="K332" s="78">
        <v>25589.03</v>
      </c>
    </row>
    <row r="333" spans="1:11" s="6" customFormat="1" ht="15" outlineLevel="1">
      <c r="A333" s="59" t="s">
        <v>43</v>
      </c>
      <c r="B333" s="108"/>
      <c r="C333" s="108" t="s">
        <v>61</v>
      </c>
      <c r="D333" s="109"/>
      <c r="E333" s="62" t="s">
        <v>43</v>
      </c>
      <c r="F333" s="110"/>
      <c r="G333" s="111"/>
      <c r="H333" s="110"/>
      <c r="I333" s="65"/>
      <c r="J333" s="112"/>
      <c r="K333" s="67"/>
    </row>
    <row r="334" spans="1:11" s="6" customFormat="1" ht="25.5" outlineLevel="1">
      <c r="A334" s="59" t="s">
        <v>43</v>
      </c>
      <c r="B334" s="108"/>
      <c r="C334" s="108" t="s">
        <v>46</v>
      </c>
      <c r="D334" s="109"/>
      <c r="E334" s="62" t="s">
        <v>43</v>
      </c>
      <c r="F334" s="110">
        <v>4.0199999999999996</v>
      </c>
      <c r="G334" s="111" t="s">
        <v>100</v>
      </c>
      <c r="H334" s="110"/>
      <c r="I334" s="65">
        <v>0.12</v>
      </c>
      <c r="J334" s="112">
        <v>26.39</v>
      </c>
      <c r="K334" s="67">
        <v>3.18</v>
      </c>
    </row>
    <row r="335" spans="1:11" s="6" customFormat="1" ht="25.5" outlineLevel="1">
      <c r="A335" s="59" t="s">
        <v>43</v>
      </c>
      <c r="B335" s="108"/>
      <c r="C335" s="108" t="s">
        <v>48</v>
      </c>
      <c r="D335" s="109"/>
      <c r="E335" s="62" t="s">
        <v>43</v>
      </c>
      <c r="F335" s="110">
        <v>4.0199999999999996</v>
      </c>
      <c r="G335" s="111" t="s">
        <v>100</v>
      </c>
      <c r="H335" s="110"/>
      <c r="I335" s="65">
        <v>0.12</v>
      </c>
      <c r="J335" s="112">
        <v>26.39</v>
      </c>
      <c r="K335" s="67">
        <v>3.18</v>
      </c>
    </row>
    <row r="336" spans="1:11" s="6" customFormat="1" ht="15" outlineLevel="1">
      <c r="A336" s="59" t="s">
        <v>43</v>
      </c>
      <c r="B336" s="108"/>
      <c r="C336" s="108" t="s">
        <v>63</v>
      </c>
      <c r="D336" s="109" t="s">
        <v>54</v>
      </c>
      <c r="E336" s="62">
        <v>175</v>
      </c>
      <c r="F336" s="110"/>
      <c r="G336" s="111"/>
      <c r="H336" s="110"/>
      <c r="I336" s="65">
        <v>0.21</v>
      </c>
      <c r="J336" s="112">
        <v>160</v>
      </c>
      <c r="K336" s="67">
        <v>5.09</v>
      </c>
    </row>
    <row r="337" spans="1:11" s="6" customFormat="1" ht="15" outlineLevel="1">
      <c r="A337" s="59" t="s">
        <v>43</v>
      </c>
      <c r="B337" s="108"/>
      <c r="C337" s="108" t="s">
        <v>64</v>
      </c>
      <c r="D337" s="109"/>
      <c r="E337" s="62" t="s">
        <v>43</v>
      </c>
      <c r="F337" s="110"/>
      <c r="G337" s="111"/>
      <c r="H337" s="110"/>
      <c r="I337" s="65">
        <v>0.33</v>
      </c>
      <c r="J337" s="112"/>
      <c r="K337" s="67">
        <v>8.27</v>
      </c>
    </row>
    <row r="338" spans="1:11" s="6" customFormat="1" ht="15.75">
      <c r="A338" s="70" t="s">
        <v>43</v>
      </c>
      <c r="B338" s="113"/>
      <c r="C338" s="113" t="s">
        <v>65</v>
      </c>
      <c r="D338" s="114"/>
      <c r="E338" s="73" t="s">
        <v>43</v>
      </c>
      <c r="F338" s="115"/>
      <c r="G338" s="116"/>
      <c r="H338" s="115"/>
      <c r="I338" s="76">
        <v>1595.14</v>
      </c>
      <c r="J338" s="117"/>
      <c r="K338" s="78">
        <v>25597.3</v>
      </c>
    </row>
    <row r="339" spans="1:11" s="6" customFormat="1" ht="150">
      <c r="A339" s="59">
        <v>28</v>
      </c>
      <c r="B339" s="108" t="s">
        <v>416</v>
      </c>
      <c r="C339" s="108" t="s">
        <v>417</v>
      </c>
      <c r="D339" s="109" t="s">
        <v>418</v>
      </c>
      <c r="E339" s="62" t="s">
        <v>817</v>
      </c>
      <c r="F339" s="110">
        <v>31175.31</v>
      </c>
      <c r="G339" s="111"/>
      <c r="H339" s="110"/>
      <c r="I339" s="65">
        <v>187051.86</v>
      </c>
      <c r="J339" s="112">
        <v>3.41</v>
      </c>
      <c r="K339" s="78">
        <v>637846.84</v>
      </c>
    </row>
    <row r="340" spans="1:11" s="6" customFormat="1" ht="75">
      <c r="A340" s="59">
        <v>29</v>
      </c>
      <c r="B340" s="108" t="s">
        <v>123</v>
      </c>
      <c r="C340" s="108" t="s">
        <v>419</v>
      </c>
      <c r="D340" s="109" t="s">
        <v>125</v>
      </c>
      <c r="E340" s="62">
        <v>2</v>
      </c>
      <c r="F340" s="110">
        <v>14358.11</v>
      </c>
      <c r="G340" s="111"/>
      <c r="H340" s="110"/>
      <c r="I340" s="65">
        <v>28716.22</v>
      </c>
      <c r="J340" s="112">
        <v>7.4</v>
      </c>
      <c r="K340" s="78">
        <v>212500.03</v>
      </c>
    </row>
    <row r="341" spans="1:11" s="6" customFormat="1" ht="75">
      <c r="A341" s="59">
        <v>30</v>
      </c>
      <c r="B341" s="108" t="s">
        <v>123</v>
      </c>
      <c r="C341" s="108" t="s">
        <v>420</v>
      </c>
      <c r="D341" s="109" t="s">
        <v>125</v>
      </c>
      <c r="E341" s="62">
        <v>2</v>
      </c>
      <c r="F341" s="110">
        <v>28716.22</v>
      </c>
      <c r="G341" s="111"/>
      <c r="H341" s="110"/>
      <c r="I341" s="65">
        <v>57432.44</v>
      </c>
      <c r="J341" s="112">
        <v>7.4</v>
      </c>
      <c r="K341" s="78">
        <v>425000.06</v>
      </c>
    </row>
    <row r="342" spans="1:11" s="6" customFormat="1" ht="180">
      <c r="A342" s="59">
        <v>31</v>
      </c>
      <c r="B342" s="108" t="s">
        <v>421</v>
      </c>
      <c r="C342" s="108" t="s">
        <v>422</v>
      </c>
      <c r="D342" s="109" t="s">
        <v>142</v>
      </c>
      <c r="E342" s="62" t="s">
        <v>423</v>
      </c>
      <c r="F342" s="110">
        <v>1367.44</v>
      </c>
      <c r="G342" s="111"/>
      <c r="H342" s="110"/>
      <c r="I342" s="65"/>
      <c r="J342" s="112"/>
      <c r="K342" s="67"/>
    </row>
    <row r="343" spans="1:11" s="6" customFormat="1" ht="25.5" outlineLevel="1">
      <c r="A343" s="59" t="s">
        <v>43</v>
      </c>
      <c r="B343" s="108"/>
      <c r="C343" s="108" t="s">
        <v>44</v>
      </c>
      <c r="D343" s="109"/>
      <c r="E343" s="62" t="s">
        <v>43</v>
      </c>
      <c r="F343" s="110">
        <v>1340.64</v>
      </c>
      <c r="G343" s="111" t="s">
        <v>94</v>
      </c>
      <c r="H343" s="110"/>
      <c r="I343" s="65">
        <v>53.73</v>
      </c>
      <c r="J343" s="112">
        <v>26.39</v>
      </c>
      <c r="K343" s="67">
        <v>1417.84</v>
      </c>
    </row>
    <row r="344" spans="1:11" s="6" customFormat="1" ht="15" outlineLevel="1">
      <c r="A344" s="59" t="s">
        <v>43</v>
      </c>
      <c r="B344" s="108"/>
      <c r="C344" s="108" t="s">
        <v>46</v>
      </c>
      <c r="D344" s="109"/>
      <c r="E344" s="62" t="s">
        <v>43</v>
      </c>
      <c r="F344" s="110">
        <v>26.8</v>
      </c>
      <c r="G344" s="111" t="s">
        <v>95</v>
      </c>
      <c r="H344" s="110"/>
      <c r="I344" s="65">
        <v>1.06</v>
      </c>
      <c r="J344" s="112">
        <v>9.9499999999999993</v>
      </c>
      <c r="K344" s="67">
        <v>10.56</v>
      </c>
    </row>
    <row r="345" spans="1:11" s="6" customFormat="1" ht="15" outlineLevel="1">
      <c r="A345" s="59" t="s">
        <v>43</v>
      </c>
      <c r="B345" s="108"/>
      <c r="C345" s="108" t="s">
        <v>48</v>
      </c>
      <c r="D345" s="109"/>
      <c r="E345" s="62" t="s">
        <v>43</v>
      </c>
      <c r="F345" s="110" t="s">
        <v>382</v>
      </c>
      <c r="G345" s="111"/>
      <c r="H345" s="110"/>
      <c r="I345" s="68" t="s">
        <v>424</v>
      </c>
      <c r="J345" s="112">
        <v>26.39</v>
      </c>
      <c r="K345" s="69" t="s">
        <v>425</v>
      </c>
    </row>
    <row r="346" spans="1:11" s="6" customFormat="1" ht="15" outlineLevel="1">
      <c r="A346" s="59" t="s">
        <v>43</v>
      </c>
      <c r="B346" s="108"/>
      <c r="C346" s="108" t="s">
        <v>52</v>
      </c>
      <c r="D346" s="109"/>
      <c r="E346" s="62" t="s">
        <v>43</v>
      </c>
      <c r="F346" s="110"/>
      <c r="G346" s="111"/>
      <c r="H346" s="110"/>
      <c r="I346" s="65"/>
      <c r="J346" s="112"/>
      <c r="K346" s="67"/>
    </row>
    <row r="347" spans="1:11" s="6" customFormat="1" ht="15" outlineLevel="1">
      <c r="A347" s="59" t="s">
        <v>43</v>
      </c>
      <c r="B347" s="108"/>
      <c r="C347" s="108" t="s">
        <v>53</v>
      </c>
      <c r="D347" s="109" t="s">
        <v>54</v>
      </c>
      <c r="E347" s="62">
        <v>85</v>
      </c>
      <c r="F347" s="110"/>
      <c r="G347" s="111"/>
      <c r="H347" s="110"/>
      <c r="I347" s="65">
        <v>45.67</v>
      </c>
      <c r="J347" s="112">
        <v>70</v>
      </c>
      <c r="K347" s="67">
        <v>992.49</v>
      </c>
    </row>
    <row r="348" spans="1:11" s="6" customFormat="1" ht="15" outlineLevel="1">
      <c r="A348" s="59" t="s">
        <v>43</v>
      </c>
      <c r="B348" s="108"/>
      <c r="C348" s="108" t="s">
        <v>55</v>
      </c>
      <c r="D348" s="109" t="s">
        <v>54</v>
      </c>
      <c r="E348" s="62">
        <v>70</v>
      </c>
      <c r="F348" s="110"/>
      <c r="G348" s="111"/>
      <c r="H348" s="110"/>
      <c r="I348" s="65">
        <v>37.61</v>
      </c>
      <c r="J348" s="112">
        <v>41</v>
      </c>
      <c r="K348" s="67">
        <v>581.30999999999995</v>
      </c>
    </row>
    <row r="349" spans="1:11" s="6" customFormat="1" ht="15" outlineLevel="1">
      <c r="A349" s="59" t="s">
        <v>43</v>
      </c>
      <c r="B349" s="108"/>
      <c r="C349" s="108" t="s">
        <v>56</v>
      </c>
      <c r="D349" s="109" t="s">
        <v>54</v>
      </c>
      <c r="E349" s="62">
        <v>98</v>
      </c>
      <c r="F349" s="110"/>
      <c r="G349" s="111"/>
      <c r="H349" s="110"/>
      <c r="I349" s="65">
        <v>0.17</v>
      </c>
      <c r="J349" s="112">
        <v>95</v>
      </c>
      <c r="K349" s="67">
        <v>4.28</v>
      </c>
    </row>
    <row r="350" spans="1:11" s="6" customFormat="1" ht="15" outlineLevel="1">
      <c r="A350" s="59" t="s">
        <v>43</v>
      </c>
      <c r="B350" s="108"/>
      <c r="C350" s="108" t="s">
        <v>57</v>
      </c>
      <c r="D350" s="109" t="s">
        <v>54</v>
      </c>
      <c r="E350" s="62">
        <v>77</v>
      </c>
      <c r="F350" s="110"/>
      <c r="G350" s="111"/>
      <c r="H350" s="110"/>
      <c r="I350" s="65">
        <v>0.13</v>
      </c>
      <c r="J350" s="112">
        <v>65</v>
      </c>
      <c r="K350" s="67">
        <v>2.93</v>
      </c>
    </row>
    <row r="351" spans="1:11" s="6" customFormat="1" ht="30" outlineLevel="1">
      <c r="A351" s="59" t="s">
        <v>43</v>
      </c>
      <c r="B351" s="108"/>
      <c r="C351" s="108" t="s">
        <v>58</v>
      </c>
      <c r="D351" s="109" t="s">
        <v>59</v>
      </c>
      <c r="E351" s="62">
        <v>114</v>
      </c>
      <c r="F351" s="110"/>
      <c r="G351" s="111" t="s">
        <v>94</v>
      </c>
      <c r="H351" s="110"/>
      <c r="I351" s="65">
        <v>4.57</v>
      </c>
      <c r="J351" s="112"/>
      <c r="K351" s="67"/>
    </row>
    <row r="352" spans="1:11" s="6" customFormat="1" ht="15.75">
      <c r="A352" s="70" t="s">
        <v>43</v>
      </c>
      <c r="B352" s="113"/>
      <c r="C352" s="113" t="s">
        <v>60</v>
      </c>
      <c r="D352" s="114"/>
      <c r="E352" s="73" t="s">
        <v>43</v>
      </c>
      <c r="F352" s="115"/>
      <c r="G352" s="116"/>
      <c r="H352" s="115"/>
      <c r="I352" s="76">
        <v>138.37</v>
      </c>
      <c r="J352" s="117"/>
      <c r="K352" s="78">
        <v>3009.41</v>
      </c>
    </row>
    <row r="353" spans="1:11" s="6" customFormat="1" ht="15" outlineLevel="1">
      <c r="A353" s="59" t="s">
        <v>43</v>
      </c>
      <c r="B353" s="108"/>
      <c r="C353" s="108" t="s">
        <v>61</v>
      </c>
      <c r="D353" s="109"/>
      <c r="E353" s="62" t="s">
        <v>43</v>
      </c>
      <c r="F353" s="110"/>
      <c r="G353" s="111"/>
      <c r="H353" s="110"/>
      <c r="I353" s="65"/>
      <c r="J353" s="112"/>
      <c r="K353" s="67"/>
    </row>
    <row r="354" spans="1:11" s="6" customFormat="1" ht="25.5" outlineLevel="1">
      <c r="A354" s="59" t="s">
        <v>43</v>
      </c>
      <c r="B354" s="108"/>
      <c r="C354" s="108" t="s">
        <v>46</v>
      </c>
      <c r="D354" s="109"/>
      <c r="E354" s="62" t="s">
        <v>43</v>
      </c>
      <c r="F354" s="110">
        <v>4.3099999999999996</v>
      </c>
      <c r="G354" s="111" t="s">
        <v>100</v>
      </c>
      <c r="H354" s="110"/>
      <c r="I354" s="65">
        <v>0.02</v>
      </c>
      <c r="J354" s="112">
        <v>26.39</v>
      </c>
      <c r="K354" s="67">
        <v>0.45</v>
      </c>
    </row>
    <row r="355" spans="1:11" s="6" customFormat="1" ht="25.5" outlineLevel="1">
      <c r="A355" s="59" t="s">
        <v>43</v>
      </c>
      <c r="B355" s="108"/>
      <c r="C355" s="108" t="s">
        <v>48</v>
      </c>
      <c r="D355" s="109"/>
      <c r="E355" s="62" t="s">
        <v>43</v>
      </c>
      <c r="F355" s="110">
        <v>4.3099999999999996</v>
      </c>
      <c r="G355" s="111" t="s">
        <v>100</v>
      </c>
      <c r="H355" s="110"/>
      <c r="I355" s="65">
        <v>0.02</v>
      </c>
      <c r="J355" s="112">
        <v>26.39</v>
      </c>
      <c r="K355" s="67">
        <v>0.45</v>
      </c>
    </row>
    <row r="356" spans="1:11" s="6" customFormat="1" ht="15" outlineLevel="1">
      <c r="A356" s="59" t="s">
        <v>43</v>
      </c>
      <c r="B356" s="108"/>
      <c r="C356" s="108" t="s">
        <v>63</v>
      </c>
      <c r="D356" s="109" t="s">
        <v>54</v>
      </c>
      <c r="E356" s="62">
        <v>175</v>
      </c>
      <c r="F356" s="110"/>
      <c r="G356" s="111"/>
      <c r="H356" s="110"/>
      <c r="I356" s="65">
        <v>0.04</v>
      </c>
      <c r="J356" s="112">
        <v>160</v>
      </c>
      <c r="K356" s="67">
        <v>0.72</v>
      </c>
    </row>
    <row r="357" spans="1:11" s="6" customFormat="1" ht="15" outlineLevel="1">
      <c r="A357" s="59" t="s">
        <v>43</v>
      </c>
      <c r="B357" s="108"/>
      <c r="C357" s="108" t="s">
        <v>64</v>
      </c>
      <c r="D357" s="109"/>
      <c r="E357" s="62" t="s">
        <v>43</v>
      </c>
      <c r="F357" s="110"/>
      <c r="G357" s="111"/>
      <c r="H357" s="110"/>
      <c r="I357" s="65">
        <v>0.06</v>
      </c>
      <c r="J357" s="112"/>
      <c r="K357" s="67">
        <v>1.17</v>
      </c>
    </row>
    <row r="358" spans="1:11" s="6" customFormat="1" ht="15.75">
      <c r="A358" s="70" t="s">
        <v>43</v>
      </c>
      <c r="B358" s="113"/>
      <c r="C358" s="113" t="s">
        <v>65</v>
      </c>
      <c r="D358" s="114"/>
      <c r="E358" s="73" t="s">
        <v>43</v>
      </c>
      <c r="F358" s="115"/>
      <c r="G358" s="116"/>
      <c r="H358" s="115"/>
      <c r="I358" s="76">
        <v>138.43</v>
      </c>
      <c r="J358" s="117"/>
      <c r="K358" s="78">
        <v>3010.58</v>
      </c>
    </row>
    <row r="359" spans="1:11" s="6" customFormat="1" ht="60">
      <c r="A359" s="59">
        <v>32</v>
      </c>
      <c r="B359" s="108" t="s">
        <v>426</v>
      </c>
      <c r="C359" s="108" t="s">
        <v>427</v>
      </c>
      <c r="D359" s="109" t="s">
        <v>106</v>
      </c>
      <c r="E359" s="62" t="s">
        <v>428</v>
      </c>
      <c r="F359" s="110">
        <v>56708.54</v>
      </c>
      <c r="G359" s="111"/>
      <c r="H359" s="110"/>
      <c r="I359" s="65">
        <v>1911.53</v>
      </c>
      <c r="J359" s="112">
        <v>7.13</v>
      </c>
      <c r="K359" s="78">
        <v>13629.22</v>
      </c>
    </row>
    <row r="360" spans="1:11" s="6" customFormat="1" ht="17.850000000000001" customHeight="1">
      <c r="A360" s="177" t="s">
        <v>429</v>
      </c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</row>
    <row r="361" spans="1:11" s="6" customFormat="1" ht="240">
      <c r="A361" s="59">
        <v>33</v>
      </c>
      <c r="B361" s="108" t="s">
        <v>367</v>
      </c>
      <c r="C361" s="108" t="s">
        <v>368</v>
      </c>
      <c r="D361" s="109" t="s">
        <v>142</v>
      </c>
      <c r="E361" s="62" t="s">
        <v>818</v>
      </c>
      <c r="F361" s="110">
        <v>5162.7299999999996</v>
      </c>
      <c r="G361" s="111"/>
      <c r="H361" s="110"/>
      <c r="I361" s="65"/>
      <c r="J361" s="112"/>
      <c r="K361" s="67"/>
    </row>
    <row r="362" spans="1:11" s="6" customFormat="1" ht="25.5" outlineLevel="1">
      <c r="A362" s="59" t="s">
        <v>43</v>
      </c>
      <c r="B362" s="108"/>
      <c r="C362" s="108" t="s">
        <v>44</v>
      </c>
      <c r="D362" s="109"/>
      <c r="E362" s="62" t="s">
        <v>43</v>
      </c>
      <c r="F362" s="110">
        <v>2120.17</v>
      </c>
      <c r="G362" s="111" t="s">
        <v>168</v>
      </c>
      <c r="H362" s="110"/>
      <c r="I362" s="65">
        <v>123.62</v>
      </c>
      <c r="J362" s="112">
        <v>26.39</v>
      </c>
      <c r="K362" s="67">
        <v>3262.23</v>
      </c>
    </row>
    <row r="363" spans="1:11" s="6" customFormat="1" ht="25.5" outlineLevel="1">
      <c r="A363" s="59" t="s">
        <v>43</v>
      </c>
      <c r="B363" s="108"/>
      <c r="C363" s="108" t="s">
        <v>46</v>
      </c>
      <c r="D363" s="109"/>
      <c r="E363" s="62" t="s">
        <v>43</v>
      </c>
      <c r="F363" s="110">
        <v>124.81</v>
      </c>
      <c r="G363" s="111" t="s">
        <v>169</v>
      </c>
      <c r="H363" s="110"/>
      <c r="I363" s="65">
        <v>7.19</v>
      </c>
      <c r="J363" s="112">
        <v>9.15</v>
      </c>
      <c r="K363" s="67">
        <v>65.8</v>
      </c>
    </row>
    <row r="364" spans="1:11" s="6" customFormat="1" ht="15" outlineLevel="1">
      <c r="A364" s="59" t="s">
        <v>43</v>
      </c>
      <c r="B364" s="108"/>
      <c r="C364" s="108" t="s">
        <v>48</v>
      </c>
      <c r="D364" s="109"/>
      <c r="E364" s="62" t="s">
        <v>43</v>
      </c>
      <c r="F364" s="110" t="s">
        <v>370</v>
      </c>
      <c r="G364" s="111"/>
      <c r="H364" s="110"/>
      <c r="I364" s="68" t="s">
        <v>819</v>
      </c>
      <c r="J364" s="112">
        <v>26.39</v>
      </c>
      <c r="K364" s="69" t="s">
        <v>820</v>
      </c>
    </row>
    <row r="365" spans="1:11" s="6" customFormat="1" ht="15" outlineLevel="1">
      <c r="A365" s="59" t="s">
        <v>43</v>
      </c>
      <c r="B365" s="108"/>
      <c r="C365" s="108" t="s">
        <v>52</v>
      </c>
      <c r="D365" s="109"/>
      <c r="E365" s="62" t="s">
        <v>43</v>
      </c>
      <c r="F365" s="110">
        <v>2917.75</v>
      </c>
      <c r="G365" s="111">
        <v>0.6</v>
      </c>
      <c r="H365" s="110"/>
      <c r="I365" s="65">
        <v>112.07</v>
      </c>
      <c r="J365" s="112">
        <v>5.08</v>
      </c>
      <c r="K365" s="67">
        <v>569.29999999999995</v>
      </c>
    </row>
    <row r="366" spans="1:11" s="6" customFormat="1" ht="15" outlineLevel="1">
      <c r="A366" s="59" t="s">
        <v>43</v>
      </c>
      <c r="B366" s="108"/>
      <c r="C366" s="108" t="s">
        <v>53</v>
      </c>
      <c r="D366" s="109" t="s">
        <v>54</v>
      </c>
      <c r="E366" s="62">
        <v>85</v>
      </c>
      <c r="F366" s="110"/>
      <c r="G366" s="111"/>
      <c r="H366" s="110"/>
      <c r="I366" s="65">
        <v>105.08</v>
      </c>
      <c r="J366" s="112">
        <v>70</v>
      </c>
      <c r="K366" s="67">
        <v>2283.56</v>
      </c>
    </row>
    <row r="367" spans="1:11" s="6" customFormat="1" ht="15" outlineLevel="1">
      <c r="A367" s="59" t="s">
        <v>43</v>
      </c>
      <c r="B367" s="108"/>
      <c r="C367" s="108" t="s">
        <v>55</v>
      </c>
      <c r="D367" s="109" t="s">
        <v>54</v>
      </c>
      <c r="E367" s="62">
        <v>70</v>
      </c>
      <c r="F367" s="110"/>
      <c r="G367" s="111"/>
      <c r="H367" s="110"/>
      <c r="I367" s="65">
        <v>86.53</v>
      </c>
      <c r="J367" s="112">
        <v>41</v>
      </c>
      <c r="K367" s="67">
        <v>1337.51</v>
      </c>
    </row>
    <row r="368" spans="1:11" s="6" customFormat="1" ht="15" outlineLevel="1">
      <c r="A368" s="59" t="s">
        <v>43</v>
      </c>
      <c r="B368" s="108"/>
      <c r="C368" s="108" t="s">
        <v>56</v>
      </c>
      <c r="D368" s="109" t="s">
        <v>54</v>
      </c>
      <c r="E368" s="62">
        <v>98</v>
      </c>
      <c r="F368" s="110"/>
      <c r="G368" s="111"/>
      <c r="H368" s="110"/>
      <c r="I368" s="65">
        <v>0.82</v>
      </c>
      <c r="J368" s="112">
        <v>95</v>
      </c>
      <c r="K368" s="67">
        <v>20.98</v>
      </c>
    </row>
    <row r="369" spans="1:11" s="6" customFormat="1" ht="15" outlineLevel="1">
      <c r="A369" s="59" t="s">
        <v>43</v>
      </c>
      <c r="B369" s="108"/>
      <c r="C369" s="108" t="s">
        <v>57</v>
      </c>
      <c r="D369" s="109" t="s">
        <v>54</v>
      </c>
      <c r="E369" s="62">
        <v>77</v>
      </c>
      <c r="F369" s="110"/>
      <c r="G369" s="111"/>
      <c r="H369" s="110"/>
      <c r="I369" s="65">
        <v>0.65</v>
      </c>
      <c r="J369" s="112">
        <v>65</v>
      </c>
      <c r="K369" s="67">
        <v>14.35</v>
      </c>
    </row>
    <row r="370" spans="1:11" s="6" customFormat="1" ht="30" outlineLevel="1">
      <c r="A370" s="59" t="s">
        <v>43</v>
      </c>
      <c r="B370" s="108"/>
      <c r="C370" s="108" t="s">
        <v>58</v>
      </c>
      <c r="D370" s="109" t="s">
        <v>59</v>
      </c>
      <c r="E370" s="62">
        <v>156.69999999999999</v>
      </c>
      <c r="F370" s="110"/>
      <c r="G370" s="111" t="s">
        <v>168</v>
      </c>
      <c r="H370" s="110"/>
      <c r="I370" s="65">
        <v>9.14</v>
      </c>
      <c r="J370" s="112"/>
      <c r="K370" s="67"/>
    </row>
    <row r="371" spans="1:11" s="6" customFormat="1" ht="15.75">
      <c r="A371" s="70" t="s">
        <v>43</v>
      </c>
      <c r="B371" s="113"/>
      <c r="C371" s="113" t="s">
        <v>60</v>
      </c>
      <c r="D371" s="114"/>
      <c r="E371" s="73" t="s">
        <v>43</v>
      </c>
      <c r="F371" s="115"/>
      <c r="G371" s="116"/>
      <c r="H371" s="115"/>
      <c r="I371" s="76">
        <v>435.96</v>
      </c>
      <c r="J371" s="117"/>
      <c r="K371" s="78">
        <v>7553.73</v>
      </c>
    </row>
    <row r="372" spans="1:11" s="6" customFormat="1" ht="15" outlineLevel="1">
      <c r="A372" s="59" t="s">
        <v>43</v>
      </c>
      <c r="B372" s="108"/>
      <c r="C372" s="108" t="s">
        <v>61</v>
      </c>
      <c r="D372" s="109"/>
      <c r="E372" s="62" t="s">
        <v>43</v>
      </c>
      <c r="F372" s="110"/>
      <c r="G372" s="111"/>
      <c r="H372" s="110"/>
      <c r="I372" s="65"/>
      <c r="J372" s="112"/>
      <c r="K372" s="67"/>
    </row>
    <row r="373" spans="1:11" s="6" customFormat="1" ht="25.5" outlineLevel="1">
      <c r="A373" s="59" t="s">
        <v>43</v>
      </c>
      <c r="B373" s="108"/>
      <c r="C373" s="108" t="s">
        <v>46</v>
      </c>
      <c r="D373" s="109"/>
      <c r="E373" s="62" t="s">
        <v>43</v>
      </c>
      <c r="F373" s="110">
        <v>14.52</v>
      </c>
      <c r="G373" s="111" t="s">
        <v>173</v>
      </c>
      <c r="H373" s="110"/>
      <c r="I373" s="65">
        <v>0.08</v>
      </c>
      <c r="J373" s="112">
        <v>26.39</v>
      </c>
      <c r="K373" s="67">
        <v>2.21</v>
      </c>
    </row>
    <row r="374" spans="1:11" s="6" customFormat="1" ht="25.5" outlineLevel="1">
      <c r="A374" s="59" t="s">
        <v>43</v>
      </c>
      <c r="B374" s="108"/>
      <c r="C374" s="108" t="s">
        <v>48</v>
      </c>
      <c r="D374" s="109"/>
      <c r="E374" s="62" t="s">
        <v>43</v>
      </c>
      <c r="F374" s="110">
        <v>14.52</v>
      </c>
      <c r="G374" s="111" t="s">
        <v>173</v>
      </c>
      <c r="H374" s="110"/>
      <c r="I374" s="65">
        <v>0.08</v>
      </c>
      <c r="J374" s="112">
        <v>26.39</v>
      </c>
      <c r="K374" s="67">
        <v>2.21</v>
      </c>
    </row>
    <row r="375" spans="1:11" s="6" customFormat="1" ht="15" outlineLevel="1">
      <c r="A375" s="59" t="s">
        <v>43</v>
      </c>
      <c r="B375" s="108"/>
      <c r="C375" s="108" t="s">
        <v>63</v>
      </c>
      <c r="D375" s="109" t="s">
        <v>54</v>
      </c>
      <c r="E375" s="62">
        <v>175</v>
      </c>
      <c r="F375" s="110"/>
      <c r="G375" s="111"/>
      <c r="H375" s="110"/>
      <c r="I375" s="65">
        <v>0.14000000000000001</v>
      </c>
      <c r="J375" s="112">
        <v>160</v>
      </c>
      <c r="K375" s="67">
        <v>3.54</v>
      </c>
    </row>
    <row r="376" spans="1:11" s="6" customFormat="1" ht="15" outlineLevel="1">
      <c r="A376" s="59" t="s">
        <v>43</v>
      </c>
      <c r="B376" s="108"/>
      <c r="C376" s="108" t="s">
        <v>64</v>
      </c>
      <c r="D376" s="109"/>
      <c r="E376" s="62" t="s">
        <v>43</v>
      </c>
      <c r="F376" s="110"/>
      <c r="G376" s="111"/>
      <c r="H376" s="110"/>
      <c r="I376" s="65">
        <v>0.22</v>
      </c>
      <c r="J376" s="112"/>
      <c r="K376" s="67">
        <v>5.75</v>
      </c>
    </row>
    <row r="377" spans="1:11" s="6" customFormat="1" ht="15.75">
      <c r="A377" s="70" t="s">
        <v>43</v>
      </c>
      <c r="B377" s="113"/>
      <c r="C377" s="113" t="s">
        <v>65</v>
      </c>
      <c r="D377" s="114"/>
      <c r="E377" s="73" t="s">
        <v>43</v>
      </c>
      <c r="F377" s="115"/>
      <c r="G377" s="116"/>
      <c r="H377" s="115"/>
      <c r="I377" s="76">
        <v>436.18</v>
      </c>
      <c r="J377" s="117"/>
      <c r="K377" s="78">
        <v>7559.48</v>
      </c>
    </row>
    <row r="378" spans="1:11" s="6" customFormat="1" ht="240">
      <c r="A378" s="59">
        <v>34</v>
      </c>
      <c r="B378" s="108" t="s">
        <v>373</v>
      </c>
      <c r="C378" s="108" t="s">
        <v>374</v>
      </c>
      <c r="D378" s="109" t="s">
        <v>41</v>
      </c>
      <c r="E378" s="62" t="s">
        <v>821</v>
      </c>
      <c r="F378" s="110">
        <v>17.09</v>
      </c>
      <c r="G378" s="111"/>
      <c r="H378" s="110"/>
      <c r="I378" s="65"/>
      <c r="J378" s="112"/>
      <c r="K378" s="67"/>
    </row>
    <row r="379" spans="1:11" s="6" customFormat="1" ht="25.5" outlineLevel="1">
      <c r="A379" s="59" t="s">
        <v>43</v>
      </c>
      <c r="B379" s="108"/>
      <c r="C379" s="108" t="s">
        <v>44</v>
      </c>
      <c r="D379" s="109"/>
      <c r="E379" s="62" t="s">
        <v>43</v>
      </c>
      <c r="F379" s="110">
        <v>14.88</v>
      </c>
      <c r="G379" s="111" t="s">
        <v>168</v>
      </c>
      <c r="H379" s="110"/>
      <c r="I379" s="65">
        <v>54.21</v>
      </c>
      <c r="J379" s="112">
        <v>26.39</v>
      </c>
      <c r="K379" s="67">
        <v>1430.62</v>
      </c>
    </row>
    <row r="380" spans="1:11" s="6" customFormat="1" ht="25.5" outlineLevel="1">
      <c r="A380" s="59" t="s">
        <v>43</v>
      </c>
      <c r="B380" s="108"/>
      <c r="C380" s="108" t="s">
        <v>46</v>
      </c>
      <c r="D380" s="109"/>
      <c r="E380" s="62" t="s">
        <v>43</v>
      </c>
      <c r="F380" s="110">
        <v>1.8</v>
      </c>
      <c r="G380" s="111" t="s">
        <v>169</v>
      </c>
      <c r="H380" s="110"/>
      <c r="I380" s="65">
        <v>6.48</v>
      </c>
      <c r="J380" s="112">
        <v>9.11</v>
      </c>
      <c r="K380" s="67">
        <v>59.03</v>
      </c>
    </row>
    <row r="381" spans="1:11" s="6" customFormat="1" ht="15" outlineLevel="1">
      <c r="A381" s="59" t="s">
        <v>43</v>
      </c>
      <c r="B381" s="108"/>
      <c r="C381" s="108" t="s">
        <v>48</v>
      </c>
      <c r="D381" s="109"/>
      <c r="E381" s="62" t="s">
        <v>43</v>
      </c>
      <c r="F381" s="110" t="s">
        <v>376</v>
      </c>
      <c r="G381" s="111"/>
      <c r="H381" s="110"/>
      <c r="I381" s="68" t="s">
        <v>822</v>
      </c>
      <c r="J381" s="112">
        <v>26.39</v>
      </c>
      <c r="K381" s="69" t="s">
        <v>823</v>
      </c>
    </row>
    <row r="382" spans="1:11" s="6" customFormat="1" ht="15" outlineLevel="1">
      <c r="A382" s="59" t="s">
        <v>43</v>
      </c>
      <c r="B382" s="108"/>
      <c r="C382" s="108" t="s">
        <v>52</v>
      </c>
      <c r="D382" s="109"/>
      <c r="E382" s="62" t="s">
        <v>43</v>
      </c>
      <c r="F382" s="110">
        <v>0.41</v>
      </c>
      <c r="G382" s="111">
        <v>0.6</v>
      </c>
      <c r="H382" s="110"/>
      <c r="I382" s="65">
        <v>0.98</v>
      </c>
      <c r="J382" s="112">
        <v>8.07</v>
      </c>
      <c r="K382" s="67">
        <v>7.94</v>
      </c>
    </row>
    <row r="383" spans="1:11" s="6" customFormat="1" ht="15" outlineLevel="1">
      <c r="A383" s="59" t="s">
        <v>43</v>
      </c>
      <c r="B383" s="108"/>
      <c r="C383" s="108" t="s">
        <v>53</v>
      </c>
      <c r="D383" s="109" t="s">
        <v>54</v>
      </c>
      <c r="E383" s="62">
        <v>91</v>
      </c>
      <c r="F383" s="110"/>
      <c r="G383" s="111"/>
      <c r="H383" s="110"/>
      <c r="I383" s="65">
        <v>49.33</v>
      </c>
      <c r="J383" s="112">
        <v>75</v>
      </c>
      <c r="K383" s="67">
        <v>1072.97</v>
      </c>
    </row>
    <row r="384" spans="1:11" s="6" customFormat="1" ht="15" outlineLevel="1">
      <c r="A384" s="59" t="s">
        <v>43</v>
      </c>
      <c r="B384" s="108"/>
      <c r="C384" s="108" t="s">
        <v>55</v>
      </c>
      <c r="D384" s="109" t="s">
        <v>54</v>
      </c>
      <c r="E384" s="62">
        <v>70</v>
      </c>
      <c r="F384" s="110"/>
      <c r="G384" s="111"/>
      <c r="H384" s="110"/>
      <c r="I384" s="65">
        <v>37.950000000000003</v>
      </c>
      <c r="J384" s="112">
        <v>41</v>
      </c>
      <c r="K384" s="67">
        <v>586.54999999999995</v>
      </c>
    </row>
    <row r="385" spans="1:11" s="6" customFormat="1" ht="15" outlineLevel="1">
      <c r="A385" s="59" t="s">
        <v>43</v>
      </c>
      <c r="B385" s="108"/>
      <c r="C385" s="108" t="s">
        <v>56</v>
      </c>
      <c r="D385" s="109" t="s">
        <v>54</v>
      </c>
      <c r="E385" s="62">
        <v>98</v>
      </c>
      <c r="F385" s="110"/>
      <c r="G385" s="111"/>
      <c r="H385" s="110"/>
      <c r="I385" s="65">
        <v>0.11</v>
      </c>
      <c r="J385" s="112">
        <v>95</v>
      </c>
      <c r="K385" s="67">
        <v>2.71</v>
      </c>
    </row>
    <row r="386" spans="1:11" s="6" customFormat="1" ht="15" outlineLevel="1">
      <c r="A386" s="59" t="s">
        <v>43</v>
      </c>
      <c r="B386" s="108"/>
      <c r="C386" s="108" t="s">
        <v>57</v>
      </c>
      <c r="D386" s="109" t="s">
        <v>54</v>
      </c>
      <c r="E386" s="62">
        <v>77</v>
      </c>
      <c r="F386" s="110"/>
      <c r="G386" s="111"/>
      <c r="H386" s="110"/>
      <c r="I386" s="65">
        <v>0.08</v>
      </c>
      <c r="J386" s="112">
        <v>65</v>
      </c>
      <c r="K386" s="67">
        <v>1.85</v>
      </c>
    </row>
    <row r="387" spans="1:11" s="6" customFormat="1" ht="30" outlineLevel="1">
      <c r="A387" s="59" t="s">
        <v>43</v>
      </c>
      <c r="B387" s="108"/>
      <c r="C387" s="108" t="s">
        <v>58</v>
      </c>
      <c r="D387" s="109" t="s">
        <v>59</v>
      </c>
      <c r="E387" s="62">
        <v>1.1100000000000001</v>
      </c>
      <c r="F387" s="110"/>
      <c r="G387" s="111" t="s">
        <v>168</v>
      </c>
      <c r="H387" s="110"/>
      <c r="I387" s="65">
        <v>4.04</v>
      </c>
      <c r="J387" s="112"/>
      <c r="K387" s="67"/>
    </row>
    <row r="388" spans="1:11" s="6" customFormat="1" ht="15.75">
      <c r="A388" s="70" t="s">
        <v>43</v>
      </c>
      <c r="B388" s="113"/>
      <c r="C388" s="113" t="s">
        <v>60</v>
      </c>
      <c r="D388" s="114"/>
      <c r="E388" s="73" t="s">
        <v>43</v>
      </c>
      <c r="F388" s="115"/>
      <c r="G388" s="116"/>
      <c r="H388" s="115"/>
      <c r="I388" s="76">
        <v>149.13999999999999</v>
      </c>
      <c r="J388" s="117"/>
      <c r="K388" s="78">
        <v>3161.67</v>
      </c>
    </row>
    <row r="389" spans="1:11" s="6" customFormat="1" ht="15" outlineLevel="1">
      <c r="A389" s="59" t="s">
        <v>43</v>
      </c>
      <c r="B389" s="108"/>
      <c r="C389" s="108" t="s">
        <v>61</v>
      </c>
      <c r="D389" s="109"/>
      <c r="E389" s="62" t="s">
        <v>43</v>
      </c>
      <c r="F389" s="110"/>
      <c r="G389" s="111"/>
      <c r="H389" s="110"/>
      <c r="I389" s="65"/>
      <c r="J389" s="112"/>
      <c r="K389" s="67"/>
    </row>
    <row r="390" spans="1:11" s="6" customFormat="1" ht="25.5" outlineLevel="1">
      <c r="A390" s="59" t="s">
        <v>43</v>
      </c>
      <c r="B390" s="108"/>
      <c r="C390" s="108" t="s">
        <v>46</v>
      </c>
      <c r="D390" s="109"/>
      <c r="E390" s="62" t="s">
        <v>43</v>
      </c>
      <c r="F390" s="110">
        <v>0.03</v>
      </c>
      <c r="G390" s="111" t="s">
        <v>173</v>
      </c>
      <c r="H390" s="110"/>
      <c r="I390" s="65">
        <v>0.01</v>
      </c>
      <c r="J390" s="112">
        <v>26.39</v>
      </c>
      <c r="K390" s="67">
        <v>0.28999999999999998</v>
      </c>
    </row>
    <row r="391" spans="1:11" s="6" customFormat="1" ht="25.5" outlineLevel="1">
      <c r="A391" s="59" t="s">
        <v>43</v>
      </c>
      <c r="B391" s="108"/>
      <c r="C391" s="108" t="s">
        <v>48</v>
      </c>
      <c r="D391" s="109"/>
      <c r="E391" s="62" t="s">
        <v>43</v>
      </c>
      <c r="F391" s="110">
        <v>0.03</v>
      </c>
      <c r="G391" s="111" t="s">
        <v>173</v>
      </c>
      <c r="H391" s="110"/>
      <c r="I391" s="65">
        <v>0.01</v>
      </c>
      <c r="J391" s="112">
        <v>26.39</v>
      </c>
      <c r="K391" s="67">
        <v>0.28999999999999998</v>
      </c>
    </row>
    <row r="392" spans="1:11" s="6" customFormat="1" ht="15" outlineLevel="1">
      <c r="A392" s="59" t="s">
        <v>43</v>
      </c>
      <c r="B392" s="108"/>
      <c r="C392" s="108" t="s">
        <v>63</v>
      </c>
      <c r="D392" s="109" t="s">
        <v>54</v>
      </c>
      <c r="E392" s="62">
        <v>175</v>
      </c>
      <c r="F392" s="110"/>
      <c r="G392" s="111"/>
      <c r="H392" s="110"/>
      <c r="I392" s="65">
        <v>0.02</v>
      </c>
      <c r="J392" s="112">
        <v>160</v>
      </c>
      <c r="K392" s="67">
        <v>0.47</v>
      </c>
    </row>
    <row r="393" spans="1:11" s="6" customFormat="1" ht="15" outlineLevel="1">
      <c r="A393" s="59" t="s">
        <v>43</v>
      </c>
      <c r="B393" s="108"/>
      <c r="C393" s="108" t="s">
        <v>64</v>
      </c>
      <c r="D393" s="109"/>
      <c r="E393" s="62" t="s">
        <v>43</v>
      </c>
      <c r="F393" s="110"/>
      <c r="G393" s="111"/>
      <c r="H393" s="110"/>
      <c r="I393" s="65">
        <v>0.03</v>
      </c>
      <c r="J393" s="112"/>
      <c r="K393" s="67">
        <v>0.76</v>
      </c>
    </row>
    <row r="394" spans="1:11" s="6" customFormat="1" ht="15.75">
      <c r="A394" s="70" t="s">
        <v>43</v>
      </c>
      <c r="B394" s="113"/>
      <c r="C394" s="113" t="s">
        <v>65</v>
      </c>
      <c r="D394" s="114"/>
      <c r="E394" s="73" t="s">
        <v>43</v>
      </c>
      <c r="F394" s="115"/>
      <c r="G394" s="116"/>
      <c r="H394" s="115"/>
      <c r="I394" s="76">
        <v>149.16999999999999</v>
      </c>
      <c r="J394" s="117"/>
      <c r="K394" s="78">
        <v>3162.43</v>
      </c>
    </row>
    <row r="395" spans="1:11" s="6" customFormat="1" ht="240">
      <c r="A395" s="59">
        <v>35</v>
      </c>
      <c r="B395" s="108" t="s">
        <v>379</v>
      </c>
      <c r="C395" s="108" t="s">
        <v>380</v>
      </c>
      <c r="D395" s="109" t="s">
        <v>142</v>
      </c>
      <c r="E395" s="62" t="s">
        <v>824</v>
      </c>
      <c r="F395" s="110">
        <v>1367.44</v>
      </c>
      <c r="G395" s="111"/>
      <c r="H395" s="110"/>
      <c r="I395" s="65"/>
      <c r="J395" s="112"/>
      <c r="K395" s="67"/>
    </row>
    <row r="396" spans="1:11" s="6" customFormat="1" ht="25.5" outlineLevel="1">
      <c r="A396" s="59" t="s">
        <v>43</v>
      </c>
      <c r="B396" s="108"/>
      <c r="C396" s="108" t="s">
        <v>44</v>
      </c>
      <c r="D396" s="109"/>
      <c r="E396" s="62" t="s">
        <v>43</v>
      </c>
      <c r="F396" s="110">
        <v>1340.64</v>
      </c>
      <c r="G396" s="111" t="s">
        <v>168</v>
      </c>
      <c r="H396" s="110"/>
      <c r="I396" s="65">
        <v>122.5</v>
      </c>
      <c r="J396" s="112">
        <v>26.39</v>
      </c>
      <c r="K396" s="67">
        <v>3232.68</v>
      </c>
    </row>
    <row r="397" spans="1:11" s="6" customFormat="1" ht="25.5" outlineLevel="1">
      <c r="A397" s="59" t="s">
        <v>43</v>
      </c>
      <c r="B397" s="108"/>
      <c r="C397" s="108" t="s">
        <v>46</v>
      </c>
      <c r="D397" s="109"/>
      <c r="E397" s="62" t="s">
        <v>43</v>
      </c>
      <c r="F397" s="110">
        <v>26.8</v>
      </c>
      <c r="G397" s="111" t="s">
        <v>169</v>
      </c>
      <c r="H397" s="110"/>
      <c r="I397" s="65">
        <v>2.42</v>
      </c>
      <c r="J397" s="112">
        <v>9.9499999999999993</v>
      </c>
      <c r="K397" s="67">
        <v>24.08</v>
      </c>
    </row>
    <row r="398" spans="1:11" s="6" customFormat="1" ht="15" outlineLevel="1">
      <c r="A398" s="59" t="s">
        <v>43</v>
      </c>
      <c r="B398" s="108"/>
      <c r="C398" s="108" t="s">
        <v>48</v>
      </c>
      <c r="D398" s="109"/>
      <c r="E398" s="62" t="s">
        <v>43</v>
      </c>
      <c r="F398" s="110" t="s">
        <v>382</v>
      </c>
      <c r="G398" s="111"/>
      <c r="H398" s="110"/>
      <c r="I398" s="68" t="s">
        <v>825</v>
      </c>
      <c r="J398" s="112">
        <v>26.39</v>
      </c>
      <c r="K398" s="69" t="s">
        <v>826</v>
      </c>
    </row>
    <row r="399" spans="1:11" s="6" customFormat="1" ht="15" outlineLevel="1">
      <c r="A399" s="59" t="s">
        <v>43</v>
      </c>
      <c r="B399" s="108"/>
      <c r="C399" s="108" t="s">
        <v>52</v>
      </c>
      <c r="D399" s="109"/>
      <c r="E399" s="62" t="s">
        <v>43</v>
      </c>
      <c r="F399" s="110"/>
      <c r="G399" s="111">
        <v>0.6</v>
      </c>
      <c r="H399" s="110"/>
      <c r="I399" s="65"/>
      <c r="J399" s="112"/>
      <c r="K399" s="67"/>
    </row>
    <row r="400" spans="1:11" s="6" customFormat="1" ht="15" outlineLevel="1">
      <c r="A400" s="59" t="s">
        <v>43</v>
      </c>
      <c r="B400" s="108"/>
      <c r="C400" s="108" t="s">
        <v>53</v>
      </c>
      <c r="D400" s="109" t="s">
        <v>54</v>
      </c>
      <c r="E400" s="62">
        <v>85</v>
      </c>
      <c r="F400" s="110"/>
      <c r="G400" s="111"/>
      <c r="H400" s="110"/>
      <c r="I400" s="65">
        <v>104.13</v>
      </c>
      <c r="J400" s="112">
        <v>70</v>
      </c>
      <c r="K400" s="67">
        <v>2262.88</v>
      </c>
    </row>
    <row r="401" spans="1:11" s="6" customFormat="1" ht="15" outlineLevel="1">
      <c r="A401" s="59" t="s">
        <v>43</v>
      </c>
      <c r="B401" s="108"/>
      <c r="C401" s="108" t="s">
        <v>55</v>
      </c>
      <c r="D401" s="109" t="s">
        <v>54</v>
      </c>
      <c r="E401" s="62">
        <v>70</v>
      </c>
      <c r="F401" s="110"/>
      <c r="G401" s="111"/>
      <c r="H401" s="110"/>
      <c r="I401" s="65">
        <v>85.75</v>
      </c>
      <c r="J401" s="112">
        <v>41</v>
      </c>
      <c r="K401" s="67">
        <v>1325.4</v>
      </c>
    </row>
    <row r="402" spans="1:11" s="6" customFormat="1" ht="15" outlineLevel="1">
      <c r="A402" s="59" t="s">
        <v>43</v>
      </c>
      <c r="B402" s="108"/>
      <c r="C402" s="108" t="s">
        <v>56</v>
      </c>
      <c r="D402" s="109" t="s">
        <v>54</v>
      </c>
      <c r="E402" s="62">
        <v>98</v>
      </c>
      <c r="F402" s="110"/>
      <c r="G402" s="111"/>
      <c r="H402" s="110"/>
      <c r="I402" s="65">
        <v>0.38</v>
      </c>
      <c r="J402" s="112">
        <v>95</v>
      </c>
      <c r="K402" s="67">
        <v>9.76</v>
      </c>
    </row>
    <row r="403" spans="1:11" s="6" customFormat="1" ht="15" outlineLevel="1">
      <c r="A403" s="59" t="s">
        <v>43</v>
      </c>
      <c r="B403" s="108"/>
      <c r="C403" s="108" t="s">
        <v>57</v>
      </c>
      <c r="D403" s="109" t="s">
        <v>54</v>
      </c>
      <c r="E403" s="62">
        <v>77</v>
      </c>
      <c r="F403" s="110"/>
      <c r="G403" s="111"/>
      <c r="H403" s="110"/>
      <c r="I403" s="65">
        <v>0.3</v>
      </c>
      <c r="J403" s="112">
        <v>65</v>
      </c>
      <c r="K403" s="67">
        <v>6.68</v>
      </c>
    </row>
    <row r="404" spans="1:11" s="6" customFormat="1" ht="30" outlineLevel="1">
      <c r="A404" s="59" t="s">
        <v>43</v>
      </c>
      <c r="B404" s="108"/>
      <c r="C404" s="108" t="s">
        <v>58</v>
      </c>
      <c r="D404" s="109" t="s">
        <v>59</v>
      </c>
      <c r="E404" s="62">
        <v>114</v>
      </c>
      <c r="F404" s="110"/>
      <c r="G404" s="111" t="s">
        <v>168</v>
      </c>
      <c r="H404" s="110"/>
      <c r="I404" s="65">
        <v>10.42</v>
      </c>
      <c r="J404" s="112"/>
      <c r="K404" s="67"/>
    </row>
    <row r="405" spans="1:11" s="6" customFormat="1" ht="15.75">
      <c r="A405" s="70" t="s">
        <v>43</v>
      </c>
      <c r="B405" s="113"/>
      <c r="C405" s="113" t="s">
        <v>60</v>
      </c>
      <c r="D405" s="114"/>
      <c r="E405" s="73" t="s">
        <v>43</v>
      </c>
      <c r="F405" s="115"/>
      <c r="G405" s="116"/>
      <c r="H405" s="115"/>
      <c r="I405" s="76">
        <v>315.48</v>
      </c>
      <c r="J405" s="117"/>
      <c r="K405" s="78">
        <v>6861.48</v>
      </c>
    </row>
    <row r="406" spans="1:11" s="6" customFormat="1" ht="15" outlineLevel="1">
      <c r="A406" s="59" t="s">
        <v>43</v>
      </c>
      <c r="B406" s="108"/>
      <c r="C406" s="108" t="s">
        <v>61</v>
      </c>
      <c r="D406" s="109"/>
      <c r="E406" s="62" t="s">
        <v>43</v>
      </c>
      <c r="F406" s="110"/>
      <c r="G406" s="111"/>
      <c r="H406" s="110"/>
      <c r="I406" s="65"/>
      <c r="J406" s="112"/>
      <c r="K406" s="67"/>
    </row>
    <row r="407" spans="1:11" s="6" customFormat="1" ht="25.5" outlineLevel="1">
      <c r="A407" s="59" t="s">
        <v>43</v>
      </c>
      <c r="B407" s="108"/>
      <c r="C407" s="108" t="s">
        <v>46</v>
      </c>
      <c r="D407" s="109"/>
      <c r="E407" s="62" t="s">
        <v>43</v>
      </c>
      <c r="F407" s="110">
        <v>4.3099999999999996</v>
      </c>
      <c r="G407" s="111" t="s">
        <v>173</v>
      </c>
      <c r="H407" s="110"/>
      <c r="I407" s="65">
        <v>0.04</v>
      </c>
      <c r="J407" s="112">
        <v>26.39</v>
      </c>
      <c r="K407" s="67">
        <v>1.03</v>
      </c>
    </row>
    <row r="408" spans="1:11" s="6" customFormat="1" ht="25.5" outlineLevel="1">
      <c r="A408" s="59" t="s">
        <v>43</v>
      </c>
      <c r="B408" s="108"/>
      <c r="C408" s="108" t="s">
        <v>48</v>
      </c>
      <c r="D408" s="109"/>
      <c r="E408" s="62" t="s">
        <v>43</v>
      </c>
      <c r="F408" s="110">
        <v>4.3099999999999996</v>
      </c>
      <c r="G408" s="111" t="s">
        <v>173</v>
      </c>
      <c r="H408" s="110"/>
      <c r="I408" s="65">
        <v>0.04</v>
      </c>
      <c r="J408" s="112">
        <v>26.39</v>
      </c>
      <c r="K408" s="67">
        <v>1.03</v>
      </c>
    </row>
    <row r="409" spans="1:11" s="6" customFormat="1" ht="15" outlineLevel="1">
      <c r="A409" s="59" t="s">
        <v>43</v>
      </c>
      <c r="B409" s="108"/>
      <c r="C409" s="108" t="s">
        <v>63</v>
      </c>
      <c r="D409" s="109" t="s">
        <v>54</v>
      </c>
      <c r="E409" s="62">
        <v>175</v>
      </c>
      <c r="F409" s="110"/>
      <c r="G409" s="111"/>
      <c r="H409" s="110"/>
      <c r="I409" s="65">
        <v>7.0000000000000007E-2</v>
      </c>
      <c r="J409" s="112">
        <v>160</v>
      </c>
      <c r="K409" s="67">
        <v>1.65</v>
      </c>
    </row>
    <row r="410" spans="1:11" s="6" customFormat="1" ht="15" outlineLevel="1">
      <c r="A410" s="59" t="s">
        <v>43</v>
      </c>
      <c r="B410" s="108"/>
      <c r="C410" s="108" t="s">
        <v>64</v>
      </c>
      <c r="D410" s="109"/>
      <c r="E410" s="62" t="s">
        <v>43</v>
      </c>
      <c r="F410" s="110"/>
      <c r="G410" s="111"/>
      <c r="H410" s="110"/>
      <c r="I410" s="65">
        <v>0.11</v>
      </c>
      <c r="J410" s="112"/>
      <c r="K410" s="67">
        <v>2.68</v>
      </c>
    </row>
    <row r="411" spans="1:11" s="6" customFormat="1" ht="15.75">
      <c r="A411" s="70" t="s">
        <v>43</v>
      </c>
      <c r="B411" s="113"/>
      <c r="C411" s="113" t="s">
        <v>65</v>
      </c>
      <c r="D411" s="114"/>
      <c r="E411" s="73" t="s">
        <v>43</v>
      </c>
      <c r="F411" s="115"/>
      <c r="G411" s="116"/>
      <c r="H411" s="115"/>
      <c r="I411" s="76">
        <v>315.58999999999997</v>
      </c>
      <c r="J411" s="117"/>
      <c r="K411" s="78">
        <v>6864.16</v>
      </c>
    </row>
    <row r="412" spans="1:11" s="6" customFormat="1" ht="17.850000000000001" customHeight="1">
      <c r="A412" s="177" t="s">
        <v>827</v>
      </c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</row>
    <row r="413" spans="1:11" s="6" customFormat="1" ht="180">
      <c r="A413" s="59">
        <v>36</v>
      </c>
      <c r="B413" s="108" t="s">
        <v>91</v>
      </c>
      <c r="C413" s="108" t="s">
        <v>92</v>
      </c>
      <c r="D413" s="109" t="s">
        <v>93</v>
      </c>
      <c r="E413" s="62" t="s">
        <v>828</v>
      </c>
      <c r="F413" s="110">
        <v>10.06</v>
      </c>
      <c r="G413" s="111"/>
      <c r="H413" s="110"/>
      <c r="I413" s="65"/>
      <c r="J413" s="112"/>
      <c r="K413" s="67"/>
    </row>
    <row r="414" spans="1:11" s="6" customFormat="1" ht="25.5" outlineLevel="1">
      <c r="A414" s="59" t="s">
        <v>43</v>
      </c>
      <c r="B414" s="108"/>
      <c r="C414" s="108" t="s">
        <v>44</v>
      </c>
      <c r="D414" s="109"/>
      <c r="E414" s="62" t="s">
        <v>43</v>
      </c>
      <c r="F414" s="110">
        <v>10.06</v>
      </c>
      <c r="G414" s="111" t="s">
        <v>94</v>
      </c>
      <c r="H414" s="110"/>
      <c r="I414" s="65">
        <v>17.989999999999998</v>
      </c>
      <c r="J414" s="112">
        <v>26.39</v>
      </c>
      <c r="K414" s="67">
        <v>474.74</v>
      </c>
    </row>
    <row r="415" spans="1:11" s="6" customFormat="1" ht="15" outlineLevel="1">
      <c r="A415" s="59" t="s">
        <v>43</v>
      </c>
      <c r="B415" s="108"/>
      <c r="C415" s="108" t="s">
        <v>46</v>
      </c>
      <c r="D415" s="109"/>
      <c r="E415" s="62" t="s">
        <v>43</v>
      </c>
      <c r="F415" s="110"/>
      <c r="G415" s="111" t="s">
        <v>95</v>
      </c>
      <c r="H415" s="110"/>
      <c r="I415" s="65"/>
      <c r="J415" s="112"/>
      <c r="K415" s="67"/>
    </row>
    <row r="416" spans="1:11" s="6" customFormat="1" ht="15" outlineLevel="1">
      <c r="A416" s="59" t="s">
        <v>43</v>
      </c>
      <c r="B416" s="108"/>
      <c r="C416" s="108" t="s">
        <v>48</v>
      </c>
      <c r="D416" s="109"/>
      <c r="E416" s="62" t="s">
        <v>43</v>
      </c>
      <c r="F416" s="110"/>
      <c r="G416" s="111"/>
      <c r="H416" s="110"/>
      <c r="I416" s="65"/>
      <c r="J416" s="112">
        <v>26.39</v>
      </c>
      <c r="K416" s="67"/>
    </row>
    <row r="417" spans="1:11" s="6" customFormat="1" ht="15" outlineLevel="1">
      <c r="A417" s="59" t="s">
        <v>43</v>
      </c>
      <c r="B417" s="108"/>
      <c r="C417" s="108" t="s">
        <v>52</v>
      </c>
      <c r="D417" s="109"/>
      <c r="E417" s="62" t="s">
        <v>43</v>
      </c>
      <c r="F417" s="110"/>
      <c r="G417" s="111"/>
      <c r="H417" s="110"/>
      <c r="I417" s="65"/>
      <c r="J417" s="112"/>
      <c r="K417" s="67"/>
    </row>
    <row r="418" spans="1:11" s="6" customFormat="1" ht="15" outlineLevel="1">
      <c r="A418" s="59" t="s">
        <v>43</v>
      </c>
      <c r="B418" s="108"/>
      <c r="C418" s="108" t="s">
        <v>53</v>
      </c>
      <c r="D418" s="109" t="s">
        <v>54</v>
      </c>
      <c r="E418" s="62">
        <v>100</v>
      </c>
      <c r="F418" s="110"/>
      <c r="G418" s="111"/>
      <c r="H418" s="110"/>
      <c r="I418" s="65">
        <v>17.989999999999998</v>
      </c>
      <c r="J418" s="112">
        <v>83</v>
      </c>
      <c r="K418" s="67">
        <v>394.03</v>
      </c>
    </row>
    <row r="419" spans="1:11" s="6" customFormat="1" ht="15" outlineLevel="1">
      <c r="A419" s="59" t="s">
        <v>43</v>
      </c>
      <c r="B419" s="108"/>
      <c r="C419" s="108" t="s">
        <v>55</v>
      </c>
      <c r="D419" s="109" t="s">
        <v>54</v>
      </c>
      <c r="E419" s="62">
        <v>64</v>
      </c>
      <c r="F419" s="110"/>
      <c r="G419" s="111"/>
      <c r="H419" s="110"/>
      <c r="I419" s="65">
        <v>11.51</v>
      </c>
      <c r="J419" s="112">
        <v>41</v>
      </c>
      <c r="K419" s="67">
        <v>194.64</v>
      </c>
    </row>
    <row r="420" spans="1:11" s="6" customFormat="1" ht="15" outlineLevel="1">
      <c r="A420" s="59" t="s">
        <v>43</v>
      </c>
      <c r="B420" s="108"/>
      <c r="C420" s="108" t="s">
        <v>56</v>
      </c>
      <c r="D420" s="109" t="s">
        <v>54</v>
      </c>
      <c r="E420" s="62">
        <v>98</v>
      </c>
      <c r="F420" s="110"/>
      <c r="G420" s="111"/>
      <c r="H420" s="110"/>
      <c r="I420" s="65">
        <v>0</v>
      </c>
      <c r="J420" s="112">
        <v>95</v>
      </c>
      <c r="K420" s="67">
        <v>0</v>
      </c>
    </row>
    <row r="421" spans="1:11" s="6" customFormat="1" ht="15" outlineLevel="1">
      <c r="A421" s="59" t="s">
        <v>43</v>
      </c>
      <c r="B421" s="108"/>
      <c r="C421" s="108" t="s">
        <v>57</v>
      </c>
      <c r="D421" s="109" t="s">
        <v>54</v>
      </c>
      <c r="E421" s="62">
        <v>77</v>
      </c>
      <c r="F421" s="110"/>
      <c r="G421" s="111"/>
      <c r="H421" s="110"/>
      <c r="I421" s="65">
        <v>0</v>
      </c>
      <c r="J421" s="112">
        <v>65</v>
      </c>
      <c r="K421" s="67">
        <v>0</v>
      </c>
    </row>
    <row r="422" spans="1:11" s="6" customFormat="1" ht="30" outlineLevel="1">
      <c r="A422" s="59" t="s">
        <v>43</v>
      </c>
      <c r="B422" s="108"/>
      <c r="C422" s="108" t="s">
        <v>58</v>
      </c>
      <c r="D422" s="109" t="s">
        <v>59</v>
      </c>
      <c r="E422" s="62">
        <v>0.9</v>
      </c>
      <c r="F422" s="110"/>
      <c r="G422" s="111" t="s">
        <v>94</v>
      </c>
      <c r="H422" s="110"/>
      <c r="I422" s="65">
        <v>1.61</v>
      </c>
      <c r="J422" s="112"/>
      <c r="K422" s="67"/>
    </row>
    <row r="423" spans="1:11" s="6" customFormat="1" ht="15.75">
      <c r="A423" s="70" t="s">
        <v>43</v>
      </c>
      <c r="B423" s="113"/>
      <c r="C423" s="113" t="s">
        <v>60</v>
      </c>
      <c r="D423" s="114"/>
      <c r="E423" s="73" t="s">
        <v>43</v>
      </c>
      <c r="F423" s="115"/>
      <c r="G423" s="116"/>
      <c r="H423" s="115"/>
      <c r="I423" s="76">
        <v>47.49</v>
      </c>
      <c r="J423" s="117"/>
      <c r="K423" s="78">
        <v>1063.4100000000001</v>
      </c>
    </row>
    <row r="424" spans="1:11" s="6" customFormat="1" ht="135">
      <c r="A424" s="59">
        <v>37</v>
      </c>
      <c r="B424" s="108" t="s">
        <v>387</v>
      </c>
      <c r="C424" s="108" t="s">
        <v>388</v>
      </c>
      <c r="D424" s="109" t="s">
        <v>389</v>
      </c>
      <c r="E424" s="62" t="s">
        <v>829</v>
      </c>
      <c r="F424" s="110">
        <v>2150.2800000000002</v>
      </c>
      <c r="G424" s="111"/>
      <c r="H424" s="110"/>
      <c r="I424" s="65"/>
      <c r="J424" s="112"/>
      <c r="K424" s="67"/>
    </row>
    <row r="425" spans="1:11" s="6" customFormat="1" ht="15" outlineLevel="1">
      <c r="A425" s="59" t="s">
        <v>43</v>
      </c>
      <c r="B425" s="108"/>
      <c r="C425" s="108" t="s">
        <v>44</v>
      </c>
      <c r="D425" s="109"/>
      <c r="E425" s="62" t="s">
        <v>43</v>
      </c>
      <c r="F425" s="110">
        <v>904.28</v>
      </c>
      <c r="G425" s="111" t="s">
        <v>76</v>
      </c>
      <c r="H425" s="110"/>
      <c r="I425" s="65">
        <v>10.74</v>
      </c>
      <c r="J425" s="112">
        <v>26.39</v>
      </c>
      <c r="K425" s="67">
        <v>283.5</v>
      </c>
    </row>
    <row r="426" spans="1:11" s="6" customFormat="1" ht="15" outlineLevel="1">
      <c r="A426" s="59" t="s">
        <v>43</v>
      </c>
      <c r="B426" s="108"/>
      <c r="C426" s="108" t="s">
        <v>46</v>
      </c>
      <c r="D426" s="109"/>
      <c r="E426" s="62" t="s">
        <v>43</v>
      </c>
      <c r="F426" s="110">
        <v>1246</v>
      </c>
      <c r="G426" s="111">
        <v>1.2</v>
      </c>
      <c r="H426" s="110"/>
      <c r="I426" s="65">
        <v>13.46</v>
      </c>
      <c r="J426" s="112">
        <v>12.66</v>
      </c>
      <c r="K426" s="67">
        <v>170.36</v>
      </c>
    </row>
    <row r="427" spans="1:11" s="6" customFormat="1" ht="30" outlineLevel="1">
      <c r="A427" s="59" t="s">
        <v>43</v>
      </c>
      <c r="B427" s="108"/>
      <c r="C427" s="108" t="s">
        <v>48</v>
      </c>
      <c r="D427" s="109"/>
      <c r="E427" s="62" t="s">
        <v>43</v>
      </c>
      <c r="F427" s="110" t="s">
        <v>391</v>
      </c>
      <c r="G427" s="111"/>
      <c r="H427" s="110"/>
      <c r="I427" s="68" t="s">
        <v>830</v>
      </c>
      <c r="J427" s="112">
        <v>26.39</v>
      </c>
      <c r="K427" s="69" t="s">
        <v>831</v>
      </c>
    </row>
    <row r="428" spans="1:11" s="6" customFormat="1" ht="15" outlineLevel="1">
      <c r="A428" s="59" t="s">
        <v>43</v>
      </c>
      <c r="B428" s="108"/>
      <c r="C428" s="108" t="s">
        <v>52</v>
      </c>
      <c r="D428" s="109"/>
      <c r="E428" s="62" t="s">
        <v>43</v>
      </c>
      <c r="F428" s="110"/>
      <c r="G428" s="111"/>
      <c r="H428" s="110"/>
      <c r="I428" s="65"/>
      <c r="J428" s="112"/>
      <c r="K428" s="67"/>
    </row>
    <row r="429" spans="1:11" s="6" customFormat="1" ht="15" outlineLevel="1">
      <c r="A429" s="59" t="s">
        <v>43</v>
      </c>
      <c r="B429" s="108"/>
      <c r="C429" s="108" t="s">
        <v>53</v>
      </c>
      <c r="D429" s="109" t="s">
        <v>54</v>
      </c>
      <c r="E429" s="62">
        <v>91</v>
      </c>
      <c r="F429" s="110"/>
      <c r="G429" s="111"/>
      <c r="H429" s="110"/>
      <c r="I429" s="65">
        <v>9.77</v>
      </c>
      <c r="J429" s="112">
        <v>75</v>
      </c>
      <c r="K429" s="67">
        <v>212.63</v>
      </c>
    </row>
    <row r="430" spans="1:11" s="6" customFormat="1" ht="15" outlineLevel="1">
      <c r="A430" s="59" t="s">
        <v>43</v>
      </c>
      <c r="B430" s="108"/>
      <c r="C430" s="108" t="s">
        <v>55</v>
      </c>
      <c r="D430" s="109" t="s">
        <v>54</v>
      </c>
      <c r="E430" s="62">
        <v>70</v>
      </c>
      <c r="F430" s="110"/>
      <c r="G430" s="111"/>
      <c r="H430" s="110"/>
      <c r="I430" s="65">
        <v>7.52</v>
      </c>
      <c r="J430" s="112">
        <v>41</v>
      </c>
      <c r="K430" s="67">
        <v>116.24</v>
      </c>
    </row>
    <row r="431" spans="1:11" s="6" customFormat="1" ht="15" outlineLevel="1">
      <c r="A431" s="59" t="s">
        <v>43</v>
      </c>
      <c r="B431" s="108"/>
      <c r="C431" s="108" t="s">
        <v>56</v>
      </c>
      <c r="D431" s="109" t="s">
        <v>54</v>
      </c>
      <c r="E431" s="62">
        <v>98</v>
      </c>
      <c r="F431" s="110"/>
      <c r="G431" s="111"/>
      <c r="H431" s="110"/>
      <c r="I431" s="65">
        <v>3.82</v>
      </c>
      <c r="J431" s="112">
        <v>95</v>
      </c>
      <c r="K431" s="67">
        <v>97.74</v>
      </c>
    </row>
    <row r="432" spans="1:11" s="6" customFormat="1" ht="15" outlineLevel="1">
      <c r="A432" s="59" t="s">
        <v>43</v>
      </c>
      <c r="B432" s="108"/>
      <c r="C432" s="108" t="s">
        <v>57</v>
      </c>
      <c r="D432" s="109" t="s">
        <v>54</v>
      </c>
      <c r="E432" s="62">
        <v>77</v>
      </c>
      <c r="F432" s="110"/>
      <c r="G432" s="111"/>
      <c r="H432" s="110"/>
      <c r="I432" s="65">
        <v>3</v>
      </c>
      <c r="J432" s="112">
        <v>65</v>
      </c>
      <c r="K432" s="67">
        <v>66.87</v>
      </c>
    </row>
    <row r="433" spans="1:11" s="6" customFormat="1" ht="30" outlineLevel="1">
      <c r="A433" s="59" t="s">
        <v>43</v>
      </c>
      <c r="B433" s="108"/>
      <c r="C433" s="108" t="s">
        <v>58</v>
      </c>
      <c r="D433" s="109" t="s">
        <v>59</v>
      </c>
      <c r="E433" s="62">
        <v>73.34</v>
      </c>
      <c r="F433" s="110"/>
      <c r="G433" s="111" t="s">
        <v>76</v>
      </c>
      <c r="H433" s="110"/>
      <c r="I433" s="65">
        <v>0.87</v>
      </c>
      <c r="J433" s="112"/>
      <c r="K433" s="67"/>
    </row>
    <row r="434" spans="1:11" s="6" customFormat="1" ht="15.75">
      <c r="A434" s="70" t="s">
        <v>43</v>
      </c>
      <c r="B434" s="113"/>
      <c r="C434" s="113" t="s">
        <v>60</v>
      </c>
      <c r="D434" s="114"/>
      <c r="E434" s="73" t="s">
        <v>43</v>
      </c>
      <c r="F434" s="115"/>
      <c r="G434" s="116"/>
      <c r="H434" s="115"/>
      <c r="I434" s="76">
        <v>48.31</v>
      </c>
      <c r="J434" s="117"/>
      <c r="K434" s="78">
        <v>947.34</v>
      </c>
    </row>
    <row r="435" spans="1:11" s="6" customFormat="1" ht="15" outlineLevel="1">
      <c r="A435" s="59" t="s">
        <v>43</v>
      </c>
      <c r="B435" s="108"/>
      <c r="C435" s="108" t="s">
        <v>61</v>
      </c>
      <c r="D435" s="109"/>
      <c r="E435" s="62" t="s">
        <v>43</v>
      </c>
      <c r="F435" s="110"/>
      <c r="G435" s="111"/>
      <c r="H435" s="110"/>
      <c r="I435" s="65"/>
      <c r="J435" s="112"/>
      <c r="K435" s="67"/>
    </row>
    <row r="436" spans="1:11" s="6" customFormat="1" ht="15" outlineLevel="1">
      <c r="A436" s="59" t="s">
        <v>43</v>
      </c>
      <c r="B436" s="108"/>
      <c r="C436" s="108" t="s">
        <v>46</v>
      </c>
      <c r="D436" s="109"/>
      <c r="E436" s="62" t="s">
        <v>43</v>
      </c>
      <c r="F436" s="110">
        <v>360.95</v>
      </c>
      <c r="G436" s="111" t="s">
        <v>80</v>
      </c>
      <c r="H436" s="110"/>
      <c r="I436" s="65">
        <v>0.39</v>
      </c>
      <c r="J436" s="112">
        <v>26.39</v>
      </c>
      <c r="K436" s="67">
        <v>10.29</v>
      </c>
    </row>
    <row r="437" spans="1:11" s="6" customFormat="1" ht="15" outlineLevel="1">
      <c r="A437" s="59" t="s">
        <v>43</v>
      </c>
      <c r="B437" s="108"/>
      <c r="C437" s="108" t="s">
        <v>48</v>
      </c>
      <c r="D437" s="109"/>
      <c r="E437" s="62" t="s">
        <v>43</v>
      </c>
      <c r="F437" s="110">
        <v>360.95</v>
      </c>
      <c r="G437" s="111" t="s">
        <v>80</v>
      </c>
      <c r="H437" s="110"/>
      <c r="I437" s="65">
        <v>0.39</v>
      </c>
      <c r="J437" s="112">
        <v>26.39</v>
      </c>
      <c r="K437" s="67">
        <v>10.29</v>
      </c>
    </row>
    <row r="438" spans="1:11" s="6" customFormat="1" ht="15" outlineLevel="1">
      <c r="A438" s="59" t="s">
        <v>43</v>
      </c>
      <c r="B438" s="108"/>
      <c r="C438" s="108" t="s">
        <v>63</v>
      </c>
      <c r="D438" s="109" t="s">
        <v>54</v>
      </c>
      <c r="E438" s="62">
        <v>175</v>
      </c>
      <c r="F438" s="110"/>
      <c r="G438" s="111"/>
      <c r="H438" s="110"/>
      <c r="I438" s="65">
        <v>0.68</v>
      </c>
      <c r="J438" s="112">
        <v>160</v>
      </c>
      <c r="K438" s="67">
        <v>16.47</v>
      </c>
    </row>
    <row r="439" spans="1:11" s="6" customFormat="1" ht="15" outlineLevel="1">
      <c r="A439" s="59" t="s">
        <v>43</v>
      </c>
      <c r="B439" s="108"/>
      <c r="C439" s="108" t="s">
        <v>64</v>
      </c>
      <c r="D439" s="109"/>
      <c r="E439" s="62" t="s">
        <v>43</v>
      </c>
      <c r="F439" s="110"/>
      <c r="G439" s="111"/>
      <c r="H439" s="110"/>
      <c r="I439" s="65">
        <v>1.07</v>
      </c>
      <c r="J439" s="112"/>
      <c r="K439" s="67">
        <v>26.76</v>
      </c>
    </row>
    <row r="440" spans="1:11" s="6" customFormat="1" ht="15.75">
      <c r="A440" s="70" t="s">
        <v>43</v>
      </c>
      <c r="B440" s="113"/>
      <c r="C440" s="113" t="s">
        <v>65</v>
      </c>
      <c r="D440" s="114"/>
      <c r="E440" s="73" t="s">
        <v>43</v>
      </c>
      <c r="F440" s="115"/>
      <c r="G440" s="116"/>
      <c r="H440" s="115"/>
      <c r="I440" s="76">
        <v>49.38</v>
      </c>
      <c r="J440" s="117"/>
      <c r="K440" s="78">
        <v>974.1</v>
      </c>
    </row>
    <row r="441" spans="1:11" s="6" customFormat="1" ht="180">
      <c r="A441" s="59">
        <v>38</v>
      </c>
      <c r="B441" s="108" t="s">
        <v>394</v>
      </c>
      <c r="C441" s="108" t="s">
        <v>395</v>
      </c>
      <c r="D441" s="109" t="s">
        <v>41</v>
      </c>
      <c r="E441" s="62">
        <v>3</v>
      </c>
      <c r="F441" s="110">
        <v>17.09</v>
      </c>
      <c r="G441" s="111"/>
      <c r="H441" s="110"/>
      <c r="I441" s="65"/>
      <c r="J441" s="112"/>
      <c r="K441" s="67"/>
    </row>
    <row r="442" spans="1:11" s="6" customFormat="1" ht="25.5" outlineLevel="1">
      <c r="A442" s="59" t="s">
        <v>43</v>
      </c>
      <c r="B442" s="108"/>
      <c r="C442" s="108" t="s">
        <v>44</v>
      </c>
      <c r="D442" s="109"/>
      <c r="E442" s="62" t="s">
        <v>43</v>
      </c>
      <c r="F442" s="110">
        <v>14.88</v>
      </c>
      <c r="G442" s="111" t="s">
        <v>94</v>
      </c>
      <c r="H442" s="110"/>
      <c r="I442" s="65">
        <v>67.760000000000005</v>
      </c>
      <c r="J442" s="112">
        <v>26.39</v>
      </c>
      <c r="K442" s="67">
        <v>1788.28</v>
      </c>
    </row>
    <row r="443" spans="1:11" s="6" customFormat="1" ht="15" outlineLevel="1">
      <c r="A443" s="59" t="s">
        <v>43</v>
      </c>
      <c r="B443" s="108"/>
      <c r="C443" s="108" t="s">
        <v>46</v>
      </c>
      <c r="D443" s="109"/>
      <c r="E443" s="62" t="s">
        <v>43</v>
      </c>
      <c r="F443" s="110">
        <v>1.8</v>
      </c>
      <c r="G443" s="111" t="s">
        <v>95</v>
      </c>
      <c r="H443" s="110"/>
      <c r="I443" s="65">
        <v>8.1</v>
      </c>
      <c r="J443" s="112">
        <v>9.11</v>
      </c>
      <c r="K443" s="67">
        <v>73.790000000000006</v>
      </c>
    </row>
    <row r="444" spans="1:11" s="6" customFormat="1" ht="15" outlineLevel="1">
      <c r="A444" s="59" t="s">
        <v>43</v>
      </c>
      <c r="B444" s="108"/>
      <c r="C444" s="108" t="s">
        <v>48</v>
      </c>
      <c r="D444" s="109"/>
      <c r="E444" s="62" t="s">
        <v>43</v>
      </c>
      <c r="F444" s="110" t="s">
        <v>376</v>
      </c>
      <c r="G444" s="111"/>
      <c r="H444" s="110"/>
      <c r="I444" s="68" t="s">
        <v>792</v>
      </c>
      <c r="J444" s="112">
        <v>26.39</v>
      </c>
      <c r="K444" s="69" t="s">
        <v>793</v>
      </c>
    </row>
    <row r="445" spans="1:11" s="6" customFormat="1" ht="15" outlineLevel="1">
      <c r="A445" s="59" t="s">
        <v>43</v>
      </c>
      <c r="B445" s="108"/>
      <c r="C445" s="108" t="s">
        <v>52</v>
      </c>
      <c r="D445" s="109"/>
      <c r="E445" s="62" t="s">
        <v>43</v>
      </c>
      <c r="F445" s="110">
        <v>0.41</v>
      </c>
      <c r="G445" s="111"/>
      <c r="H445" s="110"/>
      <c r="I445" s="65">
        <v>1.23</v>
      </c>
      <c r="J445" s="112">
        <v>8.07</v>
      </c>
      <c r="K445" s="67">
        <v>9.93</v>
      </c>
    </row>
    <row r="446" spans="1:11" s="6" customFormat="1" ht="15" outlineLevel="1">
      <c r="A446" s="59" t="s">
        <v>43</v>
      </c>
      <c r="B446" s="108"/>
      <c r="C446" s="108" t="s">
        <v>53</v>
      </c>
      <c r="D446" s="109" t="s">
        <v>54</v>
      </c>
      <c r="E446" s="62">
        <v>91</v>
      </c>
      <c r="F446" s="110"/>
      <c r="G446" s="111"/>
      <c r="H446" s="110"/>
      <c r="I446" s="65">
        <v>61.66</v>
      </c>
      <c r="J446" s="112">
        <v>75</v>
      </c>
      <c r="K446" s="67">
        <v>1341.21</v>
      </c>
    </row>
    <row r="447" spans="1:11" s="6" customFormat="1" ht="15" outlineLevel="1">
      <c r="A447" s="59" t="s">
        <v>43</v>
      </c>
      <c r="B447" s="108"/>
      <c r="C447" s="108" t="s">
        <v>55</v>
      </c>
      <c r="D447" s="109" t="s">
        <v>54</v>
      </c>
      <c r="E447" s="62">
        <v>70</v>
      </c>
      <c r="F447" s="110"/>
      <c r="G447" s="111"/>
      <c r="H447" s="110"/>
      <c r="I447" s="65">
        <v>47.43</v>
      </c>
      <c r="J447" s="112">
        <v>41</v>
      </c>
      <c r="K447" s="67">
        <v>733.19</v>
      </c>
    </row>
    <row r="448" spans="1:11" s="6" customFormat="1" ht="15" outlineLevel="1">
      <c r="A448" s="59" t="s">
        <v>43</v>
      </c>
      <c r="B448" s="108"/>
      <c r="C448" s="108" t="s">
        <v>56</v>
      </c>
      <c r="D448" s="109" t="s">
        <v>54</v>
      </c>
      <c r="E448" s="62">
        <v>98</v>
      </c>
      <c r="F448" s="110"/>
      <c r="G448" s="111"/>
      <c r="H448" s="110"/>
      <c r="I448" s="65">
        <v>0.14000000000000001</v>
      </c>
      <c r="J448" s="112">
        <v>95</v>
      </c>
      <c r="K448" s="67">
        <v>3.38</v>
      </c>
    </row>
    <row r="449" spans="1:11" s="6" customFormat="1" ht="15" outlineLevel="1">
      <c r="A449" s="59" t="s">
        <v>43</v>
      </c>
      <c r="B449" s="108"/>
      <c r="C449" s="108" t="s">
        <v>57</v>
      </c>
      <c r="D449" s="109" t="s">
        <v>54</v>
      </c>
      <c r="E449" s="62">
        <v>77</v>
      </c>
      <c r="F449" s="110"/>
      <c r="G449" s="111"/>
      <c r="H449" s="110"/>
      <c r="I449" s="65">
        <v>0.11</v>
      </c>
      <c r="J449" s="112">
        <v>65</v>
      </c>
      <c r="K449" s="67">
        <v>2.31</v>
      </c>
    </row>
    <row r="450" spans="1:11" s="6" customFormat="1" ht="30" outlineLevel="1">
      <c r="A450" s="59" t="s">
        <v>43</v>
      </c>
      <c r="B450" s="108"/>
      <c r="C450" s="108" t="s">
        <v>58</v>
      </c>
      <c r="D450" s="109" t="s">
        <v>59</v>
      </c>
      <c r="E450" s="62">
        <v>1.1100000000000001</v>
      </c>
      <c r="F450" s="110"/>
      <c r="G450" s="111" t="s">
        <v>94</v>
      </c>
      <c r="H450" s="110"/>
      <c r="I450" s="65">
        <v>5.05</v>
      </c>
      <c r="J450" s="112"/>
      <c r="K450" s="67"/>
    </row>
    <row r="451" spans="1:11" s="6" customFormat="1" ht="15.75">
      <c r="A451" s="70" t="s">
        <v>43</v>
      </c>
      <c r="B451" s="113"/>
      <c r="C451" s="113" t="s">
        <v>60</v>
      </c>
      <c r="D451" s="114"/>
      <c r="E451" s="73" t="s">
        <v>43</v>
      </c>
      <c r="F451" s="115"/>
      <c r="G451" s="116"/>
      <c r="H451" s="115"/>
      <c r="I451" s="76">
        <v>186.43</v>
      </c>
      <c r="J451" s="117"/>
      <c r="K451" s="78">
        <v>3952.09</v>
      </c>
    </row>
    <row r="452" spans="1:11" s="6" customFormat="1" ht="15" outlineLevel="1">
      <c r="A452" s="59" t="s">
        <v>43</v>
      </c>
      <c r="B452" s="108"/>
      <c r="C452" s="108" t="s">
        <v>61</v>
      </c>
      <c r="D452" s="109"/>
      <c r="E452" s="62" t="s">
        <v>43</v>
      </c>
      <c r="F452" s="110"/>
      <c r="G452" s="111"/>
      <c r="H452" s="110"/>
      <c r="I452" s="65"/>
      <c r="J452" s="112"/>
      <c r="K452" s="67"/>
    </row>
    <row r="453" spans="1:11" s="6" customFormat="1" ht="25.5" outlineLevel="1">
      <c r="A453" s="59" t="s">
        <v>43</v>
      </c>
      <c r="B453" s="108"/>
      <c r="C453" s="108" t="s">
        <v>46</v>
      </c>
      <c r="D453" s="109"/>
      <c r="E453" s="62" t="s">
        <v>43</v>
      </c>
      <c r="F453" s="110">
        <v>0.03</v>
      </c>
      <c r="G453" s="111" t="s">
        <v>100</v>
      </c>
      <c r="H453" s="110"/>
      <c r="I453" s="65">
        <v>0.01</v>
      </c>
      <c r="J453" s="112">
        <v>26.39</v>
      </c>
      <c r="K453" s="67">
        <v>0.36</v>
      </c>
    </row>
    <row r="454" spans="1:11" s="6" customFormat="1" ht="25.5" outlineLevel="1">
      <c r="A454" s="59" t="s">
        <v>43</v>
      </c>
      <c r="B454" s="108"/>
      <c r="C454" s="108" t="s">
        <v>48</v>
      </c>
      <c r="D454" s="109"/>
      <c r="E454" s="62" t="s">
        <v>43</v>
      </c>
      <c r="F454" s="110">
        <v>0.03</v>
      </c>
      <c r="G454" s="111" t="s">
        <v>100</v>
      </c>
      <c r="H454" s="110"/>
      <c r="I454" s="65">
        <v>0.01</v>
      </c>
      <c r="J454" s="112">
        <v>26.39</v>
      </c>
      <c r="K454" s="67">
        <v>0.36</v>
      </c>
    </row>
    <row r="455" spans="1:11" s="6" customFormat="1" ht="15" outlineLevel="1">
      <c r="A455" s="59" t="s">
        <v>43</v>
      </c>
      <c r="B455" s="108"/>
      <c r="C455" s="108" t="s">
        <v>63</v>
      </c>
      <c r="D455" s="109" t="s">
        <v>54</v>
      </c>
      <c r="E455" s="62">
        <v>175</v>
      </c>
      <c r="F455" s="110"/>
      <c r="G455" s="111"/>
      <c r="H455" s="110"/>
      <c r="I455" s="65">
        <v>0.02</v>
      </c>
      <c r="J455" s="112">
        <v>160</v>
      </c>
      <c r="K455" s="67">
        <v>0.56999999999999995</v>
      </c>
    </row>
    <row r="456" spans="1:11" s="6" customFormat="1" ht="15" outlineLevel="1">
      <c r="A456" s="59" t="s">
        <v>43</v>
      </c>
      <c r="B456" s="108"/>
      <c r="C456" s="108" t="s">
        <v>64</v>
      </c>
      <c r="D456" s="109"/>
      <c r="E456" s="62" t="s">
        <v>43</v>
      </c>
      <c r="F456" s="110"/>
      <c r="G456" s="111"/>
      <c r="H456" s="110"/>
      <c r="I456" s="65">
        <v>0.03</v>
      </c>
      <c r="J456" s="112"/>
      <c r="K456" s="67">
        <v>0.93</v>
      </c>
    </row>
    <row r="457" spans="1:11" s="6" customFormat="1" ht="15.75">
      <c r="A457" s="70" t="s">
        <v>43</v>
      </c>
      <c r="B457" s="113"/>
      <c r="C457" s="113" t="s">
        <v>65</v>
      </c>
      <c r="D457" s="114"/>
      <c r="E457" s="73" t="s">
        <v>43</v>
      </c>
      <c r="F457" s="115"/>
      <c r="G457" s="116"/>
      <c r="H457" s="115"/>
      <c r="I457" s="76">
        <v>186.46</v>
      </c>
      <c r="J457" s="117"/>
      <c r="K457" s="78">
        <v>3953.02</v>
      </c>
    </row>
    <row r="458" spans="1:11" s="6" customFormat="1" ht="60">
      <c r="A458" s="59">
        <v>39</v>
      </c>
      <c r="B458" s="108" t="s">
        <v>397</v>
      </c>
      <c r="C458" s="108" t="s">
        <v>398</v>
      </c>
      <c r="D458" s="109" t="s">
        <v>399</v>
      </c>
      <c r="E458" s="62">
        <v>3</v>
      </c>
      <c r="F458" s="110">
        <v>6920.41</v>
      </c>
      <c r="G458" s="111"/>
      <c r="H458" s="110"/>
      <c r="I458" s="65">
        <v>20761.23</v>
      </c>
      <c r="J458" s="112">
        <v>4.08</v>
      </c>
      <c r="K458" s="78">
        <v>84705.82</v>
      </c>
    </row>
    <row r="459" spans="1:11" s="6" customFormat="1" ht="135">
      <c r="A459" s="59">
        <v>40</v>
      </c>
      <c r="B459" s="108" t="s">
        <v>400</v>
      </c>
      <c r="C459" s="108" t="s">
        <v>401</v>
      </c>
      <c r="D459" s="109" t="s">
        <v>402</v>
      </c>
      <c r="E459" s="62">
        <v>3.0000000000000001E-3</v>
      </c>
      <c r="F459" s="110">
        <v>1997</v>
      </c>
      <c r="G459" s="111"/>
      <c r="H459" s="110"/>
      <c r="I459" s="65"/>
      <c r="J459" s="112"/>
      <c r="K459" s="67"/>
    </row>
    <row r="460" spans="1:11" s="6" customFormat="1" ht="15" outlineLevel="1">
      <c r="A460" s="59" t="s">
        <v>43</v>
      </c>
      <c r="B460" s="108"/>
      <c r="C460" s="108" t="s">
        <v>44</v>
      </c>
      <c r="D460" s="109"/>
      <c r="E460" s="62" t="s">
        <v>43</v>
      </c>
      <c r="F460" s="110">
        <v>1112.7</v>
      </c>
      <c r="G460" s="111" t="s">
        <v>76</v>
      </c>
      <c r="H460" s="110"/>
      <c r="I460" s="65">
        <v>4.41</v>
      </c>
      <c r="J460" s="112">
        <v>26.39</v>
      </c>
      <c r="K460" s="67">
        <v>116.28</v>
      </c>
    </row>
    <row r="461" spans="1:11" s="6" customFormat="1" ht="15" outlineLevel="1">
      <c r="A461" s="59" t="s">
        <v>43</v>
      </c>
      <c r="B461" s="108"/>
      <c r="C461" s="108" t="s">
        <v>46</v>
      </c>
      <c r="D461" s="109"/>
      <c r="E461" s="62" t="s">
        <v>43</v>
      </c>
      <c r="F461" s="110"/>
      <c r="G461" s="111">
        <v>1.2</v>
      </c>
      <c r="H461" s="110"/>
      <c r="I461" s="65"/>
      <c r="J461" s="112"/>
      <c r="K461" s="67"/>
    </row>
    <row r="462" spans="1:11" s="6" customFormat="1" ht="15" outlineLevel="1">
      <c r="A462" s="59" t="s">
        <v>43</v>
      </c>
      <c r="B462" s="108"/>
      <c r="C462" s="108" t="s">
        <v>48</v>
      </c>
      <c r="D462" s="109"/>
      <c r="E462" s="62" t="s">
        <v>43</v>
      </c>
      <c r="F462" s="110"/>
      <c r="G462" s="111"/>
      <c r="H462" s="110"/>
      <c r="I462" s="65"/>
      <c r="J462" s="112">
        <v>26.39</v>
      </c>
      <c r="K462" s="67"/>
    </row>
    <row r="463" spans="1:11" s="6" customFormat="1" ht="15" outlineLevel="1">
      <c r="A463" s="59" t="s">
        <v>43</v>
      </c>
      <c r="B463" s="108"/>
      <c r="C463" s="108" t="s">
        <v>52</v>
      </c>
      <c r="D463" s="109"/>
      <c r="E463" s="62" t="s">
        <v>43</v>
      </c>
      <c r="F463" s="110">
        <v>884.3</v>
      </c>
      <c r="G463" s="111"/>
      <c r="H463" s="110"/>
      <c r="I463" s="65">
        <v>2.65</v>
      </c>
      <c r="J463" s="112">
        <v>5.94</v>
      </c>
      <c r="K463" s="67">
        <v>15.76</v>
      </c>
    </row>
    <row r="464" spans="1:11" s="6" customFormat="1" ht="15" outlineLevel="1">
      <c r="A464" s="59" t="s">
        <v>43</v>
      </c>
      <c r="B464" s="108"/>
      <c r="C464" s="108" t="s">
        <v>53</v>
      </c>
      <c r="D464" s="109" t="s">
        <v>54</v>
      </c>
      <c r="E464" s="62">
        <v>91</v>
      </c>
      <c r="F464" s="110"/>
      <c r="G464" s="111"/>
      <c r="H464" s="110"/>
      <c r="I464" s="65">
        <v>4.01</v>
      </c>
      <c r="J464" s="112">
        <v>75</v>
      </c>
      <c r="K464" s="67">
        <v>87.21</v>
      </c>
    </row>
    <row r="465" spans="1:11" s="6" customFormat="1" ht="15" outlineLevel="1">
      <c r="A465" s="59" t="s">
        <v>43</v>
      </c>
      <c r="B465" s="108"/>
      <c r="C465" s="108" t="s">
        <v>55</v>
      </c>
      <c r="D465" s="109" t="s">
        <v>54</v>
      </c>
      <c r="E465" s="62">
        <v>70</v>
      </c>
      <c r="F465" s="110"/>
      <c r="G465" s="111"/>
      <c r="H465" s="110"/>
      <c r="I465" s="65">
        <v>3.09</v>
      </c>
      <c r="J465" s="112">
        <v>41</v>
      </c>
      <c r="K465" s="67">
        <v>47.67</v>
      </c>
    </row>
    <row r="466" spans="1:11" s="6" customFormat="1" ht="15" outlineLevel="1">
      <c r="A466" s="59" t="s">
        <v>43</v>
      </c>
      <c r="B466" s="108"/>
      <c r="C466" s="108" t="s">
        <v>56</v>
      </c>
      <c r="D466" s="109" t="s">
        <v>54</v>
      </c>
      <c r="E466" s="62">
        <v>98</v>
      </c>
      <c r="F466" s="110"/>
      <c r="G466" s="111"/>
      <c r="H466" s="110"/>
      <c r="I466" s="65">
        <v>0</v>
      </c>
      <c r="J466" s="112">
        <v>95</v>
      </c>
      <c r="K466" s="67">
        <v>0</v>
      </c>
    </row>
    <row r="467" spans="1:11" s="6" customFormat="1" ht="15" outlineLevel="1">
      <c r="A467" s="59" t="s">
        <v>43</v>
      </c>
      <c r="B467" s="108"/>
      <c r="C467" s="108" t="s">
        <v>57</v>
      </c>
      <c r="D467" s="109" t="s">
        <v>54</v>
      </c>
      <c r="E467" s="62">
        <v>77</v>
      </c>
      <c r="F467" s="110"/>
      <c r="G467" s="111"/>
      <c r="H467" s="110"/>
      <c r="I467" s="65">
        <v>0</v>
      </c>
      <c r="J467" s="112">
        <v>65</v>
      </c>
      <c r="K467" s="67">
        <v>0</v>
      </c>
    </row>
    <row r="468" spans="1:11" s="6" customFormat="1" ht="30" outlineLevel="1">
      <c r="A468" s="59" t="s">
        <v>43</v>
      </c>
      <c r="B468" s="108"/>
      <c r="C468" s="108" t="s">
        <v>58</v>
      </c>
      <c r="D468" s="109" t="s">
        <v>59</v>
      </c>
      <c r="E468" s="62">
        <v>95.84</v>
      </c>
      <c r="F468" s="110"/>
      <c r="G468" s="111" t="s">
        <v>76</v>
      </c>
      <c r="H468" s="110"/>
      <c r="I468" s="65">
        <v>0.38</v>
      </c>
      <c r="J468" s="112"/>
      <c r="K468" s="67"/>
    </row>
    <row r="469" spans="1:11" s="6" customFormat="1" ht="15.75">
      <c r="A469" s="70" t="s">
        <v>43</v>
      </c>
      <c r="B469" s="113"/>
      <c r="C469" s="113" t="s">
        <v>60</v>
      </c>
      <c r="D469" s="114"/>
      <c r="E469" s="73" t="s">
        <v>43</v>
      </c>
      <c r="F469" s="115"/>
      <c r="G469" s="116"/>
      <c r="H469" s="115"/>
      <c r="I469" s="76">
        <v>14.16</v>
      </c>
      <c r="J469" s="117"/>
      <c r="K469" s="78">
        <v>266.92</v>
      </c>
    </row>
    <row r="470" spans="1:11" s="6" customFormat="1" ht="150">
      <c r="A470" s="59">
        <v>41</v>
      </c>
      <c r="B470" s="108" t="s">
        <v>403</v>
      </c>
      <c r="C470" s="108" t="s">
        <v>404</v>
      </c>
      <c r="D470" s="109" t="s">
        <v>109</v>
      </c>
      <c r="E470" s="62" t="s">
        <v>832</v>
      </c>
      <c r="F470" s="110">
        <v>51.54</v>
      </c>
      <c r="G470" s="111"/>
      <c r="H470" s="110"/>
      <c r="I470" s="65">
        <v>363.36</v>
      </c>
      <c r="J470" s="112">
        <v>3.81</v>
      </c>
      <c r="K470" s="78">
        <v>1384.39</v>
      </c>
    </row>
    <row r="471" spans="1:11" s="6" customFormat="1" ht="180">
      <c r="A471" s="59">
        <v>42</v>
      </c>
      <c r="B471" s="108" t="s">
        <v>220</v>
      </c>
      <c r="C471" s="108" t="s">
        <v>406</v>
      </c>
      <c r="D471" s="109" t="s">
        <v>211</v>
      </c>
      <c r="E471" s="62" t="s">
        <v>412</v>
      </c>
      <c r="F471" s="110">
        <v>3445.44</v>
      </c>
      <c r="G471" s="111"/>
      <c r="H471" s="110"/>
      <c r="I471" s="65"/>
      <c r="J471" s="112"/>
      <c r="K471" s="67"/>
    </row>
    <row r="472" spans="1:11" s="6" customFormat="1" ht="25.5" outlineLevel="1">
      <c r="A472" s="59" t="s">
        <v>43</v>
      </c>
      <c r="B472" s="108"/>
      <c r="C472" s="108" t="s">
        <v>44</v>
      </c>
      <c r="D472" s="109"/>
      <c r="E472" s="62" t="s">
        <v>43</v>
      </c>
      <c r="F472" s="110">
        <v>660.45</v>
      </c>
      <c r="G472" s="111" t="s">
        <v>94</v>
      </c>
      <c r="H472" s="110"/>
      <c r="I472" s="65">
        <v>100.26</v>
      </c>
      <c r="J472" s="112">
        <v>26.39</v>
      </c>
      <c r="K472" s="67">
        <v>2645.76</v>
      </c>
    </row>
    <row r="473" spans="1:11" s="6" customFormat="1" ht="15" outlineLevel="1">
      <c r="A473" s="59" t="s">
        <v>43</v>
      </c>
      <c r="B473" s="108"/>
      <c r="C473" s="108" t="s">
        <v>46</v>
      </c>
      <c r="D473" s="109"/>
      <c r="E473" s="62" t="s">
        <v>43</v>
      </c>
      <c r="F473" s="110">
        <v>18.670000000000002</v>
      </c>
      <c r="G473" s="111" t="s">
        <v>95</v>
      </c>
      <c r="H473" s="110"/>
      <c r="I473" s="65">
        <v>2.8</v>
      </c>
      <c r="J473" s="112">
        <v>9.42</v>
      </c>
      <c r="K473" s="67">
        <v>26.38</v>
      </c>
    </row>
    <row r="474" spans="1:11" s="6" customFormat="1" ht="15" outlineLevel="1">
      <c r="A474" s="59" t="s">
        <v>43</v>
      </c>
      <c r="B474" s="108"/>
      <c r="C474" s="108" t="s">
        <v>48</v>
      </c>
      <c r="D474" s="109"/>
      <c r="E474" s="62" t="s">
        <v>43</v>
      </c>
      <c r="F474" s="110" t="s">
        <v>215</v>
      </c>
      <c r="G474" s="111"/>
      <c r="H474" s="110"/>
      <c r="I474" s="68" t="s">
        <v>672</v>
      </c>
      <c r="J474" s="112">
        <v>26.39</v>
      </c>
      <c r="K474" s="69" t="s">
        <v>673</v>
      </c>
    </row>
    <row r="475" spans="1:11" s="6" customFormat="1" ht="15" outlineLevel="1">
      <c r="A475" s="59" t="s">
        <v>43</v>
      </c>
      <c r="B475" s="108"/>
      <c r="C475" s="108" t="s">
        <v>52</v>
      </c>
      <c r="D475" s="109"/>
      <c r="E475" s="62" t="s">
        <v>43</v>
      </c>
      <c r="F475" s="110">
        <v>2766.32</v>
      </c>
      <c r="G475" s="111"/>
      <c r="H475" s="110"/>
      <c r="I475" s="65">
        <v>276.63</v>
      </c>
      <c r="J475" s="112">
        <v>8.77</v>
      </c>
      <c r="K475" s="67">
        <v>2426.06</v>
      </c>
    </row>
    <row r="476" spans="1:11" s="6" customFormat="1" ht="15" outlineLevel="1">
      <c r="A476" s="59" t="s">
        <v>43</v>
      </c>
      <c r="B476" s="108"/>
      <c r="C476" s="108" t="s">
        <v>53</v>
      </c>
      <c r="D476" s="109" t="s">
        <v>54</v>
      </c>
      <c r="E476" s="62">
        <v>85</v>
      </c>
      <c r="F476" s="110"/>
      <c r="G476" s="111"/>
      <c r="H476" s="110"/>
      <c r="I476" s="65">
        <v>85.22</v>
      </c>
      <c r="J476" s="112">
        <v>70</v>
      </c>
      <c r="K476" s="67">
        <v>1852.03</v>
      </c>
    </row>
    <row r="477" spans="1:11" s="6" customFormat="1" ht="15" outlineLevel="1">
      <c r="A477" s="59" t="s">
        <v>43</v>
      </c>
      <c r="B477" s="108"/>
      <c r="C477" s="108" t="s">
        <v>55</v>
      </c>
      <c r="D477" s="109" t="s">
        <v>54</v>
      </c>
      <c r="E477" s="62">
        <v>70</v>
      </c>
      <c r="F477" s="110"/>
      <c r="G477" s="111"/>
      <c r="H477" s="110"/>
      <c r="I477" s="65">
        <v>70.180000000000007</v>
      </c>
      <c r="J477" s="112">
        <v>41</v>
      </c>
      <c r="K477" s="67">
        <v>1084.76</v>
      </c>
    </row>
    <row r="478" spans="1:11" s="6" customFormat="1" ht="15" outlineLevel="1">
      <c r="A478" s="59" t="s">
        <v>43</v>
      </c>
      <c r="B478" s="108"/>
      <c r="C478" s="108" t="s">
        <v>56</v>
      </c>
      <c r="D478" s="109" t="s">
        <v>54</v>
      </c>
      <c r="E478" s="62">
        <v>98</v>
      </c>
      <c r="F478" s="110"/>
      <c r="G478" s="111"/>
      <c r="H478" s="110"/>
      <c r="I478" s="65">
        <v>0.4</v>
      </c>
      <c r="J478" s="112">
        <v>95</v>
      </c>
      <c r="K478" s="67">
        <v>10.27</v>
      </c>
    </row>
    <row r="479" spans="1:11" s="6" customFormat="1" ht="15" outlineLevel="1">
      <c r="A479" s="59" t="s">
        <v>43</v>
      </c>
      <c r="B479" s="108"/>
      <c r="C479" s="108" t="s">
        <v>57</v>
      </c>
      <c r="D479" s="109" t="s">
        <v>54</v>
      </c>
      <c r="E479" s="62">
        <v>77</v>
      </c>
      <c r="F479" s="110"/>
      <c r="G479" s="111"/>
      <c r="H479" s="110"/>
      <c r="I479" s="65">
        <v>0.32</v>
      </c>
      <c r="J479" s="112">
        <v>65</v>
      </c>
      <c r="K479" s="67">
        <v>7.03</v>
      </c>
    </row>
    <row r="480" spans="1:11" s="6" customFormat="1" ht="30" outlineLevel="1">
      <c r="A480" s="59" t="s">
        <v>43</v>
      </c>
      <c r="B480" s="108"/>
      <c r="C480" s="108" t="s">
        <v>58</v>
      </c>
      <c r="D480" s="109" t="s">
        <v>59</v>
      </c>
      <c r="E480" s="62">
        <v>56.18</v>
      </c>
      <c r="F480" s="110"/>
      <c r="G480" s="111" t="s">
        <v>94</v>
      </c>
      <c r="H480" s="110"/>
      <c r="I480" s="65">
        <v>8.5299999999999994</v>
      </c>
      <c r="J480" s="112"/>
      <c r="K480" s="67"/>
    </row>
    <row r="481" spans="1:11" s="6" customFormat="1" ht="15.75">
      <c r="A481" s="70" t="s">
        <v>43</v>
      </c>
      <c r="B481" s="113"/>
      <c r="C481" s="113" t="s">
        <v>60</v>
      </c>
      <c r="D481" s="114"/>
      <c r="E481" s="73" t="s">
        <v>43</v>
      </c>
      <c r="F481" s="115"/>
      <c r="G481" s="116"/>
      <c r="H481" s="115"/>
      <c r="I481" s="76">
        <v>535.80999999999995</v>
      </c>
      <c r="J481" s="117"/>
      <c r="K481" s="78">
        <v>8052.29</v>
      </c>
    </row>
    <row r="482" spans="1:11" s="6" customFormat="1" ht="15" outlineLevel="1">
      <c r="A482" s="59" t="s">
        <v>43</v>
      </c>
      <c r="B482" s="108"/>
      <c r="C482" s="108" t="s">
        <v>61</v>
      </c>
      <c r="D482" s="109"/>
      <c r="E482" s="62" t="s">
        <v>43</v>
      </c>
      <c r="F482" s="110"/>
      <c r="G482" s="111"/>
      <c r="H482" s="110"/>
      <c r="I482" s="65"/>
      <c r="J482" s="112"/>
      <c r="K482" s="67"/>
    </row>
    <row r="483" spans="1:11" s="6" customFormat="1" ht="25.5" outlineLevel="1">
      <c r="A483" s="59" t="s">
        <v>43</v>
      </c>
      <c r="B483" s="108"/>
      <c r="C483" s="108" t="s">
        <v>46</v>
      </c>
      <c r="D483" s="109"/>
      <c r="E483" s="62" t="s">
        <v>43</v>
      </c>
      <c r="F483" s="110">
        <v>2.73</v>
      </c>
      <c r="G483" s="111" t="s">
        <v>100</v>
      </c>
      <c r="H483" s="110"/>
      <c r="I483" s="65">
        <v>0.04</v>
      </c>
      <c r="J483" s="112">
        <v>26.39</v>
      </c>
      <c r="K483" s="67">
        <v>1.08</v>
      </c>
    </row>
    <row r="484" spans="1:11" s="6" customFormat="1" ht="25.5" outlineLevel="1">
      <c r="A484" s="59" t="s">
        <v>43</v>
      </c>
      <c r="B484" s="108"/>
      <c r="C484" s="108" t="s">
        <v>48</v>
      </c>
      <c r="D484" s="109"/>
      <c r="E484" s="62" t="s">
        <v>43</v>
      </c>
      <c r="F484" s="110">
        <v>2.73</v>
      </c>
      <c r="G484" s="111" t="s">
        <v>100</v>
      </c>
      <c r="H484" s="110"/>
      <c r="I484" s="65">
        <v>0.04</v>
      </c>
      <c r="J484" s="112">
        <v>26.39</v>
      </c>
      <c r="K484" s="67">
        <v>1.08</v>
      </c>
    </row>
    <row r="485" spans="1:11" s="6" customFormat="1" ht="15" outlineLevel="1">
      <c r="A485" s="59" t="s">
        <v>43</v>
      </c>
      <c r="B485" s="108"/>
      <c r="C485" s="108" t="s">
        <v>63</v>
      </c>
      <c r="D485" s="109" t="s">
        <v>54</v>
      </c>
      <c r="E485" s="62">
        <v>175</v>
      </c>
      <c r="F485" s="110"/>
      <c r="G485" s="111"/>
      <c r="H485" s="110"/>
      <c r="I485" s="65">
        <v>7.0000000000000007E-2</v>
      </c>
      <c r="J485" s="112">
        <v>160</v>
      </c>
      <c r="K485" s="67">
        <v>1.73</v>
      </c>
    </row>
    <row r="486" spans="1:11" s="6" customFormat="1" ht="15" outlineLevel="1">
      <c r="A486" s="59" t="s">
        <v>43</v>
      </c>
      <c r="B486" s="108"/>
      <c r="C486" s="108" t="s">
        <v>64</v>
      </c>
      <c r="D486" s="109"/>
      <c r="E486" s="62" t="s">
        <v>43</v>
      </c>
      <c r="F486" s="110"/>
      <c r="G486" s="111"/>
      <c r="H486" s="110"/>
      <c r="I486" s="65">
        <v>0.11</v>
      </c>
      <c r="J486" s="112"/>
      <c r="K486" s="67">
        <v>2.81</v>
      </c>
    </row>
    <row r="487" spans="1:11" s="6" customFormat="1" ht="15.75">
      <c r="A487" s="70" t="s">
        <v>43</v>
      </c>
      <c r="B487" s="113"/>
      <c r="C487" s="113" t="s">
        <v>65</v>
      </c>
      <c r="D487" s="114"/>
      <c r="E487" s="73" t="s">
        <v>43</v>
      </c>
      <c r="F487" s="115"/>
      <c r="G487" s="116"/>
      <c r="H487" s="115"/>
      <c r="I487" s="76">
        <v>535.91999999999996</v>
      </c>
      <c r="J487" s="117"/>
      <c r="K487" s="78">
        <v>8055.1</v>
      </c>
    </row>
    <row r="488" spans="1:11" s="6" customFormat="1" ht="180">
      <c r="A488" s="59">
        <v>43</v>
      </c>
      <c r="B488" s="108" t="s">
        <v>410</v>
      </c>
      <c r="C488" s="108" t="s">
        <v>411</v>
      </c>
      <c r="D488" s="109" t="s">
        <v>211</v>
      </c>
      <c r="E488" s="62" t="s">
        <v>412</v>
      </c>
      <c r="F488" s="110">
        <v>4792.6499999999996</v>
      </c>
      <c r="G488" s="111"/>
      <c r="H488" s="110"/>
      <c r="I488" s="65"/>
      <c r="J488" s="112"/>
      <c r="K488" s="67"/>
    </row>
    <row r="489" spans="1:11" s="6" customFormat="1" ht="25.5" outlineLevel="1">
      <c r="A489" s="59" t="s">
        <v>43</v>
      </c>
      <c r="B489" s="108"/>
      <c r="C489" s="108" t="s">
        <v>44</v>
      </c>
      <c r="D489" s="109"/>
      <c r="E489" s="62" t="s">
        <v>43</v>
      </c>
      <c r="F489" s="110">
        <v>1099.73</v>
      </c>
      <c r="G489" s="111" t="s">
        <v>94</v>
      </c>
      <c r="H489" s="110"/>
      <c r="I489" s="65">
        <v>166.94</v>
      </c>
      <c r="J489" s="112">
        <v>26.39</v>
      </c>
      <c r="K489" s="67">
        <v>4405.5200000000004</v>
      </c>
    </row>
    <row r="490" spans="1:11" s="6" customFormat="1" ht="15" outlineLevel="1">
      <c r="A490" s="59" t="s">
        <v>43</v>
      </c>
      <c r="B490" s="108"/>
      <c r="C490" s="108" t="s">
        <v>46</v>
      </c>
      <c r="D490" s="109"/>
      <c r="E490" s="62" t="s">
        <v>43</v>
      </c>
      <c r="F490" s="110">
        <v>27.08</v>
      </c>
      <c r="G490" s="111" t="s">
        <v>95</v>
      </c>
      <c r="H490" s="110"/>
      <c r="I490" s="65">
        <v>4.0599999999999996</v>
      </c>
      <c r="J490" s="112">
        <v>9.48</v>
      </c>
      <c r="K490" s="67">
        <v>38.51</v>
      </c>
    </row>
    <row r="491" spans="1:11" s="6" customFormat="1" ht="15" outlineLevel="1">
      <c r="A491" s="59" t="s">
        <v>43</v>
      </c>
      <c r="B491" s="108"/>
      <c r="C491" s="108" t="s">
        <v>48</v>
      </c>
      <c r="D491" s="109"/>
      <c r="E491" s="62" t="s">
        <v>43</v>
      </c>
      <c r="F491" s="110" t="s">
        <v>413</v>
      </c>
      <c r="G491" s="111"/>
      <c r="H491" s="110"/>
      <c r="I491" s="68" t="s">
        <v>414</v>
      </c>
      <c r="J491" s="112">
        <v>26.39</v>
      </c>
      <c r="K491" s="69" t="s">
        <v>415</v>
      </c>
    </row>
    <row r="492" spans="1:11" s="6" customFormat="1" ht="15" outlineLevel="1">
      <c r="A492" s="59" t="s">
        <v>43</v>
      </c>
      <c r="B492" s="108"/>
      <c r="C492" s="108" t="s">
        <v>52</v>
      </c>
      <c r="D492" s="109"/>
      <c r="E492" s="62" t="s">
        <v>43</v>
      </c>
      <c r="F492" s="110">
        <v>3665.84</v>
      </c>
      <c r="G492" s="111"/>
      <c r="H492" s="110"/>
      <c r="I492" s="65">
        <v>366.58</v>
      </c>
      <c r="J492" s="112">
        <v>9.3699999999999992</v>
      </c>
      <c r="K492" s="67">
        <v>3434.89</v>
      </c>
    </row>
    <row r="493" spans="1:11" s="6" customFormat="1" ht="15" outlineLevel="1">
      <c r="A493" s="59" t="s">
        <v>43</v>
      </c>
      <c r="B493" s="108"/>
      <c r="C493" s="108" t="s">
        <v>53</v>
      </c>
      <c r="D493" s="109" t="s">
        <v>54</v>
      </c>
      <c r="E493" s="62">
        <v>85</v>
      </c>
      <c r="F493" s="110"/>
      <c r="G493" s="111"/>
      <c r="H493" s="110"/>
      <c r="I493" s="65">
        <v>141.9</v>
      </c>
      <c r="J493" s="112">
        <v>70</v>
      </c>
      <c r="K493" s="67">
        <v>3083.86</v>
      </c>
    </row>
    <row r="494" spans="1:11" s="6" customFormat="1" ht="15" outlineLevel="1">
      <c r="A494" s="59" t="s">
        <v>43</v>
      </c>
      <c r="B494" s="108"/>
      <c r="C494" s="108" t="s">
        <v>55</v>
      </c>
      <c r="D494" s="109" t="s">
        <v>54</v>
      </c>
      <c r="E494" s="62">
        <v>70</v>
      </c>
      <c r="F494" s="110"/>
      <c r="G494" s="111"/>
      <c r="H494" s="110"/>
      <c r="I494" s="65">
        <v>116.86</v>
      </c>
      <c r="J494" s="112">
        <v>41</v>
      </c>
      <c r="K494" s="67">
        <v>1806.26</v>
      </c>
    </row>
    <row r="495" spans="1:11" s="6" customFormat="1" ht="15" outlineLevel="1">
      <c r="A495" s="59" t="s">
        <v>43</v>
      </c>
      <c r="B495" s="108"/>
      <c r="C495" s="108" t="s">
        <v>56</v>
      </c>
      <c r="D495" s="109" t="s">
        <v>54</v>
      </c>
      <c r="E495" s="62">
        <v>98</v>
      </c>
      <c r="F495" s="110"/>
      <c r="G495" s="111"/>
      <c r="H495" s="110"/>
      <c r="I495" s="65">
        <v>0.59</v>
      </c>
      <c r="J495" s="112">
        <v>95</v>
      </c>
      <c r="K495" s="67">
        <v>15.11</v>
      </c>
    </row>
    <row r="496" spans="1:11" s="6" customFormat="1" ht="15" outlineLevel="1">
      <c r="A496" s="59" t="s">
        <v>43</v>
      </c>
      <c r="B496" s="108"/>
      <c r="C496" s="108" t="s">
        <v>57</v>
      </c>
      <c r="D496" s="109" t="s">
        <v>54</v>
      </c>
      <c r="E496" s="62">
        <v>77</v>
      </c>
      <c r="F496" s="110"/>
      <c r="G496" s="111"/>
      <c r="H496" s="110"/>
      <c r="I496" s="65">
        <v>0.46</v>
      </c>
      <c r="J496" s="112">
        <v>65</v>
      </c>
      <c r="K496" s="67">
        <v>10.34</v>
      </c>
    </row>
    <row r="497" spans="1:11" s="6" customFormat="1" ht="30" outlineLevel="1">
      <c r="A497" s="59" t="s">
        <v>43</v>
      </c>
      <c r="B497" s="108"/>
      <c r="C497" s="108" t="s">
        <v>58</v>
      </c>
      <c r="D497" s="109" t="s">
        <v>59</v>
      </c>
      <c r="E497" s="62">
        <v>93.33</v>
      </c>
      <c r="F497" s="110"/>
      <c r="G497" s="111" t="s">
        <v>94</v>
      </c>
      <c r="H497" s="110"/>
      <c r="I497" s="65">
        <v>14.17</v>
      </c>
      <c r="J497" s="112"/>
      <c r="K497" s="67"/>
    </row>
    <row r="498" spans="1:11" s="6" customFormat="1" ht="15.75">
      <c r="A498" s="70" t="s">
        <v>43</v>
      </c>
      <c r="B498" s="113"/>
      <c r="C498" s="113" t="s">
        <v>60</v>
      </c>
      <c r="D498" s="114"/>
      <c r="E498" s="73" t="s">
        <v>43</v>
      </c>
      <c r="F498" s="115"/>
      <c r="G498" s="116"/>
      <c r="H498" s="115"/>
      <c r="I498" s="76">
        <v>797.39</v>
      </c>
      <c r="J498" s="117"/>
      <c r="K498" s="78">
        <v>12794.49</v>
      </c>
    </row>
    <row r="499" spans="1:11" s="6" customFormat="1" ht="15" outlineLevel="1">
      <c r="A499" s="59" t="s">
        <v>43</v>
      </c>
      <c r="B499" s="108"/>
      <c r="C499" s="108" t="s">
        <v>61</v>
      </c>
      <c r="D499" s="109"/>
      <c r="E499" s="62" t="s">
        <v>43</v>
      </c>
      <c r="F499" s="110"/>
      <c r="G499" s="111"/>
      <c r="H499" s="110"/>
      <c r="I499" s="65"/>
      <c r="J499" s="112"/>
      <c r="K499" s="67"/>
    </row>
    <row r="500" spans="1:11" s="6" customFormat="1" ht="25.5" outlineLevel="1">
      <c r="A500" s="59" t="s">
        <v>43</v>
      </c>
      <c r="B500" s="108"/>
      <c r="C500" s="108" t="s">
        <v>46</v>
      </c>
      <c r="D500" s="109"/>
      <c r="E500" s="62" t="s">
        <v>43</v>
      </c>
      <c r="F500" s="110">
        <v>4.0199999999999996</v>
      </c>
      <c r="G500" s="111" t="s">
        <v>100</v>
      </c>
      <c r="H500" s="110"/>
      <c r="I500" s="65">
        <v>0.06</v>
      </c>
      <c r="J500" s="112">
        <v>26.39</v>
      </c>
      <c r="K500" s="67">
        <v>1.59</v>
      </c>
    </row>
    <row r="501" spans="1:11" s="6" customFormat="1" ht="25.5" outlineLevel="1">
      <c r="A501" s="59" t="s">
        <v>43</v>
      </c>
      <c r="B501" s="108"/>
      <c r="C501" s="108" t="s">
        <v>48</v>
      </c>
      <c r="D501" s="109"/>
      <c r="E501" s="62" t="s">
        <v>43</v>
      </c>
      <c r="F501" s="110">
        <v>4.0199999999999996</v>
      </c>
      <c r="G501" s="111" t="s">
        <v>100</v>
      </c>
      <c r="H501" s="110"/>
      <c r="I501" s="65">
        <v>0.06</v>
      </c>
      <c r="J501" s="112">
        <v>26.39</v>
      </c>
      <c r="K501" s="67">
        <v>1.59</v>
      </c>
    </row>
    <row r="502" spans="1:11" s="6" customFormat="1" ht="15" outlineLevel="1">
      <c r="A502" s="59" t="s">
        <v>43</v>
      </c>
      <c r="B502" s="108"/>
      <c r="C502" s="108" t="s">
        <v>63</v>
      </c>
      <c r="D502" s="109" t="s">
        <v>54</v>
      </c>
      <c r="E502" s="62">
        <v>175</v>
      </c>
      <c r="F502" s="110"/>
      <c r="G502" s="111"/>
      <c r="H502" s="110"/>
      <c r="I502" s="65">
        <v>0.11</v>
      </c>
      <c r="J502" s="112">
        <v>160</v>
      </c>
      <c r="K502" s="67">
        <v>2.54</v>
      </c>
    </row>
    <row r="503" spans="1:11" s="6" customFormat="1" ht="15" outlineLevel="1">
      <c r="A503" s="59" t="s">
        <v>43</v>
      </c>
      <c r="B503" s="108"/>
      <c r="C503" s="108" t="s">
        <v>64</v>
      </c>
      <c r="D503" s="109"/>
      <c r="E503" s="62" t="s">
        <v>43</v>
      </c>
      <c r="F503" s="110"/>
      <c r="G503" s="111"/>
      <c r="H503" s="110"/>
      <c r="I503" s="65">
        <v>0.17</v>
      </c>
      <c r="J503" s="112"/>
      <c r="K503" s="67">
        <v>4.13</v>
      </c>
    </row>
    <row r="504" spans="1:11" s="6" customFormat="1" ht="15.75">
      <c r="A504" s="70" t="s">
        <v>43</v>
      </c>
      <c r="B504" s="113"/>
      <c r="C504" s="113" t="s">
        <v>65</v>
      </c>
      <c r="D504" s="114"/>
      <c r="E504" s="73" t="s">
        <v>43</v>
      </c>
      <c r="F504" s="115"/>
      <c r="G504" s="116"/>
      <c r="H504" s="115"/>
      <c r="I504" s="76">
        <v>797.56</v>
      </c>
      <c r="J504" s="117"/>
      <c r="K504" s="78">
        <v>12798.62</v>
      </c>
    </row>
    <row r="505" spans="1:11" s="6" customFormat="1" ht="150">
      <c r="A505" s="59">
        <v>44</v>
      </c>
      <c r="B505" s="108" t="s">
        <v>416</v>
      </c>
      <c r="C505" s="108" t="s">
        <v>417</v>
      </c>
      <c r="D505" s="109" t="s">
        <v>418</v>
      </c>
      <c r="E505" s="62" t="s">
        <v>833</v>
      </c>
      <c r="F505" s="110">
        <v>31175.31</v>
      </c>
      <c r="G505" s="111"/>
      <c r="H505" s="110"/>
      <c r="I505" s="65">
        <v>93525.93</v>
      </c>
      <c r="J505" s="112">
        <v>3.41</v>
      </c>
      <c r="K505" s="78">
        <v>318923.42</v>
      </c>
    </row>
    <row r="506" spans="1:11" s="6" customFormat="1" ht="75">
      <c r="A506" s="59">
        <v>45</v>
      </c>
      <c r="B506" s="108" t="s">
        <v>123</v>
      </c>
      <c r="C506" s="108" t="s">
        <v>419</v>
      </c>
      <c r="D506" s="109" t="s">
        <v>125</v>
      </c>
      <c r="E506" s="62">
        <v>1</v>
      </c>
      <c r="F506" s="110">
        <v>14358.11</v>
      </c>
      <c r="G506" s="111"/>
      <c r="H506" s="110"/>
      <c r="I506" s="65">
        <v>14358.11</v>
      </c>
      <c r="J506" s="112">
        <v>7.4</v>
      </c>
      <c r="K506" s="78">
        <v>106250.01</v>
      </c>
    </row>
    <row r="507" spans="1:11" s="6" customFormat="1" ht="75">
      <c r="A507" s="59">
        <v>46</v>
      </c>
      <c r="B507" s="108" t="s">
        <v>123</v>
      </c>
      <c r="C507" s="108" t="s">
        <v>420</v>
      </c>
      <c r="D507" s="109" t="s">
        <v>125</v>
      </c>
      <c r="E507" s="62">
        <v>1</v>
      </c>
      <c r="F507" s="110">
        <v>28716.22</v>
      </c>
      <c r="G507" s="111"/>
      <c r="H507" s="110"/>
      <c r="I507" s="65">
        <v>28716.22</v>
      </c>
      <c r="J507" s="112">
        <v>7.4</v>
      </c>
      <c r="K507" s="78">
        <v>212500.03</v>
      </c>
    </row>
    <row r="508" spans="1:11" s="6" customFormat="1" ht="180">
      <c r="A508" s="59">
        <v>47</v>
      </c>
      <c r="B508" s="108" t="s">
        <v>421</v>
      </c>
      <c r="C508" s="108" t="s">
        <v>422</v>
      </c>
      <c r="D508" s="109" t="s">
        <v>142</v>
      </c>
      <c r="E508" s="62" t="s">
        <v>834</v>
      </c>
      <c r="F508" s="110">
        <v>1367.44</v>
      </c>
      <c r="G508" s="111"/>
      <c r="H508" s="110"/>
      <c r="I508" s="65"/>
      <c r="J508" s="112"/>
      <c r="K508" s="67"/>
    </row>
    <row r="509" spans="1:11" s="6" customFormat="1" ht="25.5" outlineLevel="1">
      <c r="A509" s="59" t="s">
        <v>43</v>
      </c>
      <c r="B509" s="108"/>
      <c r="C509" s="108" t="s">
        <v>44</v>
      </c>
      <c r="D509" s="109"/>
      <c r="E509" s="62" t="s">
        <v>43</v>
      </c>
      <c r="F509" s="110">
        <v>1340.64</v>
      </c>
      <c r="G509" s="111" t="s">
        <v>94</v>
      </c>
      <c r="H509" s="110"/>
      <c r="I509" s="65">
        <v>26.86</v>
      </c>
      <c r="J509" s="112">
        <v>26.39</v>
      </c>
      <c r="K509" s="67">
        <v>708.92</v>
      </c>
    </row>
    <row r="510" spans="1:11" s="6" customFormat="1" ht="15" outlineLevel="1">
      <c r="A510" s="59" t="s">
        <v>43</v>
      </c>
      <c r="B510" s="108"/>
      <c r="C510" s="108" t="s">
        <v>46</v>
      </c>
      <c r="D510" s="109"/>
      <c r="E510" s="62" t="s">
        <v>43</v>
      </c>
      <c r="F510" s="110">
        <v>26.8</v>
      </c>
      <c r="G510" s="111" t="s">
        <v>95</v>
      </c>
      <c r="H510" s="110"/>
      <c r="I510" s="65">
        <v>0.53</v>
      </c>
      <c r="J510" s="112">
        <v>9.9499999999999993</v>
      </c>
      <c r="K510" s="67">
        <v>5.28</v>
      </c>
    </row>
    <row r="511" spans="1:11" s="6" customFormat="1" ht="15" outlineLevel="1">
      <c r="A511" s="59" t="s">
        <v>43</v>
      </c>
      <c r="B511" s="108"/>
      <c r="C511" s="108" t="s">
        <v>48</v>
      </c>
      <c r="D511" s="109"/>
      <c r="E511" s="62" t="s">
        <v>43</v>
      </c>
      <c r="F511" s="110" t="s">
        <v>382</v>
      </c>
      <c r="G511" s="111"/>
      <c r="H511" s="110"/>
      <c r="I511" s="68" t="s">
        <v>653</v>
      </c>
      <c r="J511" s="112">
        <v>26.39</v>
      </c>
      <c r="K511" s="69" t="s">
        <v>835</v>
      </c>
    </row>
    <row r="512" spans="1:11" s="6" customFormat="1" ht="15" outlineLevel="1">
      <c r="A512" s="59" t="s">
        <v>43</v>
      </c>
      <c r="B512" s="108"/>
      <c r="C512" s="108" t="s">
        <v>52</v>
      </c>
      <c r="D512" s="109"/>
      <c r="E512" s="62" t="s">
        <v>43</v>
      </c>
      <c r="F512" s="110"/>
      <c r="G512" s="111"/>
      <c r="H512" s="110"/>
      <c r="I512" s="65"/>
      <c r="J512" s="112"/>
      <c r="K512" s="67"/>
    </row>
    <row r="513" spans="1:11" s="6" customFormat="1" ht="15" outlineLevel="1">
      <c r="A513" s="59" t="s">
        <v>43</v>
      </c>
      <c r="B513" s="108"/>
      <c r="C513" s="108" t="s">
        <v>53</v>
      </c>
      <c r="D513" s="109" t="s">
        <v>54</v>
      </c>
      <c r="E513" s="62">
        <v>85</v>
      </c>
      <c r="F513" s="110"/>
      <c r="G513" s="111"/>
      <c r="H513" s="110"/>
      <c r="I513" s="65">
        <v>22.83</v>
      </c>
      <c r="J513" s="112">
        <v>70</v>
      </c>
      <c r="K513" s="67">
        <v>496.24</v>
      </c>
    </row>
    <row r="514" spans="1:11" s="6" customFormat="1" ht="15" outlineLevel="1">
      <c r="A514" s="59" t="s">
        <v>43</v>
      </c>
      <c r="B514" s="108"/>
      <c r="C514" s="108" t="s">
        <v>55</v>
      </c>
      <c r="D514" s="109" t="s">
        <v>54</v>
      </c>
      <c r="E514" s="62">
        <v>70</v>
      </c>
      <c r="F514" s="110"/>
      <c r="G514" s="111"/>
      <c r="H514" s="110"/>
      <c r="I514" s="65">
        <v>18.8</v>
      </c>
      <c r="J514" s="112">
        <v>41</v>
      </c>
      <c r="K514" s="67">
        <v>290.66000000000003</v>
      </c>
    </row>
    <row r="515" spans="1:11" s="6" customFormat="1" ht="15" outlineLevel="1">
      <c r="A515" s="59" t="s">
        <v>43</v>
      </c>
      <c r="B515" s="108"/>
      <c r="C515" s="108" t="s">
        <v>56</v>
      </c>
      <c r="D515" s="109" t="s">
        <v>54</v>
      </c>
      <c r="E515" s="62">
        <v>98</v>
      </c>
      <c r="F515" s="110"/>
      <c r="G515" s="111"/>
      <c r="H515" s="110"/>
      <c r="I515" s="65">
        <v>0.09</v>
      </c>
      <c r="J515" s="112">
        <v>95</v>
      </c>
      <c r="K515" s="67">
        <v>2.14</v>
      </c>
    </row>
    <row r="516" spans="1:11" s="6" customFormat="1" ht="15" outlineLevel="1">
      <c r="A516" s="59" t="s">
        <v>43</v>
      </c>
      <c r="B516" s="108"/>
      <c r="C516" s="108" t="s">
        <v>57</v>
      </c>
      <c r="D516" s="109" t="s">
        <v>54</v>
      </c>
      <c r="E516" s="62">
        <v>77</v>
      </c>
      <c r="F516" s="110"/>
      <c r="G516" s="111"/>
      <c r="H516" s="110"/>
      <c r="I516" s="65">
        <v>7.0000000000000007E-2</v>
      </c>
      <c r="J516" s="112">
        <v>65</v>
      </c>
      <c r="K516" s="67">
        <v>1.46</v>
      </c>
    </row>
    <row r="517" spans="1:11" s="6" customFormat="1" ht="30" outlineLevel="1">
      <c r="A517" s="59" t="s">
        <v>43</v>
      </c>
      <c r="B517" s="108"/>
      <c r="C517" s="108" t="s">
        <v>58</v>
      </c>
      <c r="D517" s="109" t="s">
        <v>59</v>
      </c>
      <c r="E517" s="62">
        <v>114</v>
      </c>
      <c r="F517" s="110"/>
      <c r="G517" s="111" t="s">
        <v>94</v>
      </c>
      <c r="H517" s="110"/>
      <c r="I517" s="65">
        <v>2.2799999999999998</v>
      </c>
      <c r="J517" s="112"/>
      <c r="K517" s="67"/>
    </row>
    <row r="518" spans="1:11" s="6" customFormat="1" ht="15.75">
      <c r="A518" s="70" t="s">
        <v>43</v>
      </c>
      <c r="B518" s="113"/>
      <c r="C518" s="113" t="s">
        <v>60</v>
      </c>
      <c r="D518" s="114"/>
      <c r="E518" s="73" t="s">
        <v>43</v>
      </c>
      <c r="F518" s="115"/>
      <c r="G518" s="116"/>
      <c r="H518" s="115"/>
      <c r="I518" s="76">
        <v>69.180000000000007</v>
      </c>
      <c r="J518" s="117"/>
      <c r="K518" s="78">
        <v>1504.7</v>
      </c>
    </row>
    <row r="519" spans="1:11" s="6" customFormat="1" ht="15" outlineLevel="1">
      <c r="A519" s="59" t="s">
        <v>43</v>
      </c>
      <c r="B519" s="108"/>
      <c r="C519" s="108" t="s">
        <v>61</v>
      </c>
      <c r="D519" s="109"/>
      <c r="E519" s="62" t="s">
        <v>43</v>
      </c>
      <c r="F519" s="110"/>
      <c r="G519" s="111"/>
      <c r="H519" s="110"/>
      <c r="I519" s="65"/>
      <c r="J519" s="112"/>
      <c r="K519" s="67"/>
    </row>
    <row r="520" spans="1:11" s="6" customFormat="1" ht="25.5" outlineLevel="1">
      <c r="A520" s="59" t="s">
        <v>43</v>
      </c>
      <c r="B520" s="108"/>
      <c r="C520" s="108" t="s">
        <v>46</v>
      </c>
      <c r="D520" s="109"/>
      <c r="E520" s="62" t="s">
        <v>43</v>
      </c>
      <c r="F520" s="110">
        <v>4.3099999999999996</v>
      </c>
      <c r="G520" s="111" t="s">
        <v>100</v>
      </c>
      <c r="H520" s="110"/>
      <c r="I520" s="65">
        <v>0.01</v>
      </c>
      <c r="J520" s="112">
        <v>26.39</v>
      </c>
      <c r="K520" s="67">
        <v>0.23</v>
      </c>
    </row>
    <row r="521" spans="1:11" s="6" customFormat="1" ht="25.5" outlineLevel="1">
      <c r="A521" s="59" t="s">
        <v>43</v>
      </c>
      <c r="B521" s="108"/>
      <c r="C521" s="108" t="s">
        <v>48</v>
      </c>
      <c r="D521" s="109"/>
      <c r="E521" s="62" t="s">
        <v>43</v>
      </c>
      <c r="F521" s="110">
        <v>4.3099999999999996</v>
      </c>
      <c r="G521" s="111" t="s">
        <v>100</v>
      </c>
      <c r="H521" s="110"/>
      <c r="I521" s="65">
        <v>0.01</v>
      </c>
      <c r="J521" s="112">
        <v>26.39</v>
      </c>
      <c r="K521" s="67">
        <v>0.23</v>
      </c>
    </row>
    <row r="522" spans="1:11" s="6" customFormat="1" ht="15" outlineLevel="1">
      <c r="A522" s="59" t="s">
        <v>43</v>
      </c>
      <c r="B522" s="108"/>
      <c r="C522" s="108" t="s">
        <v>63</v>
      </c>
      <c r="D522" s="109" t="s">
        <v>54</v>
      </c>
      <c r="E522" s="62">
        <v>175</v>
      </c>
      <c r="F522" s="110"/>
      <c r="G522" s="111"/>
      <c r="H522" s="110"/>
      <c r="I522" s="65">
        <v>0.02</v>
      </c>
      <c r="J522" s="112">
        <v>160</v>
      </c>
      <c r="K522" s="67">
        <v>0.37</v>
      </c>
    </row>
    <row r="523" spans="1:11" s="6" customFormat="1" ht="15" outlineLevel="1">
      <c r="A523" s="59" t="s">
        <v>43</v>
      </c>
      <c r="B523" s="108"/>
      <c r="C523" s="108" t="s">
        <v>64</v>
      </c>
      <c r="D523" s="109"/>
      <c r="E523" s="62" t="s">
        <v>43</v>
      </c>
      <c r="F523" s="110"/>
      <c r="G523" s="111"/>
      <c r="H523" s="110"/>
      <c r="I523" s="65">
        <v>0.03</v>
      </c>
      <c r="J523" s="112"/>
      <c r="K523" s="67">
        <v>0.6</v>
      </c>
    </row>
    <row r="524" spans="1:11" s="6" customFormat="1" ht="15.75">
      <c r="A524" s="70" t="s">
        <v>43</v>
      </c>
      <c r="B524" s="113"/>
      <c r="C524" s="113" t="s">
        <v>65</v>
      </c>
      <c r="D524" s="114"/>
      <c r="E524" s="73" t="s">
        <v>43</v>
      </c>
      <c r="F524" s="115"/>
      <c r="G524" s="116"/>
      <c r="H524" s="115"/>
      <c r="I524" s="76">
        <v>69.209999999999994</v>
      </c>
      <c r="J524" s="117"/>
      <c r="K524" s="78">
        <v>1505.3</v>
      </c>
    </row>
    <row r="525" spans="1:11" s="6" customFormat="1" ht="60">
      <c r="A525" s="59">
        <v>48</v>
      </c>
      <c r="B525" s="108" t="s">
        <v>426</v>
      </c>
      <c r="C525" s="118" t="s">
        <v>427</v>
      </c>
      <c r="D525" s="119" t="s">
        <v>106</v>
      </c>
      <c r="E525" s="81" t="s">
        <v>836</v>
      </c>
      <c r="F525" s="120">
        <v>56708.54</v>
      </c>
      <c r="G525" s="121"/>
      <c r="H525" s="120"/>
      <c r="I525" s="84">
        <v>955.77</v>
      </c>
      <c r="J525" s="122">
        <v>7.13</v>
      </c>
      <c r="K525" s="86">
        <v>6814.61</v>
      </c>
    </row>
    <row r="526" spans="1:11" s="6" customFormat="1" ht="15">
      <c r="A526" s="123"/>
      <c r="B526" s="124"/>
      <c r="C526" s="168" t="s">
        <v>127</v>
      </c>
      <c r="D526" s="169"/>
      <c r="E526" s="169"/>
      <c r="F526" s="169"/>
      <c r="G526" s="169"/>
      <c r="H526" s="169"/>
      <c r="I526" s="65">
        <v>747463.13</v>
      </c>
      <c r="J526" s="112"/>
      <c r="K526" s="67">
        <v>3524246.19</v>
      </c>
    </row>
    <row r="527" spans="1:11" s="6" customFormat="1" ht="15">
      <c r="A527" s="123"/>
      <c r="B527" s="124"/>
      <c r="C527" s="168" t="s">
        <v>128</v>
      </c>
      <c r="D527" s="169"/>
      <c r="E527" s="169"/>
      <c r="F527" s="169"/>
      <c r="G527" s="169"/>
      <c r="H527" s="169"/>
      <c r="I527" s="65"/>
      <c r="J527" s="112"/>
      <c r="K527" s="67"/>
    </row>
    <row r="528" spans="1:11" s="6" customFormat="1" ht="15">
      <c r="A528" s="123"/>
      <c r="B528" s="124"/>
      <c r="C528" s="168" t="s">
        <v>129</v>
      </c>
      <c r="D528" s="169"/>
      <c r="E528" s="169"/>
      <c r="F528" s="169"/>
      <c r="G528" s="169"/>
      <c r="H528" s="169"/>
      <c r="I528" s="65">
        <v>3128.93</v>
      </c>
      <c r="J528" s="112"/>
      <c r="K528" s="67">
        <v>82571.69</v>
      </c>
    </row>
    <row r="529" spans="1:11" s="6" customFormat="1" ht="15">
      <c r="A529" s="123"/>
      <c r="B529" s="124"/>
      <c r="C529" s="168" t="s">
        <v>130</v>
      </c>
      <c r="D529" s="169"/>
      <c r="E529" s="169"/>
      <c r="F529" s="169"/>
      <c r="G529" s="169"/>
      <c r="H529" s="169"/>
      <c r="I529" s="65">
        <v>744161.96</v>
      </c>
      <c r="J529" s="112"/>
      <c r="K529" s="67">
        <v>3440373.73</v>
      </c>
    </row>
    <row r="530" spans="1:11" s="6" customFormat="1" ht="15">
      <c r="A530" s="123"/>
      <c r="B530" s="124"/>
      <c r="C530" s="168" t="s">
        <v>131</v>
      </c>
      <c r="D530" s="169"/>
      <c r="E530" s="169"/>
      <c r="F530" s="169"/>
      <c r="G530" s="169"/>
      <c r="H530" s="169"/>
      <c r="I530" s="65">
        <v>204.97</v>
      </c>
      <c r="J530" s="112"/>
      <c r="K530" s="67">
        <v>2164.1999999999998</v>
      </c>
    </row>
    <row r="531" spans="1:11" s="6" customFormat="1" ht="15.75">
      <c r="A531" s="123"/>
      <c r="B531" s="124"/>
      <c r="C531" s="173" t="s">
        <v>132</v>
      </c>
      <c r="D531" s="174"/>
      <c r="E531" s="174"/>
      <c r="F531" s="174"/>
      <c r="G531" s="174"/>
      <c r="H531" s="174"/>
      <c r="I531" s="76">
        <v>2712.48</v>
      </c>
      <c r="J531" s="117"/>
      <c r="K531" s="78">
        <v>59096.58</v>
      </c>
    </row>
    <row r="532" spans="1:11" s="6" customFormat="1" ht="15.75">
      <c r="A532" s="123"/>
      <c r="B532" s="124"/>
      <c r="C532" s="173" t="s">
        <v>133</v>
      </c>
      <c r="D532" s="174"/>
      <c r="E532" s="174"/>
      <c r="F532" s="174"/>
      <c r="G532" s="174"/>
      <c r="H532" s="174"/>
      <c r="I532" s="76">
        <v>2187.31</v>
      </c>
      <c r="J532" s="117"/>
      <c r="K532" s="78">
        <v>34061.599999999999</v>
      </c>
    </row>
    <row r="533" spans="1:11" s="6" customFormat="1" ht="32.1" customHeight="1">
      <c r="A533" s="123"/>
      <c r="B533" s="124"/>
      <c r="C533" s="173" t="s">
        <v>433</v>
      </c>
      <c r="D533" s="174"/>
      <c r="E533" s="174"/>
      <c r="F533" s="174"/>
      <c r="G533" s="174"/>
      <c r="H533" s="174"/>
      <c r="I533" s="76"/>
      <c r="J533" s="117"/>
      <c r="K533" s="78"/>
    </row>
    <row r="534" spans="1:11" s="6" customFormat="1" ht="15">
      <c r="A534" s="123"/>
      <c r="B534" s="124"/>
      <c r="C534" s="168" t="s">
        <v>837</v>
      </c>
      <c r="D534" s="169"/>
      <c r="E534" s="169"/>
      <c r="F534" s="169"/>
      <c r="G534" s="169"/>
      <c r="H534" s="169"/>
      <c r="I534" s="65">
        <v>752362.92</v>
      </c>
      <c r="J534" s="112"/>
      <c r="K534" s="67">
        <v>3617404.37</v>
      </c>
    </row>
    <row r="535" spans="1:11" s="6" customFormat="1" ht="32.1" customHeight="1">
      <c r="A535" s="123"/>
      <c r="B535" s="124"/>
      <c r="C535" s="175" t="s">
        <v>435</v>
      </c>
      <c r="D535" s="176"/>
      <c r="E535" s="176"/>
      <c r="F535" s="176"/>
      <c r="G535" s="176"/>
      <c r="H535" s="176"/>
      <c r="I535" s="87">
        <v>752362.92</v>
      </c>
      <c r="J535" s="125"/>
      <c r="K535" s="86">
        <v>3617404.37</v>
      </c>
    </row>
    <row r="536" spans="1:11" s="6" customFormat="1" ht="22.15" customHeight="1">
      <c r="A536" s="166" t="s">
        <v>436</v>
      </c>
      <c r="B536" s="167"/>
      <c r="C536" s="167"/>
      <c r="D536" s="167"/>
      <c r="E536" s="167"/>
      <c r="F536" s="167"/>
      <c r="G536" s="167"/>
      <c r="H536" s="167"/>
      <c r="I536" s="167"/>
      <c r="J536" s="167"/>
      <c r="K536" s="167"/>
    </row>
    <row r="537" spans="1:11" s="6" customFormat="1" ht="135">
      <c r="A537" s="59">
        <v>49</v>
      </c>
      <c r="B537" s="108" t="s">
        <v>437</v>
      </c>
      <c r="C537" s="108" t="s">
        <v>438</v>
      </c>
      <c r="D537" s="109" t="s">
        <v>122</v>
      </c>
      <c r="E537" s="62">
        <v>0.7</v>
      </c>
      <c r="F537" s="110">
        <v>8.86</v>
      </c>
      <c r="G537" s="111"/>
      <c r="H537" s="110"/>
      <c r="I537" s="65"/>
      <c r="J537" s="112"/>
      <c r="K537" s="67"/>
    </row>
    <row r="538" spans="1:11" s="6" customFormat="1" ht="15" outlineLevel="1">
      <c r="A538" s="59" t="s">
        <v>43</v>
      </c>
      <c r="B538" s="108"/>
      <c r="C538" s="108" t="s">
        <v>44</v>
      </c>
      <c r="D538" s="109"/>
      <c r="E538" s="62" t="s">
        <v>43</v>
      </c>
      <c r="F538" s="110"/>
      <c r="G538" s="111" t="s">
        <v>76</v>
      </c>
      <c r="H538" s="110"/>
      <c r="I538" s="65"/>
      <c r="J538" s="112">
        <v>26.39</v>
      </c>
      <c r="K538" s="67"/>
    </row>
    <row r="539" spans="1:11" s="6" customFormat="1" ht="15" outlineLevel="1">
      <c r="A539" s="59" t="s">
        <v>43</v>
      </c>
      <c r="B539" s="108"/>
      <c r="C539" s="108" t="s">
        <v>46</v>
      </c>
      <c r="D539" s="109"/>
      <c r="E539" s="62" t="s">
        <v>43</v>
      </c>
      <c r="F539" s="110">
        <v>8.86</v>
      </c>
      <c r="G539" s="111">
        <v>1.2</v>
      </c>
      <c r="H539" s="110"/>
      <c r="I539" s="65">
        <v>7.44</v>
      </c>
      <c r="J539" s="112">
        <v>10.29</v>
      </c>
      <c r="K539" s="67">
        <v>76.58</v>
      </c>
    </row>
    <row r="540" spans="1:11" s="6" customFormat="1" ht="15" outlineLevel="1">
      <c r="A540" s="59" t="s">
        <v>43</v>
      </c>
      <c r="B540" s="108"/>
      <c r="C540" s="108" t="s">
        <v>48</v>
      </c>
      <c r="D540" s="109"/>
      <c r="E540" s="62" t="s">
        <v>43</v>
      </c>
      <c r="F540" s="110" t="s">
        <v>439</v>
      </c>
      <c r="G540" s="111"/>
      <c r="H540" s="110"/>
      <c r="I540" s="68" t="s">
        <v>838</v>
      </c>
      <c r="J540" s="112">
        <v>26.39</v>
      </c>
      <c r="K540" s="69" t="s">
        <v>839</v>
      </c>
    </row>
    <row r="541" spans="1:11" s="6" customFormat="1" ht="15" outlineLevel="1">
      <c r="A541" s="59" t="s">
        <v>43</v>
      </c>
      <c r="B541" s="108"/>
      <c r="C541" s="108" t="s">
        <v>52</v>
      </c>
      <c r="D541" s="109"/>
      <c r="E541" s="62" t="s">
        <v>43</v>
      </c>
      <c r="F541" s="110"/>
      <c r="G541" s="111"/>
      <c r="H541" s="110"/>
      <c r="I541" s="65"/>
      <c r="J541" s="112"/>
      <c r="K541" s="67"/>
    </row>
    <row r="542" spans="1:11" s="6" customFormat="1" ht="15" outlineLevel="1">
      <c r="A542" s="59" t="s">
        <v>43</v>
      </c>
      <c r="B542" s="108"/>
      <c r="C542" s="108" t="s">
        <v>53</v>
      </c>
      <c r="D542" s="109" t="s">
        <v>54</v>
      </c>
      <c r="E542" s="62">
        <v>91</v>
      </c>
      <c r="F542" s="110"/>
      <c r="G542" s="111"/>
      <c r="H542" s="110"/>
      <c r="I542" s="65"/>
      <c r="J542" s="112">
        <v>75</v>
      </c>
      <c r="K542" s="67"/>
    </row>
    <row r="543" spans="1:11" s="6" customFormat="1" ht="15" outlineLevel="1">
      <c r="A543" s="59" t="s">
        <v>43</v>
      </c>
      <c r="B543" s="108"/>
      <c r="C543" s="108" t="s">
        <v>55</v>
      </c>
      <c r="D543" s="109" t="s">
        <v>54</v>
      </c>
      <c r="E543" s="62">
        <v>70</v>
      </c>
      <c r="F543" s="110"/>
      <c r="G543" s="111"/>
      <c r="H543" s="110"/>
      <c r="I543" s="65"/>
      <c r="J543" s="112">
        <v>41</v>
      </c>
      <c r="K543" s="67"/>
    </row>
    <row r="544" spans="1:11" s="6" customFormat="1" ht="15" outlineLevel="1">
      <c r="A544" s="59" t="s">
        <v>43</v>
      </c>
      <c r="B544" s="108"/>
      <c r="C544" s="108" t="s">
        <v>56</v>
      </c>
      <c r="D544" s="109" t="s">
        <v>54</v>
      </c>
      <c r="E544" s="62">
        <v>98</v>
      </c>
      <c r="F544" s="110"/>
      <c r="G544" s="111"/>
      <c r="H544" s="110"/>
      <c r="I544" s="65">
        <v>1.22</v>
      </c>
      <c r="J544" s="112">
        <v>95</v>
      </c>
      <c r="K544" s="67">
        <v>31.17</v>
      </c>
    </row>
    <row r="545" spans="1:11" s="6" customFormat="1" ht="15" outlineLevel="1">
      <c r="A545" s="59" t="s">
        <v>43</v>
      </c>
      <c r="B545" s="108"/>
      <c r="C545" s="108" t="s">
        <v>57</v>
      </c>
      <c r="D545" s="109" t="s">
        <v>54</v>
      </c>
      <c r="E545" s="62">
        <v>77</v>
      </c>
      <c r="F545" s="110"/>
      <c r="G545" s="111"/>
      <c r="H545" s="110"/>
      <c r="I545" s="65">
        <v>0.95</v>
      </c>
      <c r="J545" s="112">
        <v>65</v>
      </c>
      <c r="K545" s="67">
        <v>21.33</v>
      </c>
    </row>
    <row r="546" spans="1:11" s="6" customFormat="1" ht="15.75">
      <c r="A546" s="70" t="s">
        <v>43</v>
      </c>
      <c r="B546" s="113"/>
      <c r="C546" s="113" t="s">
        <v>60</v>
      </c>
      <c r="D546" s="114"/>
      <c r="E546" s="73" t="s">
        <v>43</v>
      </c>
      <c r="F546" s="115"/>
      <c r="G546" s="116"/>
      <c r="H546" s="115"/>
      <c r="I546" s="76">
        <v>9.61</v>
      </c>
      <c r="J546" s="117"/>
      <c r="K546" s="78">
        <v>129.08000000000001</v>
      </c>
    </row>
    <row r="547" spans="1:11" s="6" customFormat="1" ht="15" outlineLevel="1">
      <c r="A547" s="59" t="s">
        <v>43</v>
      </c>
      <c r="B547" s="108"/>
      <c r="C547" s="108" t="s">
        <v>61</v>
      </c>
      <c r="D547" s="109"/>
      <c r="E547" s="62" t="s">
        <v>43</v>
      </c>
      <c r="F547" s="110"/>
      <c r="G547" s="111"/>
      <c r="H547" s="110"/>
      <c r="I547" s="65"/>
      <c r="J547" s="112"/>
      <c r="K547" s="67"/>
    </row>
    <row r="548" spans="1:11" s="6" customFormat="1" ht="15" outlineLevel="1">
      <c r="A548" s="59" t="s">
        <v>43</v>
      </c>
      <c r="B548" s="108"/>
      <c r="C548" s="108" t="s">
        <v>46</v>
      </c>
      <c r="D548" s="109"/>
      <c r="E548" s="62" t="s">
        <v>43</v>
      </c>
      <c r="F548" s="110">
        <v>1.48</v>
      </c>
      <c r="G548" s="111" t="s">
        <v>80</v>
      </c>
      <c r="H548" s="110"/>
      <c r="I548" s="65">
        <v>0.12</v>
      </c>
      <c r="J548" s="112">
        <v>26.39</v>
      </c>
      <c r="K548" s="67">
        <v>3.28</v>
      </c>
    </row>
    <row r="549" spans="1:11" s="6" customFormat="1" ht="15" outlineLevel="1">
      <c r="A549" s="59" t="s">
        <v>43</v>
      </c>
      <c r="B549" s="108"/>
      <c r="C549" s="108" t="s">
        <v>48</v>
      </c>
      <c r="D549" s="109"/>
      <c r="E549" s="62" t="s">
        <v>43</v>
      </c>
      <c r="F549" s="110">
        <v>1.48</v>
      </c>
      <c r="G549" s="111" t="s">
        <v>80</v>
      </c>
      <c r="H549" s="110"/>
      <c r="I549" s="65">
        <v>0.12</v>
      </c>
      <c r="J549" s="112">
        <v>26.39</v>
      </c>
      <c r="K549" s="67">
        <v>3.28</v>
      </c>
    </row>
    <row r="550" spans="1:11" s="6" customFormat="1" ht="15" outlineLevel="1">
      <c r="A550" s="59" t="s">
        <v>43</v>
      </c>
      <c r="B550" s="108"/>
      <c r="C550" s="108" t="s">
        <v>63</v>
      </c>
      <c r="D550" s="109" t="s">
        <v>54</v>
      </c>
      <c r="E550" s="62">
        <v>175</v>
      </c>
      <c r="F550" s="110"/>
      <c r="G550" s="111"/>
      <c r="H550" s="110"/>
      <c r="I550" s="65">
        <v>0.21</v>
      </c>
      <c r="J550" s="112">
        <v>160</v>
      </c>
      <c r="K550" s="67">
        <v>5.25</v>
      </c>
    </row>
    <row r="551" spans="1:11" s="6" customFormat="1" ht="15" outlineLevel="1">
      <c r="A551" s="59" t="s">
        <v>43</v>
      </c>
      <c r="B551" s="108"/>
      <c r="C551" s="108" t="s">
        <v>64</v>
      </c>
      <c r="D551" s="109"/>
      <c r="E551" s="62" t="s">
        <v>43</v>
      </c>
      <c r="F551" s="110"/>
      <c r="G551" s="111"/>
      <c r="H551" s="110"/>
      <c r="I551" s="65">
        <v>0.33</v>
      </c>
      <c r="J551" s="112"/>
      <c r="K551" s="67">
        <v>8.5299999999999994</v>
      </c>
    </row>
    <row r="552" spans="1:11" s="6" customFormat="1" ht="15.75">
      <c r="A552" s="70" t="s">
        <v>43</v>
      </c>
      <c r="B552" s="113"/>
      <c r="C552" s="126" t="s">
        <v>65</v>
      </c>
      <c r="D552" s="127"/>
      <c r="E552" s="91" t="s">
        <v>43</v>
      </c>
      <c r="F552" s="128"/>
      <c r="G552" s="129"/>
      <c r="H552" s="128"/>
      <c r="I552" s="87">
        <v>9.94</v>
      </c>
      <c r="J552" s="125"/>
      <c r="K552" s="86">
        <v>137.61000000000001</v>
      </c>
    </row>
    <row r="553" spans="1:11" s="6" customFormat="1" ht="15">
      <c r="A553" s="123"/>
      <c r="B553" s="124"/>
      <c r="C553" s="168" t="s">
        <v>127</v>
      </c>
      <c r="D553" s="169"/>
      <c r="E553" s="169"/>
      <c r="F553" s="169"/>
      <c r="G553" s="169"/>
      <c r="H553" s="169"/>
      <c r="I553" s="65">
        <v>7.56</v>
      </c>
      <c r="J553" s="112"/>
      <c r="K553" s="67">
        <v>79.86</v>
      </c>
    </row>
    <row r="554" spans="1:11" s="6" customFormat="1" ht="15">
      <c r="A554" s="123"/>
      <c r="B554" s="124"/>
      <c r="C554" s="168" t="s">
        <v>128</v>
      </c>
      <c r="D554" s="169"/>
      <c r="E554" s="169"/>
      <c r="F554" s="169"/>
      <c r="G554" s="169"/>
      <c r="H554" s="169"/>
      <c r="I554" s="65"/>
      <c r="J554" s="112"/>
      <c r="K554" s="67"/>
    </row>
    <row r="555" spans="1:11" s="6" customFormat="1" ht="15">
      <c r="A555" s="123"/>
      <c r="B555" s="124"/>
      <c r="C555" s="168" t="s">
        <v>129</v>
      </c>
      <c r="D555" s="169"/>
      <c r="E555" s="169"/>
      <c r="F555" s="169"/>
      <c r="G555" s="169"/>
      <c r="H555" s="169"/>
      <c r="I555" s="65">
        <v>1.36</v>
      </c>
      <c r="J555" s="112"/>
      <c r="K555" s="67">
        <v>36.090000000000003</v>
      </c>
    </row>
    <row r="556" spans="1:11" s="6" customFormat="1" ht="15">
      <c r="A556" s="123"/>
      <c r="B556" s="124"/>
      <c r="C556" s="168" t="s">
        <v>131</v>
      </c>
      <c r="D556" s="169"/>
      <c r="E556" s="169"/>
      <c r="F556" s="169"/>
      <c r="G556" s="169"/>
      <c r="H556" s="169"/>
      <c r="I556" s="65">
        <v>7.56</v>
      </c>
      <c r="J556" s="112"/>
      <c r="K556" s="67">
        <v>79.86</v>
      </c>
    </row>
    <row r="557" spans="1:11" s="6" customFormat="1" ht="15.75">
      <c r="A557" s="123"/>
      <c r="B557" s="124"/>
      <c r="C557" s="173" t="s">
        <v>132</v>
      </c>
      <c r="D557" s="174"/>
      <c r="E557" s="174"/>
      <c r="F557" s="174"/>
      <c r="G557" s="174"/>
      <c r="H557" s="174"/>
      <c r="I557" s="76">
        <v>1.34</v>
      </c>
      <c r="J557" s="117"/>
      <c r="K557" s="78">
        <v>34.29</v>
      </c>
    </row>
    <row r="558" spans="1:11" s="6" customFormat="1" ht="15.75">
      <c r="A558" s="123"/>
      <c r="B558" s="124"/>
      <c r="C558" s="173" t="s">
        <v>133</v>
      </c>
      <c r="D558" s="174"/>
      <c r="E558" s="174"/>
      <c r="F558" s="174"/>
      <c r="G558" s="174"/>
      <c r="H558" s="174"/>
      <c r="I558" s="76">
        <v>1.04</v>
      </c>
      <c r="J558" s="117"/>
      <c r="K558" s="78">
        <v>23.46</v>
      </c>
    </row>
    <row r="559" spans="1:11" s="6" customFormat="1" ht="15.75">
      <c r="A559" s="123"/>
      <c r="B559" s="124"/>
      <c r="C559" s="173" t="s">
        <v>442</v>
      </c>
      <c r="D559" s="174"/>
      <c r="E559" s="174"/>
      <c r="F559" s="174"/>
      <c r="G559" s="174"/>
      <c r="H559" s="174"/>
      <c r="I559" s="76"/>
      <c r="J559" s="117"/>
      <c r="K559" s="78"/>
    </row>
    <row r="560" spans="1:11" s="6" customFormat="1" ht="15">
      <c r="A560" s="123"/>
      <c r="B560" s="124"/>
      <c r="C560" s="168" t="s">
        <v>840</v>
      </c>
      <c r="D560" s="169"/>
      <c r="E560" s="169"/>
      <c r="F560" s="169"/>
      <c r="G560" s="169"/>
      <c r="H560" s="169"/>
      <c r="I560" s="65">
        <v>9.94</v>
      </c>
      <c r="J560" s="112"/>
      <c r="K560" s="67">
        <v>137.61000000000001</v>
      </c>
    </row>
    <row r="561" spans="1:11" s="6" customFormat="1" ht="15.75">
      <c r="A561" s="123"/>
      <c r="B561" s="124"/>
      <c r="C561" s="175" t="s">
        <v>443</v>
      </c>
      <c r="D561" s="176"/>
      <c r="E561" s="176"/>
      <c r="F561" s="176"/>
      <c r="G561" s="176"/>
      <c r="H561" s="176"/>
      <c r="I561" s="87">
        <v>9.94</v>
      </c>
      <c r="J561" s="125"/>
      <c r="K561" s="86">
        <v>137.61000000000001</v>
      </c>
    </row>
    <row r="562" spans="1:11" s="6" customFormat="1" ht="22.15" customHeight="1">
      <c r="A562" s="166" t="s">
        <v>841</v>
      </c>
      <c r="B562" s="167"/>
      <c r="C562" s="167"/>
      <c r="D562" s="167"/>
      <c r="E562" s="167"/>
      <c r="F562" s="167"/>
      <c r="G562" s="167"/>
      <c r="H562" s="167"/>
      <c r="I562" s="167"/>
      <c r="J562" s="167"/>
      <c r="K562" s="167"/>
    </row>
    <row r="563" spans="1:11" s="6" customFormat="1" ht="17.850000000000001" customHeight="1">
      <c r="A563" s="177" t="s">
        <v>208</v>
      </c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</row>
    <row r="564" spans="1:11" s="6" customFormat="1" ht="240">
      <c r="A564" s="59">
        <v>50</v>
      </c>
      <c r="B564" s="108" t="s">
        <v>670</v>
      </c>
      <c r="C564" s="108" t="s">
        <v>210</v>
      </c>
      <c r="D564" s="109" t="s">
        <v>211</v>
      </c>
      <c r="E564" s="62" t="s">
        <v>412</v>
      </c>
      <c r="F564" s="110">
        <v>3445.44</v>
      </c>
      <c r="G564" s="111"/>
      <c r="H564" s="110"/>
      <c r="I564" s="65"/>
      <c r="J564" s="112"/>
      <c r="K564" s="67"/>
    </row>
    <row r="565" spans="1:11" s="6" customFormat="1" ht="25.5" outlineLevel="1">
      <c r="A565" s="59" t="s">
        <v>43</v>
      </c>
      <c r="B565" s="108"/>
      <c r="C565" s="108" t="s">
        <v>44</v>
      </c>
      <c r="D565" s="109"/>
      <c r="E565" s="62" t="s">
        <v>43</v>
      </c>
      <c r="F565" s="110">
        <v>660.45</v>
      </c>
      <c r="G565" s="111" t="s">
        <v>168</v>
      </c>
      <c r="H565" s="110"/>
      <c r="I565" s="65">
        <v>60.15</v>
      </c>
      <c r="J565" s="112">
        <v>26.39</v>
      </c>
      <c r="K565" s="67">
        <v>1587.46</v>
      </c>
    </row>
    <row r="566" spans="1:11" s="6" customFormat="1" ht="25.5" outlineLevel="1">
      <c r="A566" s="59" t="s">
        <v>43</v>
      </c>
      <c r="B566" s="108"/>
      <c r="C566" s="108" t="s">
        <v>46</v>
      </c>
      <c r="D566" s="109"/>
      <c r="E566" s="62" t="s">
        <v>43</v>
      </c>
      <c r="F566" s="110">
        <v>18.670000000000002</v>
      </c>
      <c r="G566" s="111" t="s">
        <v>169</v>
      </c>
      <c r="H566" s="110"/>
      <c r="I566" s="65">
        <v>1.68</v>
      </c>
      <c r="J566" s="112">
        <v>9.42</v>
      </c>
      <c r="K566" s="67">
        <v>15.83</v>
      </c>
    </row>
    <row r="567" spans="1:11" s="6" customFormat="1" ht="15" outlineLevel="1">
      <c r="A567" s="59" t="s">
        <v>43</v>
      </c>
      <c r="B567" s="108"/>
      <c r="C567" s="108" t="s">
        <v>48</v>
      </c>
      <c r="D567" s="109"/>
      <c r="E567" s="62" t="s">
        <v>43</v>
      </c>
      <c r="F567" s="110" t="s">
        <v>215</v>
      </c>
      <c r="G567" s="111"/>
      <c r="H567" s="110"/>
      <c r="I567" s="68" t="s">
        <v>671</v>
      </c>
      <c r="J567" s="112">
        <v>26.39</v>
      </c>
      <c r="K567" s="69" t="s">
        <v>198</v>
      </c>
    </row>
    <row r="568" spans="1:11" s="6" customFormat="1" ht="15" outlineLevel="1">
      <c r="A568" s="59" t="s">
        <v>43</v>
      </c>
      <c r="B568" s="108"/>
      <c r="C568" s="108" t="s">
        <v>52</v>
      </c>
      <c r="D568" s="109"/>
      <c r="E568" s="62" t="s">
        <v>43</v>
      </c>
      <c r="F568" s="110">
        <v>2766.32</v>
      </c>
      <c r="G568" s="111">
        <v>0.6</v>
      </c>
      <c r="H568" s="110"/>
      <c r="I568" s="65">
        <v>165.98</v>
      </c>
      <c r="J568" s="112">
        <v>8.77</v>
      </c>
      <c r="K568" s="67">
        <v>1455.64</v>
      </c>
    </row>
    <row r="569" spans="1:11" s="6" customFormat="1" ht="15" outlineLevel="1">
      <c r="A569" s="59" t="s">
        <v>43</v>
      </c>
      <c r="B569" s="108"/>
      <c r="C569" s="108" t="s">
        <v>53</v>
      </c>
      <c r="D569" s="109" t="s">
        <v>54</v>
      </c>
      <c r="E569" s="62">
        <v>85</v>
      </c>
      <c r="F569" s="110"/>
      <c r="G569" s="111"/>
      <c r="H569" s="110"/>
      <c r="I569" s="65">
        <v>51.13</v>
      </c>
      <c r="J569" s="112">
        <v>70</v>
      </c>
      <c r="K569" s="67">
        <v>1111.22</v>
      </c>
    </row>
    <row r="570" spans="1:11" s="6" customFormat="1" ht="15" outlineLevel="1">
      <c r="A570" s="59" t="s">
        <v>43</v>
      </c>
      <c r="B570" s="108"/>
      <c r="C570" s="108" t="s">
        <v>55</v>
      </c>
      <c r="D570" s="109" t="s">
        <v>54</v>
      </c>
      <c r="E570" s="62">
        <v>70</v>
      </c>
      <c r="F570" s="110"/>
      <c r="G570" s="111"/>
      <c r="H570" s="110"/>
      <c r="I570" s="65">
        <v>42.11</v>
      </c>
      <c r="J570" s="112">
        <v>41</v>
      </c>
      <c r="K570" s="67">
        <v>650.86</v>
      </c>
    </row>
    <row r="571" spans="1:11" s="6" customFormat="1" ht="15" outlineLevel="1">
      <c r="A571" s="59" t="s">
        <v>43</v>
      </c>
      <c r="B571" s="108"/>
      <c r="C571" s="108" t="s">
        <v>56</v>
      </c>
      <c r="D571" s="109" t="s">
        <v>54</v>
      </c>
      <c r="E571" s="62">
        <v>98</v>
      </c>
      <c r="F571" s="110"/>
      <c r="G571" s="111"/>
      <c r="H571" s="110"/>
      <c r="I571" s="65">
        <v>0.25</v>
      </c>
      <c r="J571" s="112">
        <v>95</v>
      </c>
      <c r="K571" s="67">
        <v>6.16</v>
      </c>
    </row>
    <row r="572" spans="1:11" s="6" customFormat="1" ht="15" outlineLevel="1">
      <c r="A572" s="59" t="s">
        <v>43</v>
      </c>
      <c r="B572" s="108"/>
      <c r="C572" s="108" t="s">
        <v>57</v>
      </c>
      <c r="D572" s="109" t="s">
        <v>54</v>
      </c>
      <c r="E572" s="62">
        <v>77</v>
      </c>
      <c r="F572" s="110"/>
      <c r="G572" s="111"/>
      <c r="H572" s="110"/>
      <c r="I572" s="65">
        <v>0.19</v>
      </c>
      <c r="J572" s="112">
        <v>65</v>
      </c>
      <c r="K572" s="67">
        <v>4.21</v>
      </c>
    </row>
    <row r="573" spans="1:11" s="6" customFormat="1" ht="30" outlineLevel="1">
      <c r="A573" s="59" t="s">
        <v>43</v>
      </c>
      <c r="B573" s="108"/>
      <c r="C573" s="108" t="s">
        <v>58</v>
      </c>
      <c r="D573" s="109" t="s">
        <v>59</v>
      </c>
      <c r="E573" s="62">
        <v>56.18</v>
      </c>
      <c r="F573" s="110"/>
      <c r="G573" s="111" t="s">
        <v>168</v>
      </c>
      <c r="H573" s="110"/>
      <c r="I573" s="65">
        <v>5.12</v>
      </c>
      <c r="J573" s="112"/>
      <c r="K573" s="67"/>
    </row>
    <row r="574" spans="1:11" s="6" customFormat="1" ht="15.75">
      <c r="A574" s="70" t="s">
        <v>43</v>
      </c>
      <c r="B574" s="113"/>
      <c r="C574" s="113" t="s">
        <v>60</v>
      </c>
      <c r="D574" s="114"/>
      <c r="E574" s="73" t="s">
        <v>43</v>
      </c>
      <c r="F574" s="115"/>
      <c r="G574" s="116"/>
      <c r="H574" s="115"/>
      <c r="I574" s="76">
        <v>321.49</v>
      </c>
      <c r="J574" s="117"/>
      <c r="K574" s="78">
        <v>4831.38</v>
      </c>
    </row>
    <row r="575" spans="1:11" s="6" customFormat="1" ht="15" outlineLevel="1">
      <c r="A575" s="59" t="s">
        <v>43</v>
      </c>
      <c r="B575" s="108"/>
      <c r="C575" s="108" t="s">
        <v>61</v>
      </c>
      <c r="D575" s="109"/>
      <c r="E575" s="62" t="s">
        <v>43</v>
      </c>
      <c r="F575" s="110"/>
      <c r="G575" s="111"/>
      <c r="H575" s="110"/>
      <c r="I575" s="65"/>
      <c r="J575" s="112"/>
      <c r="K575" s="67"/>
    </row>
    <row r="576" spans="1:11" s="6" customFormat="1" ht="25.5" outlineLevel="1">
      <c r="A576" s="59" t="s">
        <v>43</v>
      </c>
      <c r="B576" s="108"/>
      <c r="C576" s="108" t="s">
        <v>46</v>
      </c>
      <c r="D576" s="109"/>
      <c r="E576" s="62" t="s">
        <v>43</v>
      </c>
      <c r="F576" s="110">
        <v>2.73</v>
      </c>
      <c r="G576" s="111" t="s">
        <v>173</v>
      </c>
      <c r="H576" s="110"/>
      <c r="I576" s="65">
        <v>0.02</v>
      </c>
      <c r="J576" s="112">
        <v>26.39</v>
      </c>
      <c r="K576" s="67">
        <v>0.65</v>
      </c>
    </row>
    <row r="577" spans="1:11" s="6" customFormat="1" ht="25.5" outlineLevel="1">
      <c r="A577" s="59" t="s">
        <v>43</v>
      </c>
      <c r="B577" s="108"/>
      <c r="C577" s="108" t="s">
        <v>48</v>
      </c>
      <c r="D577" s="109"/>
      <c r="E577" s="62" t="s">
        <v>43</v>
      </c>
      <c r="F577" s="110">
        <v>2.73</v>
      </c>
      <c r="G577" s="111" t="s">
        <v>173</v>
      </c>
      <c r="H577" s="110"/>
      <c r="I577" s="65">
        <v>0.02</v>
      </c>
      <c r="J577" s="112">
        <v>26.39</v>
      </c>
      <c r="K577" s="67">
        <v>0.65</v>
      </c>
    </row>
    <row r="578" spans="1:11" s="6" customFormat="1" ht="15" outlineLevel="1">
      <c r="A578" s="59" t="s">
        <v>43</v>
      </c>
      <c r="B578" s="108"/>
      <c r="C578" s="108" t="s">
        <v>63</v>
      </c>
      <c r="D578" s="109" t="s">
        <v>54</v>
      </c>
      <c r="E578" s="62">
        <v>175</v>
      </c>
      <c r="F578" s="110"/>
      <c r="G578" s="111"/>
      <c r="H578" s="110"/>
      <c r="I578" s="65">
        <v>0.04</v>
      </c>
      <c r="J578" s="112">
        <v>160</v>
      </c>
      <c r="K578" s="67">
        <v>1.04</v>
      </c>
    </row>
    <row r="579" spans="1:11" s="6" customFormat="1" ht="15" outlineLevel="1">
      <c r="A579" s="59" t="s">
        <v>43</v>
      </c>
      <c r="B579" s="108"/>
      <c r="C579" s="108" t="s">
        <v>64</v>
      </c>
      <c r="D579" s="109"/>
      <c r="E579" s="62" t="s">
        <v>43</v>
      </c>
      <c r="F579" s="110"/>
      <c r="G579" s="111"/>
      <c r="H579" s="110"/>
      <c r="I579" s="65">
        <v>0.06</v>
      </c>
      <c r="J579" s="112"/>
      <c r="K579" s="67">
        <v>1.69</v>
      </c>
    </row>
    <row r="580" spans="1:11" s="6" customFormat="1" ht="15.75">
      <c r="A580" s="70" t="s">
        <v>43</v>
      </c>
      <c r="B580" s="113"/>
      <c r="C580" s="113" t="s">
        <v>65</v>
      </c>
      <c r="D580" s="114"/>
      <c r="E580" s="73" t="s">
        <v>43</v>
      </c>
      <c r="F580" s="115"/>
      <c r="G580" s="116"/>
      <c r="H580" s="115"/>
      <c r="I580" s="76">
        <v>321.55</v>
      </c>
      <c r="J580" s="117"/>
      <c r="K580" s="78">
        <v>4833.07</v>
      </c>
    </row>
    <row r="581" spans="1:11" s="6" customFormat="1" ht="17.850000000000001" customHeight="1">
      <c r="A581" s="177" t="s">
        <v>219</v>
      </c>
      <c r="B581" s="178"/>
      <c r="C581" s="178"/>
      <c r="D581" s="178"/>
      <c r="E581" s="178"/>
      <c r="F581" s="178"/>
      <c r="G581" s="178"/>
      <c r="H581" s="178"/>
      <c r="I581" s="178"/>
      <c r="J581" s="178"/>
      <c r="K581" s="178"/>
    </row>
    <row r="582" spans="1:11" s="6" customFormat="1" ht="180">
      <c r="A582" s="59">
        <v>51</v>
      </c>
      <c r="B582" s="108" t="s">
        <v>220</v>
      </c>
      <c r="C582" s="108" t="s">
        <v>221</v>
      </c>
      <c r="D582" s="109" t="s">
        <v>211</v>
      </c>
      <c r="E582" s="62" t="s">
        <v>812</v>
      </c>
      <c r="F582" s="110">
        <v>3445.44</v>
      </c>
      <c r="G582" s="111"/>
      <c r="H582" s="110"/>
      <c r="I582" s="65"/>
      <c r="J582" s="112"/>
      <c r="K582" s="67"/>
    </row>
    <row r="583" spans="1:11" s="6" customFormat="1" ht="25.5" outlineLevel="1">
      <c r="A583" s="59" t="s">
        <v>43</v>
      </c>
      <c r="B583" s="108"/>
      <c r="C583" s="108" t="s">
        <v>44</v>
      </c>
      <c r="D583" s="109"/>
      <c r="E583" s="62" t="s">
        <v>43</v>
      </c>
      <c r="F583" s="110">
        <v>660.45</v>
      </c>
      <c r="G583" s="111" t="s">
        <v>94</v>
      </c>
      <c r="H583" s="110"/>
      <c r="I583" s="65">
        <v>200.51</v>
      </c>
      <c r="J583" s="112">
        <v>26.39</v>
      </c>
      <c r="K583" s="67">
        <v>5291.53</v>
      </c>
    </row>
    <row r="584" spans="1:11" s="6" customFormat="1" ht="15" outlineLevel="1">
      <c r="A584" s="59" t="s">
        <v>43</v>
      </c>
      <c r="B584" s="108"/>
      <c r="C584" s="108" t="s">
        <v>46</v>
      </c>
      <c r="D584" s="109"/>
      <c r="E584" s="62" t="s">
        <v>43</v>
      </c>
      <c r="F584" s="110">
        <v>18.670000000000002</v>
      </c>
      <c r="G584" s="111" t="s">
        <v>95</v>
      </c>
      <c r="H584" s="110"/>
      <c r="I584" s="65">
        <v>5.6</v>
      </c>
      <c r="J584" s="112">
        <v>9.42</v>
      </c>
      <c r="K584" s="67">
        <v>52.76</v>
      </c>
    </row>
    <row r="585" spans="1:11" s="6" customFormat="1" ht="15" outlineLevel="1">
      <c r="A585" s="59" t="s">
        <v>43</v>
      </c>
      <c r="B585" s="108"/>
      <c r="C585" s="108" t="s">
        <v>48</v>
      </c>
      <c r="D585" s="109"/>
      <c r="E585" s="62" t="s">
        <v>43</v>
      </c>
      <c r="F585" s="110" t="s">
        <v>215</v>
      </c>
      <c r="G585" s="111"/>
      <c r="H585" s="110"/>
      <c r="I585" s="68" t="s">
        <v>813</v>
      </c>
      <c r="J585" s="112">
        <v>26.39</v>
      </c>
      <c r="K585" s="69" t="s">
        <v>814</v>
      </c>
    </row>
    <row r="586" spans="1:11" s="6" customFormat="1" ht="15" outlineLevel="1">
      <c r="A586" s="59" t="s">
        <v>43</v>
      </c>
      <c r="B586" s="108"/>
      <c r="C586" s="108" t="s">
        <v>52</v>
      </c>
      <c r="D586" s="109"/>
      <c r="E586" s="62" t="s">
        <v>43</v>
      </c>
      <c r="F586" s="110">
        <v>2766.32</v>
      </c>
      <c r="G586" s="111"/>
      <c r="H586" s="110"/>
      <c r="I586" s="65">
        <v>553.26</v>
      </c>
      <c r="J586" s="112">
        <v>8.77</v>
      </c>
      <c r="K586" s="67">
        <v>4852.13</v>
      </c>
    </row>
    <row r="587" spans="1:11" s="6" customFormat="1" ht="15" outlineLevel="1">
      <c r="A587" s="59" t="s">
        <v>43</v>
      </c>
      <c r="B587" s="108"/>
      <c r="C587" s="108" t="s">
        <v>53</v>
      </c>
      <c r="D587" s="109" t="s">
        <v>54</v>
      </c>
      <c r="E587" s="62">
        <v>85</v>
      </c>
      <c r="F587" s="110"/>
      <c r="G587" s="111"/>
      <c r="H587" s="110"/>
      <c r="I587" s="65">
        <v>170.43</v>
      </c>
      <c r="J587" s="112">
        <v>70</v>
      </c>
      <c r="K587" s="67">
        <v>3704.07</v>
      </c>
    </row>
    <row r="588" spans="1:11" s="6" customFormat="1" ht="15" outlineLevel="1">
      <c r="A588" s="59" t="s">
        <v>43</v>
      </c>
      <c r="B588" s="108"/>
      <c r="C588" s="108" t="s">
        <v>55</v>
      </c>
      <c r="D588" s="109" t="s">
        <v>54</v>
      </c>
      <c r="E588" s="62">
        <v>70</v>
      </c>
      <c r="F588" s="110"/>
      <c r="G588" s="111"/>
      <c r="H588" s="110"/>
      <c r="I588" s="65">
        <v>140.36000000000001</v>
      </c>
      <c r="J588" s="112">
        <v>41</v>
      </c>
      <c r="K588" s="67">
        <v>2169.5300000000002</v>
      </c>
    </row>
    <row r="589" spans="1:11" s="6" customFormat="1" ht="15" outlineLevel="1">
      <c r="A589" s="59" t="s">
        <v>43</v>
      </c>
      <c r="B589" s="108"/>
      <c r="C589" s="108" t="s">
        <v>56</v>
      </c>
      <c r="D589" s="109" t="s">
        <v>54</v>
      </c>
      <c r="E589" s="62">
        <v>98</v>
      </c>
      <c r="F589" s="110"/>
      <c r="G589" s="111"/>
      <c r="H589" s="110"/>
      <c r="I589" s="65">
        <v>0.8</v>
      </c>
      <c r="J589" s="112">
        <v>95</v>
      </c>
      <c r="K589" s="67">
        <v>20.53</v>
      </c>
    </row>
    <row r="590" spans="1:11" s="6" customFormat="1" ht="15" outlineLevel="1">
      <c r="A590" s="59" t="s">
        <v>43</v>
      </c>
      <c r="B590" s="108"/>
      <c r="C590" s="108" t="s">
        <v>57</v>
      </c>
      <c r="D590" s="109" t="s">
        <v>54</v>
      </c>
      <c r="E590" s="62">
        <v>77</v>
      </c>
      <c r="F590" s="110"/>
      <c r="G590" s="111"/>
      <c r="H590" s="110"/>
      <c r="I590" s="65">
        <v>0.63</v>
      </c>
      <c r="J590" s="112">
        <v>65</v>
      </c>
      <c r="K590" s="67">
        <v>14.05</v>
      </c>
    </row>
    <row r="591" spans="1:11" s="6" customFormat="1" ht="30" outlineLevel="1">
      <c r="A591" s="59" t="s">
        <v>43</v>
      </c>
      <c r="B591" s="108"/>
      <c r="C591" s="108" t="s">
        <v>58</v>
      </c>
      <c r="D591" s="109" t="s">
        <v>59</v>
      </c>
      <c r="E591" s="62">
        <v>56.18</v>
      </c>
      <c r="F591" s="110"/>
      <c r="G591" s="111" t="s">
        <v>94</v>
      </c>
      <c r="H591" s="110"/>
      <c r="I591" s="65">
        <v>17.059999999999999</v>
      </c>
      <c r="J591" s="112"/>
      <c r="K591" s="67"/>
    </row>
    <row r="592" spans="1:11" s="6" customFormat="1" ht="15.75">
      <c r="A592" s="70" t="s">
        <v>43</v>
      </c>
      <c r="B592" s="113"/>
      <c r="C592" s="113" t="s">
        <v>60</v>
      </c>
      <c r="D592" s="114"/>
      <c r="E592" s="73" t="s">
        <v>43</v>
      </c>
      <c r="F592" s="115"/>
      <c r="G592" s="116"/>
      <c r="H592" s="115"/>
      <c r="I592" s="76">
        <v>1071.5899999999999</v>
      </c>
      <c r="J592" s="117"/>
      <c r="K592" s="78">
        <v>16104.6</v>
      </c>
    </row>
    <row r="593" spans="1:11" s="6" customFormat="1" ht="15" outlineLevel="1">
      <c r="A593" s="59" t="s">
        <v>43</v>
      </c>
      <c r="B593" s="108"/>
      <c r="C593" s="108" t="s">
        <v>61</v>
      </c>
      <c r="D593" s="109"/>
      <c r="E593" s="62" t="s">
        <v>43</v>
      </c>
      <c r="F593" s="110"/>
      <c r="G593" s="111"/>
      <c r="H593" s="110"/>
      <c r="I593" s="65"/>
      <c r="J593" s="112"/>
      <c r="K593" s="67"/>
    </row>
    <row r="594" spans="1:11" s="6" customFormat="1" ht="25.5" outlineLevel="1">
      <c r="A594" s="59" t="s">
        <v>43</v>
      </c>
      <c r="B594" s="108"/>
      <c r="C594" s="108" t="s">
        <v>46</v>
      </c>
      <c r="D594" s="109"/>
      <c r="E594" s="62" t="s">
        <v>43</v>
      </c>
      <c r="F594" s="110">
        <v>2.73</v>
      </c>
      <c r="G594" s="111" t="s">
        <v>100</v>
      </c>
      <c r="H594" s="110"/>
      <c r="I594" s="65">
        <v>0.08</v>
      </c>
      <c r="J594" s="112">
        <v>26.39</v>
      </c>
      <c r="K594" s="67">
        <v>2.16</v>
      </c>
    </row>
    <row r="595" spans="1:11" s="6" customFormat="1" ht="25.5" outlineLevel="1">
      <c r="A595" s="59" t="s">
        <v>43</v>
      </c>
      <c r="B595" s="108"/>
      <c r="C595" s="108" t="s">
        <v>48</v>
      </c>
      <c r="D595" s="109"/>
      <c r="E595" s="62" t="s">
        <v>43</v>
      </c>
      <c r="F595" s="110">
        <v>2.73</v>
      </c>
      <c r="G595" s="111" t="s">
        <v>100</v>
      </c>
      <c r="H595" s="110"/>
      <c r="I595" s="65">
        <v>0.08</v>
      </c>
      <c r="J595" s="112">
        <v>26.39</v>
      </c>
      <c r="K595" s="67">
        <v>2.16</v>
      </c>
    </row>
    <row r="596" spans="1:11" s="6" customFormat="1" ht="15" outlineLevel="1">
      <c r="A596" s="59" t="s">
        <v>43</v>
      </c>
      <c r="B596" s="108"/>
      <c r="C596" s="108" t="s">
        <v>63</v>
      </c>
      <c r="D596" s="109" t="s">
        <v>54</v>
      </c>
      <c r="E596" s="62">
        <v>175</v>
      </c>
      <c r="F596" s="110"/>
      <c r="G596" s="111"/>
      <c r="H596" s="110"/>
      <c r="I596" s="65">
        <v>0.14000000000000001</v>
      </c>
      <c r="J596" s="112">
        <v>160</v>
      </c>
      <c r="K596" s="67">
        <v>3.45</v>
      </c>
    </row>
    <row r="597" spans="1:11" s="6" customFormat="1" ht="15" outlineLevel="1">
      <c r="A597" s="59" t="s">
        <v>43</v>
      </c>
      <c r="B597" s="108"/>
      <c r="C597" s="108" t="s">
        <v>64</v>
      </c>
      <c r="D597" s="109"/>
      <c r="E597" s="62" t="s">
        <v>43</v>
      </c>
      <c r="F597" s="110"/>
      <c r="G597" s="111"/>
      <c r="H597" s="110"/>
      <c r="I597" s="65">
        <v>0.22</v>
      </c>
      <c r="J597" s="112"/>
      <c r="K597" s="67">
        <v>5.61</v>
      </c>
    </row>
    <row r="598" spans="1:11" s="6" customFormat="1" ht="15.75">
      <c r="A598" s="70" t="s">
        <v>43</v>
      </c>
      <c r="B598" s="113"/>
      <c r="C598" s="113" t="s">
        <v>65</v>
      </c>
      <c r="D598" s="114"/>
      <c r="E598" s="73" t="s">
        <v>43</v>
      </c>
      <c r="F598" s="115"/>
      <c r="G598" s="116"/>
      <c r="H598" s="115"/>
      <c r="I598" s="76">
        <v>1071.81</v>
      </c>
      <c r="J598" s="117"/>
      <c r="K598" s="78">
        <v>16110.21</v>
      </c>
    </row>
    <row r="599" spans="1:11" s="6" customFormat="1" ht="180">
      <c r="A599" s="59">
        <v>52</v>
      </c>
      <c r="B599" s="108" t="s">
        <v>220</v>
      </c>
      <c r="C599" s="108" t="s">
        <v>224</v>
      </c>
      <c r="D599" s="109" t="s">
        <v>211</v>
      </c>
      <c r="E599" s="62" t="s">
        <v>812</v>
      </c>
      <c r="F599" s="110">
        <v>3445.44</v>
      </c>
      <c r="G599" s="111"/>
      <c r="H599" s="110"/>
      <c r="I599" s="65"/>
      <c r="J599" s="112"/>
      <c r="K599" s="67"/>
    </row>
    <row r="600" spans="1:11" s="6" customFormat="1" ht="25.5" outlineLevel="1">
      <c r="A600" s="59" t="s">
        <v>43</v>
      </c>
      <c r="B600" s="108"/>
      <c r="C600" s="108" t="s">
        <v>44</v>
      </c>
      <c r="D600" s="109"/>
      <c r="E600" s="62" t="s">
        <v>43</v>
      </c>
      <c r="F600" s="110">
        <v>660.45</v>
      </c>
      <c r="G600" s="111" t="s">
        <v>94</v>
      </c>
      <c r="H600" s="110"/>
      <c r="I600" s="65">
        <v>200.51</v>
      </c>
      <c r="J600" s="112">
        <v>26.39</v>
      </c>
      <c r="K600" s="67">
        <v>5291.53</v>
      </c>
    </row>
    <row r="601" spans="1:11" s="6" customFormat="1" ht="15" outlineLevel="1">
      <c r="A601" s="59" t="s">
        <v>43</v>
      </c>
      <c r="B601" s="108"/>
      <c r="C601" s="108" t="s">
        <v>46</v>
      </c>
      <c r="D601" s="109"/>
      <c r="E601" s="62" t="s">
        <v>43</v>
      </c>
      <c r="F601" s="110">
        <v>18.670000000000002</v>
      </c>
      <c r="G601" s="111" t="s">
        <v>95</v>
      </c>
      <c r="H601" s="110"/>
      <c r="I601" s="65">
        <v>5.6</v>
      </c>
      <c r="J601" s="112">
        <v>9.42</v>
      </c>
      <c r="K601" s="67">
        <v>52.76</v>
      </c>
    </row>
    <row r="602" spans="1:11" s="6" customFormat="1" ht="15" outlineLevel="1">
      <c r="A602" s="59" t="s">
        <v>43</v>
      </c>
      <c r="B602" s="108"/>
      <c r="C602" s="108" t="s">
        <v>48</v>
      </c>
      <c r="D602" s="109"/>
      <c r="E602" s="62" t="s">
        <v>43</v>
      </c>
      <c r="F602" s="110" t="s">
        <v>215</v>
      </c>
      <c r="G602" s="111"/>
      <c r="H602" s="110"/>
      <c r="I602" s="68" t="s">
        <v>813</v>
      </c>
      <c r="J602" s="112">
        <v>26.39</v>
      </c>
      <c r="K602" s="69" t="s">
        <v>814</v>
      </c>
    </row>
    <row r="603" spans="1:11" s="6" customFormat="1" ht="15" outlineLevel="1">
      <c r="A603" s="59" t="s">
        <v>43</v>
      </c>
      <c r="B603" s="108"/>
      <c r="C603" s="108" t="s">
        <v>52</v>
      </c>
      <c r="D603" s="109"/>
      <c r="E603" s="62" t="s">
        <v>43</v>
      </c>
      <c r="F603" s="110">
        <v>2766.32</v>
      </c>
      <c r="G603" s="111"/>
      <c r="H603" s="110"/>
      <c r="I603" s="65">
        <v>553.26</v>
      </c>
      <c r="J603" s="112">
        <v>8.77</v>
      </c>
      <c r="K603" s="67">
        <v>4852.13</v>
      </c>
    </row>
    <row r="604" spans="1:11" s="6" customFormat="1" ht="15" outlineLevel="1">
      <c r="A604" s="59" t="s">
        <v>43</v>
      </c>
      <c r="B604" s="108"/>
      <c r="C604" s="108" t="s">
        <v>53</v>
      </c>
      <c r="D604" s="109" t="s">
        <v>54</v>
      </c>
      <c r="E604" s="62">
        <v>85</v>
      </c>
      <c r="F604" s="110"/>
      <c r="G604" s="111"/>
      <c r="H604" s="110"/>
      <c r="I604" s="65">
        <v>170.43</v>
      </c>
      <c r="J604" s="112">
        <v>70</v>
      </c>
      <c r="K604" s="67">
        <v>3704.07</v>
      </c>
    </row>
    <row r="605" spans="1:11" s="6" customFormat="1" ht="15" outlineLevel="1">
      <c r="A605" s="59" t="s">
        <v>43</v>
      </c>
      <c r="B605" s="108"/>
      <c r="C605" s="108" t="s">
        <v>55</v>
      </c>
      <c r="D605" s="109" t="s">
        <v>54</v>
      </c>
      <c r="E605" s="62">
        <v>70</v>
      </c>
      <c r="F605" s="110"/>
      <c r="G605" s="111"/>
      <c r="H605" s="110"/>
      <c r="I605" s="65">
        <v>140.36000000000001</v>
      </c>
      <c r="J605" s="112">
        <v>41</v>
      </c>
      <c r="K605" s="67">
        <v>2169.5300000000002</v>
      </c>
    </row>
    <row r="606" spans="1:11" s="6" customFormat="1" ht="15" outlineLevel="1">
      <c r="A606" s="59" t="s">
        <v>43</v>
      </c>
      <c r="B606" s="108"/>
      <c r="C606" s="108" t="s">
        <v>56</v>
      </c>
      <c r="D606" s="109" t="s">
        <v>54</v>
      </c>
      <c r="E606" s="62">
        <v>98</v>
      </c>
      <c r="F606" s="110"/>
      <c r="G606" s="111"/>
      <c r="H606" s="110"/>
      <c r="I606" s="65">
        <v>0.8</v>
      </c>
      <c r="J606" s="112">
        <v>95</v>
      </c>
      <c r="K606" s="67">
        <v>20.53</v>
      </c>
    </row>
    <row r="607" spans="1:11" s="6" customFormat="1" ht="15" outlineLevel="1">
      <c r="A607" s="59" t="s">
        <v>43</v>
      </c>
      <c r="B607" s="108"/>
      <c r="C607" s="108" t="s">
        <v>57</v>
      </c>
      <c r="D607" s="109" t="s">
        <v>54</v>
      </c>
      <c r="E607" s="62">
        <v>77</v>
      </c>
      <c r="F607" s="110"/>
      <c r="G607" s="111"/>
      <c r="H607" s="110"/>
      <c r="I607" s="65">
        <v>0.63</v>
      </c>
      <c r="J607" s="112">
        <v>65</v>
      </c>
      <c r="K607" s="67">
        <v>14.05</v>
      </c>
    </row>
    <row r="608" spans="1:11" s="6" customFormat="1" ht="30" outlineLevel="1">
      <c r="A608" s="59" t="s">
        <v>43</v>
      </c>
      <c r="B608" s="108"/>
      <c r="C608" s="108" t="s">
        <v>58</v>
      </c>
      <c r="D608" s="109" t="s">
        <v>59</v>
      </c>
      <c r="E608" s="62">
        <v>56.18</v>
      </c>
      <c r="F608" s="110"/>
      <c r="G608" s="111" t="s">
        <v>94</v>
      </c>
      <c r="H608" s="110"/>
      <c r="I608" s="65">
        <v>17.059999999999999</v>
      </c>
      <c r="J608" s="112"/>
      <c r="K608" s="67"/>
    </row>
    <row r="609" spans="1:11" s="6" customFormat="1" ht="15.75">
      <c r="A609" s="70" t="s">
        <v>43</v>
      </c>
      <c r="B609" s="113"/>
      <c r="C609" s="113" t="s">
        <v>60</v>
      </c>
      <c r="D609" s="114"/>
      <c r="E609" s="73" t="s">
        <v>43</v>
      </c>
      <c r="F609" s="115"/>
      <c r="G609" s="116"/>
      <c r="H609" s="115"/>
      <c r="I609" s="76">
        <v>1071.5899999999999</v>
      </c>
      <c r="J609" s="117"/>
      <c r="K609" s="78">
        <v>16104.6</v>
      </c>
    </row>
    <row r="610" spans="1:11" s="6" customFormat="1" ht="15" outlineLevel="1">
      <c r="A610" s="59" t="s">
        <v>43</v>
      </c>
      <c r="B610" s="108"/>
      <c r="C610" s="108" t="s">
        <v>61</v>
      </c>
      <c r="D610" s="109"/>
      <c r="E610" s="62" t="s">
        <v>43</v>
      </c>
      <c r="F610" s="110"/>
      <c r="G610" s="111"/>
      <c r="H610" s="110"/>
      <c r="I610" s="65"/>
      <c r="J610" s="112"/>
      <c r="K610" s="67"/>
    </row>
    <row r="611" spans="1:11" s="6" customFormat="1" ht="25.5" outlineLevel="1">
      <c r="A611" s="59" t="s">
        <v>43</v>
      </c>
      <c r="B611" s="108"/>
      <c r="C611" s="108" t="s">
        <v>46</v>
      </c>
      <c r="D611" s="109"/>
      <c r="E611" s="62" t="s">
        <v>43</v>
      </c>
      <c r="F611" s="110">
        <v>2.73</v>
      </c>
      <c r="G611" s="111" t="s">
        <v>100</v>
      </c>
      <c r="H611" s="110"/>
      <c r="I611" s="65">
        <v>0.08</v>
      </c>
      <c r="J611" s="112">
        <v>26.39</v>
      </c>
      <c r="K611" s="67">
        <v>2.16</v>
      </c>
    </row>
    <row r="612" spans="1:11" s="6" customFormat="1" ht="25.5" outlineLevel="1">
      <c r="A612" s="59" t="s">
        <v>43</v>
      </c>
      <c r="B612" s="108"/>
      <c r="C612" s="108" t="s">
        <v>48</v>
      </c>
      <c r="D612" s="109"/>
      <c r="E612" s="62" t="s">
        <v>43</v>
      </c>
      <c r="F612" s="110">
        <v>2.73</v>
      </c>
      <c r="G612" s="111" t="s">
        <v>100</v>
      </c>
      <c r="H612" s="110"/>
      <c r="I612" s="65">
        <v>0.08</v>
      </c>
      <c r="J612" s="112">
        <v>26.39</v>
      </c>
      <c r="K612" s="67">
        <v>2.16</v>
      </c>
    </row>
    <row r="613" spans="1:11" s="6" customFormat="1" ht="15" outlineLevel="1">
      <c r="A613" s="59" t="s">
        <v>43</v>
      </c>
      <c r="B613" s="108"/>
      <c r="C613" s="108" t="s">
        <v>63</v>
      </c>
      <c r="D613" s="109" t="s">
        <v>54</v>
      </c>
      <c r="E613" s="62">
        <v>175</v>
      </c>
      <c r="F613" s="110"/>
      <c r="G613" s="111"/>
      <c r="H613" s="110"/>
      <c r="I613" s="65">
        <v>0.14000000000000001</v>
      </c>
      <c r="J613" s="112">
        <v>160</v>
      </c>
      <c r="K613" s="67">
        <v>3.45</v>
      </c>
    </row>
    <row r="614" spans="1:11" s="6" customFormat="1" ht="15" outlineLevel="1">
      <c r="A614" s="59" t="s">
        <v>43</v>
      </c>
      <c r="B614" s="108"/>
      <c r="C614" s="108" t="s">
        <v>64</v>
      </c>
      <c r="D614" s="109"/>
      <c r="E614" s="62" t="s">
        <v>43</v>
      </c>
      <c r="F614" s="110"/>
      <c r="G614" s="111"/>
      <c r="H614" s="110"/>
      <c r="I614" s="65">
        <v>0.22</v>
      </c>
      <c r="J614" s="112"/>
      <c r="K614" s="67">
        <v>5.61</v>
      </c>
    </row>
    <row r="615" spans="1:11" s="6" customFormat="1" ht="15.75">
      <c r="A615" s="70" t="s">
        <v>43</v>
      </c>
      <c r="B615" s="113"/>
      <c r="C615" s="113" t="s">
        <v>65</v>
      </c>
      <c r="D615" s="114"/>
      <c r="E615" s="73" t="s">
        <v>43</v>
      </c>
      <c r="F615" s="115"/>
      <c r="G615" s="116"/>
      <c r="H615" s="115"/>
      <c r="I615" s="76">
        <v>1071.81</v>
      </c>
      <c r="J615" s="117"/>
      <c r="K615" s="78">
        <v>16110.21</v>
      </c>
    </row>
    <row r="616" spans="1:11" s="6" customFormat="1" ht="210">
      <c r="A616" s="59">
        <v>53</v>
      </c>
      <c r="B616" s="108" t="s">
        <v>123</v>
      </c>
      <c r="C616" s="118" t="s">
        <v>842</v>
      </c>
      <c r="D616" s="119" t="s">
        <v>125</v>
      </c>
      <c r="E616" s="81">
        <v>2</v>
      </c>
      <c r="F616" s="120">
        <v>28716.22</v>
      </c>
      <c r="G616" s="121"/>
      <c r="H616" s="120"/>
      <c r="I616" s="84">
        <v>57432.44</v>
      </c>
      <c r="J616" s="122">
        <v>7.4</v>
      </c>
      <c r="K616" s="86">
        <v>425000.06</v>
      </c>
    </row>
    <row r="617" spans="1:11" s="6" customFormat="1" ht="15">
      <c r="A617" s="123"/>
      <c r="B617" s="124"/>
      <c r="C617" s="168" t="s">
        <v>127</v>
      </c>
      <c r="D617" s="169"/>
      <c r="E617" s="169"/>
      <c r="F617" s="169"/>
      <c r="G617" s="169"/>
      <c r="H617" s="169"/>
      <c r="I617" s="65">
        <v>59179.17</v>
      </c>
      <c r="J617" s="112"/>
      <c r="K617" s="67">
        <v>448456.8</v>
      </c>
    </row>
    <row r="618" spans="1:11" s="6" customFormat="1" ht="15">
      <c r="A618" s="123"/>
      <c r="B618" s="124"/>
      <c r="C618" s="168" t="s">
        <v>128</v>
      </c>
      <c r="D618" s="169"/>
      <c r="E618" s="169"/>
      <c r="F618" s="169"/>
      <c r="G618" s="169"/>
      <c r="H618" s="169"/>
      <c r="I618" s="65"/>
      <c r="J618" s="112"/>
      <c r="K618" s="67"/>
    </row>
    <row r="619" spans="1:11" s="6" customFormat="1" ht="15">
      <c r="A619" s="123"/>
      <c r="B619" s="124"/>
      <c r="C619" s="168" t="s">
        <v>129</v>
      </c>
      <c r="D619" s="169"/>
      <c r="E619" s="169"/>
      <c r="F619" s="169"/>
      <c r="G619" s="169"/>
      <c r="H619" s="169"/>
      <c r="I619" s="65">
        <v>463.24</v>
      </c>
      <c r="J619" s="112"/>
      <c r="K619" s="67">
        <v>12225.19</v>
      </c>
    </row>
    <row r="620" spans="1:11" s="6" customFormat="1" ht="15">
      <c r="A620" s="123"/>
      <c r="B620" s="124"/>
      <c r="C620" s="168" t="s">
        <v>130</v>
      </c>
      <c r="D620" s="169"/>
      <c r="E620" s="169"/>
      <c r="F620" s="169"/>
      <c r="G620" s="169"/>
      <c r="H620" s="169"/>
      <c r="I620" s="65">
        <v>58704.94</v>
      </c>
      <c r="J620" s="112"/>
      <c r="K620" s="67">
        <v>436159.96</v>
      </c>
    </row>
    <row r="621" spans="1:11" s="6" customFormat="1" ht="15">
      <c r="A621" s="123"/>
      <c r="B621" s="124"/>
      <c r="C621" s="168" t="s">
        <v>131</v>
      </c>
      <c r="D621" s="169"/>
      <c r="E621" s="169"/>
      <c r="F621" s="169"/>
      <c r="G621" s="169"/>
      <c r="H621" s="169"/>
      <c r="I621" s="65">
        <v>13.06</v>
      </c>
      <c r="J621" s="112"/>
      <c r="K621" s="67">
        <v>126.32</v>
      </c>
    </row>
    <row r="622" spans="1:11" s="6" customFormat="1" ht="15.75">
      <c r="A622" s="123"/>
      <c r="B622" s="124"/>
      <c r="C622" s="173" t="s">
        <v>132</v>
      </c>
      <c r="D622" s="174"/>
      <c r="E622" s="174"/>
      <c r="F622" s="174"/>
      <c r="G622" s="174"/>
      <c r="H622" s="174"/>
      <c r="I622" s="76">
        <v>394.02</v>
      </c>
      <c r="J622" s="117"/>
      <c r="K622" s="78">
        <v>8571.2999999999993</v>
      </c>
    </row>
    <row r="623" spans="1:11" s="6" customFormat="1" ht="15.75">
      <c r="A623" s="123"/>
      <c r="B623" s="124"/>
      <c r="C623" s="173" t="s">
        <v>133</v>
      </c>
      <c r="D623" s="174"/>
      <c r="E623" s="174"/>
      <c r="F623" s="174"/>
      <c r="G623" s="174"/>
      <c r="H623" s="174"/>
      <c r="I623" s="76">
        <v>324.42</v>
      </c>
      <c r="J623" s="117"/>
      <c r="K623" s="78">
        <v>5025.45</v>
      </c>
    </row>
    <row r="624" spans="1:11" s="6" customFormat="1" ht="32.1" customHeight="1">
      <c r="A624" s="123"/>
      <c r="B624" s="124"/>
      <c r="C624" s="173" t="s">
        <v>843</v>
      </c>
      <c r="D624" s="174"/>
      <c r="E624" s="174"/>
      <c r="F624" s="174"/>
      <c r="G624" s="174"/>
      <c r="H624" s="174"/>
      <c r="I624" s="76"/>
      <c r="J624" s="117"/>
      <c r="K624" s="78"/>
    </row>
    <row r="625" spans="1:11" s="6" customFormat="1" ht="15">
      <c r="A625" s="123"/>
      <c r="B625" s="124"/>
      <c r="C625" s="168" t="s">
        <v>844</v>
      </c>
      <c r="D625" s="169"/>
      <c r="E625" s="169"/>
      <c r="F625" s="169"/>
      <c r="G625" s="169"/>
      <c r="H625" s="169"/>
      <c r="I625" s="65">
        <v>59897.61</v>
      </c>
      <c r="J625" s="112"/>
      <c r="K625" s="67">
        <v>462053.55</v>
      </c>
    </row>
    <row r="626" spans="1:11" s="6" customFormat="1" ht="32.1" customHeight="1">
      <c r="A626" s="123"/>
      <c r="B626" s="124"/>
      <c r="C626" s="175" t="s">
        <v>845</v>
      </c>
      <c r="D626" s="176"/>
      <c r="E626" s="176"/>
      <c r="F626" s="176"/>
      <c r="G626" s="176"/>
      <c r="H626" s="176"/>
      <c r="I626" s="87">
        <v>59897.61</v>
      </c>
      <c r="J626" s="125"/>
      <c r="K626" s="86">
        <v>462053.55</v>
      </c>
    </row>
    <row r="627" spans="1:11" s="6" customFormat="1" ht="22.15" customHeight="1">
      <c r="A627" s="166" t="s">
        <v>846</v>
      </c>
      <c r="B627" s="167"/>
      <c r="C627" s="167"/>
      <c r="D627" s="167"/>
      <c r="E627" s="167"/>
      <c r="F627" s="167"/>
      <c r="G627" s="167"/>
      <c r="H627" s="167"/>
      <c r="I627" s="167"/>
      <c r="J627" s="167"/>
      <c r="K627" s="167"/>
    </row>
    <row r="628" spans="1:11" s="6" customFormat="1" ht="17.850000000000001" customHeight="1">
      <c r="A628" s="177" t="s">
        <v>679</v>
      </c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</row>
    <row r="629" spans="1:11" s="6" customFormat="1" ht="240">
      <c r="A629" s="59">
        <v>54</v>
      </c>
      <c r="B629" s="108" t="s">
        <v>847</v>
      </c>
      <c r="C629" s="108" t="s">
        <v>848</v>
      </c>
      <c r="D629" s="109" t="s">
        <v>122</v>
      </c>
      <c r="E629" s="62" t="s">
        <v>849</v>
      </c>
      <c r="F629" s="110">
        <v>859.2</v>
      </c>
      <c r="G629" s="111"/>
      <c r="H629" s="110"/>
      <c r="I629" s="65"/>
      <c r="J629" s="112"/>
      <c r="K629" s="67"/>
    </row>
    <row r="630" spans="1:11" s="6" customFormat="1" ht="25.5" outlineLevel="1">
      <c r="A630" s="59" t="s">
        <v>43</v>
      </c>
      <c r="B630" s="108"/>
      <c r="C630" s="108" t="s">
        <v>44</v>
      </c>
      <c r="D630" s="109"/>
      <c r="E630" s="62" t="s">
        <v>43</v>
      </c>
      <c r="F630" s="110">
        <v>643.42999999999995</v>
      </c>
      <c r="G630" s="111" t="s">
        <v>168</v>
      </c>
      <c r="H630" s="110"/>
      <c r="I630" s="65">
        <v>256.68</v>
      </c>
      <c r="J630" s="112">
        <v>26.39</v>
      </c>
      <c r="K630" s="67">
        <v>6773.89</v>
      </c>
    </row>
    <row r="631" spans="1:11" s="6" customFormat="1" ht="25.5" outlineLevel="1">
      <c r="A631" s="59" t="s">
        <v>43</v>
      </c>
      <c r="B631" s="108"/>
      <c r="C631" s="108" t="s">
        <v>46</v>
      </c>
      <c r="D631" s="109"/>
      <c r="E631" s="62" t="s">
        <v>43</v>
      </c>
      <c r="F631" s="110">
        <v>97.74</v>
      </c>
      <c r="G631" s="111" t="s">
        <v>169</v>
      </c>
      <c r="H631" s="110"/>
      <c r="I631" s="65">
        <v>38.53</v>
      </c>
      <c r="J631" s="112">
        <v>9.06</v>
      </c>
      <c r="K631" s="67">
        <v>349.07</v>
      </c>
    </row>
    <row r="632" spans="1:11" s="6" customFormat="1" ht="15" outlineLevel="1">
      <c r="A632" s="59" t="s">
        <v>43</v>
      </c>
      <c r="B632" s="108"/>
      <c r="C632" s="108" t="s">
        <v>48</v>
      </c>
      <c r="D632" s="109"/>
      <c r="E632" s="62" t="s">
        <v>43</v>
      </c>
      <c r="F632" s="110" t="s">
        <v>850</v>
      </c>
      <c r="G632" s="111"/>
      <c r="H632" s="110"/>
      <c r="I632" s="68" t="s">
        <v>851</v>
      </c>
      <c r="J632" s="112">
        <v>26.39</v>
      </c>
      <c r="K632" s="69" t="s">
        <v>852</v>
      </c>
    </row>
    <row r="633" spans="1:11" s="6" customFormat="1" ht="15" outlineLevel="1">
      <c r="A633" s="59" t="s">
        <v>43</v>
      </c>
      <c r="B633" s="108"/>
      <c r="C633" s="108" t="s">
        <v>52</v>
      </c>
      <c r="D633" s="109"/>
      <c r="E633" s="62" t="s">
        <v>43</v>
      </c>
      <c r="F633" s="110">
        <v>118.03</v>
      </c>
      <c r="G633" s="111">
        <v>0.6</v>
      </c>
      <c r="H633" s="110"/>
      <c r="I633" s="65">
        <v>31.02</v>
      </c>
      <c r="J633" s="112">
        <v>13.75</v>
      </c>
      <c r="K633" s="67">
        <v>426.5</v>
      </c>
    </row>
    <row r="634" spans="1:11" s="6" customFormat="1" ht="15" outlineLevel="1">
      <c r="A634" s="59" t="s">
        <v>43</v>
      </c>
      <c r="B634" s="108"/>
      <c r="C634" s="108" t="s">
        <v>53</v>
      </c>
      <c r="D634" s="109" t="s">
        <v>54</v>
      </c>
      <c r="E634" s="62">
        <v>85</v>
      </c>
      <c r="F634" s="110"/>
      <c r="G634" s="111"/>
      <c r="H634" s="110"/>
      <c r="I634" s="65">
        <v>218.18</v>
      </c>
      <c r="J634" s="112">
        <v>70</v>
      </c>
      <c r="K634" s="67">
        <v>4741.72</v>
      </c>
    </row>
    <row r="635" spans="1:11" s="6" customFormat="1" ht="15" outlineLevel="1">
      <c r="A635" s="59" t="s">
        <v>43</v>
      </c>
      <c r="B635" s="108"/>
      <c r="C635" s="108" t="s">
        <v>55</v>
      </c>
      <c r="D635" s="109" t="s">
        <v>54</v>
      </c>
      <c r="E635" s="62">
        <v>70</v>
      </c>
      <c r="F635" s="110"/>
      <c r="G635" s="111"/>
      <c r="H635" s="110"/>
      <c r="I635" s="65">
        <v>179.68</v>
      </c>
      <c r="J635" s="112">
        <v>41</v>
      </c>
      <c r="K635" s="67">
        <v>2777.29</v>
      </c>
    </row>
    <row r="636" spans="1:11" s="6" customFormat="1" ht="15" outlineLevel="1">
      <c r="A636" s="59" t="s">
        <v>43</v>
      </c>
      <c r="B636" s="108"/>
      <c r="C636" s="108" t="s">
        <v>56</v>
      </c>
      <c r="D636" s="109" t="s">
        <v>54</v>
      </c>
      <c r="E636" s="62">
        <v>98</v>
      </c>
      <c r="F636" s="110"/>
      <c r="G636" s="111"/>
      <c r="H636" s="110"/>
      <c r="I636" s="65">
        <v>3.72</v>
      </c>
      <c r="J636" s="112">
        <v>95</v>
      </c>
      <c r="K636" s="67">
        <v>95.37</v>
      </c>
    </row>
    <row r="637" spans="1:11" s="6" customFormat="1" ht="15" outlineLevel="1">
      <c r="A637" s="59" t="s">
        <v>43</v>
      </c>
      <c r="B637" s="108"/>
      <c r="C637" s="108" t="s">
        <v>57</v>
      </c>
      <c r="D637" s="109" t="s">
        <v>54</v>
      </c>
      <c r="E637" s="62">
        <v>77</v>
      </c>
      <c r="F637" s="110"/>
      <c r="G637" s="111"/>
      <c r="H637" s="110"/>
      <c r="I637" s="65">
        <v>2.93</v>
      </c>
      <c r="J637" s="112">
        <v>65</v>
      </c>
      <c r="K637" s="67">
        <v>65.25</v>
      </c>
    </row>
    <row r="638" spans="1:11" s="6" customFormat="1" ht="30" outlineLevel="1">
      <c r="A638" s="59" t="s">
        <v>43</v>
      </c>
      <c r="B638" s="108"/>
      <c r="C638" s="108" t="s">
        <v>58</v>
      </c>
      <c r="D638" s="109" t="s">
        <v>59</v>
      </c>
      <c r="E638" s="62">
        <v>55.37</v>
      </c>
      <c r="F638" s="110"/>
      <c r="G638" s="111" t="s">
        <v>168</v>
      </c>
      <c r="H638" s="110"/>
      <c r="I638" s="65">
        <v>22.09</v>
      </c>
      <c r="J638" s="112"/>
      <c r="K638" s="67"/>
    </row>
    <row r="639" spans="1:11" s="6" customFormat="1" ht="15.75">
      <c r="A639" s="70" t="s">
        <v>43</v>
      </c>
      <c r="B639" s="113"/>
      <c r="C639" s="113" t="s">
        <v>60</v>
      </c>
      <c r="D639" s="114"/>
      <c r="E639" s="73" t="s">
        <v>43</v>
      </c>
      <c r="F639" s="115"/>
      <c r="G639" s="116"/>
      <c r="H639" s="115"/>
      <c r="I639" s="76">
        <v>730.74</v>
      </c>
      <c r="J639" s="117"/>
      <c r="K639" s="78">
        <v>15229.09</v>
      </c>
    </row>
    <row r="640" spans="1:11" s="6" customFormat="1" ht="15" outlineLevel="1">
      <c r="A640" s="59" t="s">
        <v>43</v>
      </c>
      <c r="B640" s="108"/>
      <c r="C640" s="108" t="s">
        <v>61</v>
      </c>
      <c r="D640" s="109"/>
      <c r="E640" s="62" t="s">
        <v>43</v>
      </c>
      <c r="F640" s="110"/>
      <c r="G640" s="111"/>
      <c r="H640" s="110"/>
      <c r="I640" s="65"/>
      <c r="J640" s="112"/>
      <c r="K640" s="67"/>
    </row>
    <row r="641" spans="1:11" s="6" customFormat="1" ht="25.5" outlineLevel="1">
      <c r="A641" s="59" t="s">
        <v>43</v>
      </c>
      <c r="B641" s="108"/>
      <c r="C641" s="108" t="s">
        <v>46</v>
      </c>
      <c r="D641" s="109"/>
      <c r="E641" s="62" t="s">
        <v>43</v>
      </c>
      <c r="F641" s="110">
        <v>9.65</v>
      </c>
      <c r="G641" s="111" t="s">
        <v>173</v>
      </c>
      <c r="H641" s="110"/>
      <c r="I641" s="65">
        <v>0.38</v>
      </c>
      <c r="J641" s="112">
        <v>26.39</v>
      </c>
      <c r="K641" s="67">
        <v>10.039999999999999</v>
      </c>
    </row>
    <row r="642" spans="1:11" s="6" customFormat="1" ht="25.5" outlineLevel="1">
      <c r="A642" s="59" t="s">
        <v>43</v>
      </c>
      <c r="B642" s="108"/>
      <c r="C642" s="108" t="s">
        <v>48</v>
      </c>
      <c r="D642" s="109"/>
      <c r="E642" s="62" t="s">
        <v>43</v>
      </c>
      <c r="F642" s="110">
        <v>9.65</v>
      </c>
      <c r="G642" s="111" t="s">
        <v>173</v>
      </c>
      <c r="H642" s="110"/>
      <c r="I642" s="65">
        <v>0.38</v>
      </c>
      <c r="J642" s="112">
        <v>26.39</v>
      </c>
      <c r="K642" s="67">
        <v>10.039999999999999</v>
      </c>
    </row>
    <row r="643" spans="1:11" s="6" customFormat="1" ht="15" outlineLevel="1">
      <c r="A643" s="59" t="s">
        <v>43</v>
      </c>
      <c r="B643" s="108"/>
      <c r="C643" s="108" t="s">
        <v>63</v>
      </c>
      <c r="D643" s="109" t="s">
        <v>54</v>
      </c>
      <c r="E643" s="62">
        <v>175</v>
      </c>
      <c r="F643" s="110"/>
      <c r="G643" s="111"/>
      <c r="H643" s="110"/>
      <c r="I643" s="65">
        <v>0.66</v>
      </c>
      <c r="J643" s="112">
        <v>160</v>
      </c>
      <c r="K643" s="67">
        <v>16.07</v>
      </c>
    </row>
    <row r="644" spans="1:11" s="6" customFormat="1" ht="15" outlineLevel="1">
      <c r="A644" s="59" t="s">
        <v>43</v>
      </c>
      <c r="B644" s="108"/>
      <c r="C644" s="108" t="s">
        <v>64</v>
      </c>
      <c r="D644" s="109"/>
      <c r="E644" s="62" t="s">
        <v>43</v>
      </c>
      <c r="F644" s="110"/>
      <c r="G644" s="111"/>
      <c r="H644" s="110"/>
      <c r="I644" s="65">
        <v>1.04</v>
      </c>
      <c r="J644" s="112"/>
      <c r="K644" s="67">
        <v>26.11</v>
      </c>
    </row>
    <row r="645" spans="1:11" s="6" customFormat="1" ht="15.75">
      <c r="A645" s="70" t="s">
        <v>43</v>
      </c>
      <c r="B645" s="113"/>
      <c r="C645" s="113" t="s">
        <v>65</v>
      </c>
      <c r="D645" s="114"/>
      <c r="E645" s="73" t="s">
        <v>43</v>
      </c>
      <c r="F645" s="115"/>
      <c r="G645" s="116"/>
      <c r="H645" s="115"/>
      <c r="I645" s="76">
        <v>731.78</v>
      </c>
      <c r="J645" s="117"/>
      <c r="K645" s="78">
        <v>15255.2</v>
      </c>
    </row>
    <row r="646" spans="1:11" s="6" customFormat="1" ht="135">
      <c r="A646" s="59">
        <v>55</v>
      </c>
      <c r="B646" s="108" t="s">
        <v>853</v>
      </c>
      <c r="C646" s="108" t="s">
        <v>854</v>
      </c>
      <c r="D646" s="109" t="s">
        <v>142</v>
      </c>
      <c r="E646" s="62" t="s">
        <v>855</v>
      </c>
      <c r="F646" s="110">
        <v>999.08</v>
      </c>
      <c r="G646" s="111"/>
      <c r="H646" s="110"/>
      <c r="I646" s="65"/>
      <c r="J646" s="112"/>
      <c r="K646" s="67"/>
    </row>
    <row r="647" spans="1:11" s="6" customFormat="1" ht="15" outlineLevel="1">
      <c r="A647" s="59" t="s">
        <v>43</v>
      </c>
      <c r="B647" s="108"/>
      <c r="C647" s="108" t="s">
        <v>44</v>
      </c>
      <c r="D647" s="109"/>
      <c r="E647" s="62" t="s">
        <v>43</v>
      </c>
      <c r="F647" s="110">
        <v>999.08</v>
      </c>
      <c r="G647" s="111" t="s">
        <v>76</v>
      </c>
      <c r="H647" s="110"/>
      <c r="I647" s="65">
        <v>5.14</v>
      </c>
      <c r="J647" s="112">
        <v>26.39</v>
      </c>
      <c r="K647" s="67">
        <v>135.72999999999999</v>
      </c>
    </row>
    <row r="648" spans="1:11" s="6" customFormat="1" ht="15" outlineLevel="1">
      <c r="A648" s="59" t="s">
        <v>43</v>
      </c>
      <c r="B648" s="108"/>
      <c r="C648" s="108" t="s">
        <v>46</v>
      </c>
      <c r="D648" s="109"/>
      <c r="E648" s="62" t="s">
        <v>43</v>
      </c>
      <c r="F648" s="110"/>
      <c r="G648" s="111">
        <v>1.2</v>
      </c>
      <c r="H648" s="110"/>
      <c r="I648" s="65"/>
      <c r="J648" s="112"/>
      <c r="K648" s="67"/>
    </row>
    <row r="649" spans="1:11" s="6" customFormat="1" ht="15" outlineLevel="1">
      <c r="A649" s="59" t="s">
        <v>43</v>
      </c>
      <c r="B649" s="108"/>
      <c r="C649" s="108" t="s">
        <v>48</v>
      </c>
      <c r="D649" s="109"/>
      <c r="E649" s="62" t="s">
        <v>43</v>
      </c>
      <c r="F649" s="110"/>
      <c r="G649" s="111"/>
      <c r="H649" s="110"/>
      <c r="I649" s="65"/>
      <c r="J649" s="112">
        <v>26.39</v>
      </c>
      <c r="K649" s="67"/>
    </row>
    <row r="650" spans="1:11" s="6" customFormat="1" ht="15" outlineLevel="1">
      <c r="A650" s="59" t="s">
        <v>43</v>
      </c>
      <c r="B650" s="108"/>
      <c r="C650" s="108" t="s">
        <v>52</v>
      </c>
      <c r="D650" s="109"/>
      <c r="E650" s="62" t="s">
        <v>43</v>
      </c>
      <c r="F650" s="110"/>
      <c r="G650" s="111"/>
      <c r="H650" s="110"/>
      <c r="I650" s="65"/>
      <c r="J650" s="112"/>
      <c r="K650" s="67"/>
    </row>
    <row r="651" spans="1:11" s="6" customFormat="1" ht="15" outlineLevel="1">
      <c r="A651" s="59" t="s">
        <v>43</v>
      </c>
      <c r="B651" s="108"/>
      <c r="C651" s="108" t="s">
        <v>53</v>
      </c>
      <c r="D651" s="109" t="s">
        <v>54</v>
      </c>
      <c r="E651" s="62">
        <v>80</v>
      </c>
      <c r="F651" s="110"/>
      <c r="G651" s="111"/>
      <c r="H651" s="110"/>
      <c r="I651" s="65">
        <v>4.1100000000000003</v>
      </c>
      <c r="J651" s="112">
        <v>70</v>
      </c>
      <c r="K651" s="67">
        <v>95.01</v>
      </c>
    </row>
    <row r="652" spans="1:11" s="6" customFormat="1" ht="15" outlineLevel="1">
      <c r="A652" s="59" t="s">
        <v>43</v>
      </c>
      <c r="B652" s="108"/>
      <c r="C652" s="108" t="s">
        <v>55</v>
      </c>
      <c r="D652" s="109" t="s">
        <v>54</v>
      </c>
      <c r="E652" s="62">
        <v>55</v>
      </c>
      <c r="F652" s="110"/>
      <c r="G652" s="111"/>
      <c r="H652" s="110"/>
      <c r="I652" s="65">
        <v>2.83</v>
      </c>
      <c r="J652" s="112">
        <v>41</v>
      </c>
      <c r="K652" s="67">
        <v>55.65</v>
      </c>
    </row>
    <row r="653" spans="1:11" s="6" customFormat="1" ht="15" outlineLevel="1">
      <c r="A653" s="59" t="s">
        <v>43</v>
      </c>
      <c r="B653" s="108"/>
      <c r="C653" s="108" t="s">
        <v>56</v>
      </c>
      <c r="D653" s="109" t="s">
        <v>54</v>
      </c>
      <c r="E653" s="62">
        <v>98</v>
      </c>
      <c r="F653" s="110"/>
      <c r="G653" s="111"/>
      <c r="H653" s="110"/>
      <c r="I653" s="65">
        <v>0</v>
      </c>
      <c r="J653" s="112">
        <v>95</v>
      </c>
      <c r="K653" s="67">
        <v>0</v>
      </c>
    </row>
    <row r="654" spans="1:11" s="6" customFormat="1" ht="15" outlineLevel="1">
      <c r="A654" s="59" t="s">
        <v>43</v>
      </c>
      <c r="B654" s="108"/>
      <c r="C654" s="108" t="s">
        <v>57</v>
      </c>
      <c r="D654" s="109" t="s">
        <v>54</v>
      </c>
      <c r="E654" s="62">
        <v>77</v>
      </c>
      <c r="F654" s="110"/>
      <c r="G654" s="111"/>
      <c r="H654" s="110"/>
      <c r="I654" s="65">
        <v>0</v>
      </c>
      <c r="J654" s="112">
        <v>65</v>
      </c>
      <c r="K654" s="67">
        <v>0</v>
      </c>
    </row>
    <row r="655" spans="1:11" s="6" customFormat="1" ht="30" outlineLevel="1">
      <c r="A655" s="59" t="s">
        <v>43</v>
      </c>
      <c r="B655" s="108"/>
      <c r="C655" s="108" t="s">
        <v>58</v>
      </c>
      <c r="D655" s="109" t="s">
        <v>59</v>
      </c>
      <c r="E655" s="62">
        <v>94.97</v>
      </c>
      <c r="F655" s="110"/>
      <c r="G655" s="111" t="s">
        <v>76</v>
      </c>
      <c r="H655" s="110"/>
      <c r="I655" s="65">
        <v>0.49</v>
      </c>
      <c r="J655" s="112"/>
      <c r="K655" s="67"/>
    </row>
    <row r="656" spans="1:11" s="6" customFormat="1" ht="15.75">
      <c r="A656" s="70" t="s">
        <v>43</v>
      </c>
      <c r="B656" s="113"/>
      <c r="C656" s="113" t="s">
        <v>60</v>
      </c>
      <c r="D656" s="114"/>
      <c r="E656" s="73" t="s">
        <v>43</v>
      </c>
      <c r="F656" s="115"/>
      <c r="G656" s="116"/>
      <c r="H656" s="115"/>
      <c r="I656" s="76">
        <v>12.08</v>
      </c>
      <c r="J656" s="117"/>
      <c r="K656" s="78">
        <v>286.39</v>
      </c>
    </row>
    <row r="657" spans="1:11" s="6" customFormat="1" ht="240">
      <c r="A657" s="59">
        <v>56</v>
      </c>
      <c r="B657" s="108" t="s">
        <v>445</v>
      </c>
      <c r="C657" s="108" t="s">
        <v>446</v>
      </c>
      <c r="D657" s="109" t="s">
        <v>122</v>
      </c>
      <c r="E657" s="62">
        <v>1.0999999999999999E-2</v>
      </c>
      <c r="F657" s="110">
        <v>1637.73</v>
      </c>
      <c r="G657" s="111"/>
      <c r="H657" s="110"/>
      <c r="I657" s="65"/>
      <c r="J657" s="112"/>
      <c r="K657" s="67"/>
    </row>
    <row r="658" spans="1:11" s="6" customFormat="1" ht="25.5" outlineLevel="1">
      <c r="A658" s="59" t="s">
        <v>43</v>
      </c>
      <c r="B658" s="108"/>
      <c r="C658" s="108" t="s">
        <v>44</v>
      </c>
      <c r="D658" s="109"/>
      <c r="E658" s="62" t="s">
        <v>43</v>
      </c>
      <c r="F658" s="110">
        <v>1531.2</v>
      </c>
      <c r="G658" s="111" t="s">
        <v>168</v>
      </c>
      <c r="H658" s="110"/>
      <c r="I658" s="65">
        <v>15.34</v>
      </c>
      <c r="J658" s="112">
        <v>26.39</v>
      </c>
      <c r="K658" s="67">
        <v>404.84</v>
      </c>
    </row>
    <row r="659" spans="1:11" s="6" customFormat="1" ht="25.5" outlineLevel="1">
      <c r="A659" s="59" t="s">
        <v>43</v>
      </c>
      <c r="B659" s="108"/>
      <c r="C659" s="108" t="s">
        <v>46</v>
      </c>
      <c r="D659" s="109"/>
      <c r="E659" s="62" t="s">
        <v>43</v>
      </c>
      <c r="F659" s="110">
        <v>45.47</v>
      </c>
      <c r="G659" s="111" t="s">
        <v>169</v>
      </c>
      <c r="H659" s="110"/>
      <c r="I659" s="65">
        <v>0.45</v>
      </c>
      <c r="J659" s="112">
        <v>6.33</v>
      </c>
      <c r="K659" s="67">
        <v>2.85</v>
      </c>
    </row>
    <row r="660" spans="1:11" s="6" customFormat="1" ht="15" outlineLevel="1">
      <c r="A660" s="59" t="s">
        <v>43</v>
      </c>
      <c r="B660" s="108"/>
      <c r="C660" s="108" t="s">
        <v>48</v>
      </c>
      <c r="D660" s="109"/>
      <c r="E660" s="62" t="s">
        <v>43</v>
      </c>
      <c r="F660" s="110" t="s">
        <v>447</v>
      </c>
      <c r="G660" s="111"/>
      <c r="H660" s="110"/>
      <c r="I660" s="65"/>
      <c r="J660" s="112">
        <v>26.39</v>
      </c>
      <c r="K660" s="69" t="s">
        <v>856</v>
      </c>
    </row>
    <row r="661" spans="1:11" s="6" customFormat="1" ht="15" outlineLevel="1">
      <c r="A661" s="59" t="s">
        <v>43</v>
      </c>
      <c r="B661" s="108"/>
      <c r="C661" s="108" t="s">
        <v>52</v>
      </c>
      <c r="D661" s="109"/>
      <c r="E661" s="62" t="s">
        <v>43</v>
      </c>
      <c r="F661" s="110">
        <v>61.06</v>
      </c>
      <c r="G661" s="111">
        <v>0.6</v>
      </c>
      <c r="H661" s="110"/>
      <c r="I661" s="65">
        <v>0.4</v>
      </c>
      <c r="J661" s="112">
        <v>10.78</v>
      </c>
      <c r="K661" s="67">
        <v>4.34</v>
      </c>
    </row>
    <row r="662" spans="1:11" s="6" customFormat="1" ht="15" outlineLevel="1">
      <c r="A662" s="59" t="s">
        <v>43</v>
      </c>
      <c r="B662" s="108"/>
      <c r="C662" s="108" t="s">
        <v>53</v>
      </c>
      <c r="D662" s="109" t="s">
        <v>54</v>
      </c>
      <c r="E662" s="62">
        <v>85</v>
      </c>
      <c r="F662" s="110"/>
      <c r="G662" s="111"/>
      <c r="H662" s="110"/>
      <c r="I662" s="65">
        <v>13.04</v>
      </c>
      <c r="J662" s="112">
        <v>70</v>
      </c>
      <c r="K662" s="67">
        <v>283.39</v>
      </c>
    </row>
    <row r="663" spans="1:11" s="6" customFormat="1" ht="15" outlineLevel="1">
      <c r="A663" s="59" t="s">
        <v>43</v>
      </c>
      <c r="B663" s="108"/>
      <c r="C663" s="108" t="s">
        <v>55</v>
      </c>
      <c r="D663" s="109" t="s">
        <v>54</v>
      </c>
      <c r="E663" s="62">
        <v>70</v>
      </c>
      <c r="F663" s="110"/>
      <c r="G663" s="111"/>
      <c r="H663" s="110"/>
      <c r="I663" s="65">
        <v>10.74</v>
      </c>
      <c r="J663" s="112">
        <v>41</v>
      </c>
      <c r="K663" s="67">
        <v>165.98</v>
      </c>
    </row>
    <row r="664" spans="1:11" s="6" customFormat="1" ht="15" outlineLevel="1">
      <c r="A664" s="59" t="s">
        <v>43</v>
      </c>
      <c r="B664" s="108"/>
      <c r="C664" s="108" t="s">
        <v>56</v>
      </c>
      <c r="D664" s="109" t="s">
        <v>54</v>
      </c>
      <c r="E664" s="62">
        <v>98</v>
      </c>
      <c r="F664" s="110"/>
      <c r="G664" s="111"/>
      <c r="H664" s="110"/>
      <c r="I664" s="65">
        <v>0</v>
      </c>
      <c r="J664" s="112">
        <v>95</v>
      </c>
      <c r="K664" s="67">
        <v>0.06</v>
      </c>
    </row>
    <row r="665" spans="1:11" s="6" customFormat="1" ht="15" outlineLevel="1">
      <c r="A665" s="59" t="s">
        <v>43</v>
      </c>
      <c r="B665" s="108"/>
      <c r="C665" s="108" t="s">
        <v>57</v>
      </c>
      <c r="D665" s="109" t="s">
        <v>54</v>
      </c>
      <c r="E665" s="62">
        <v>77</v>
      </c>
      <c r="F665" s="110"/>
      <c r="G665" s="111"/>
      <c r="H665" s="110"/>
      <c r="I665" s="65">
        <v>0</v>
      </c>
      <c r="J665" s="112">
        <v>65</v>
      </c>
      <c r="K665" s="67">
        <v>0.04</v>
      </c>
    </row>
    <row r="666" spans="1:11" s="6" customFormat="1" ht="30" outlineLevel="1">
      <c r="A666" s="59" t="s">
        <v>43</v>
      </c>
      <c r="B666" s="108"/>
      <c r="C666" s="108" t="s">
        <v>58</v>
      </c>
      <c r="D666" s="109" t="s">
        <v>59</v>
      </c>
      <c r="E666" s="62">
        <v>116</v>
      </c>
      <c r="F666" s="110"/>
      <c r="G666" s="111" t="s">
        <v>168</v>
      </c>
      <c r="H666" s="110"/>
      <c r="I666" s="65">
        <v>1.1599999999999999</v>
      </c>
      <c r="J666" s="112"/>
      <c r="K666" s="67"/>
    </row>
    <row r="667" spans="1:11" s="6" customFormat="1" ht="15.75">
      <c r="A667" s="70" t="s">
        <v>43</v>
      </c>
      <c r="B667" s="113"/>
      <c r="C667" s="113" t="s">
        <v>60</v>
      </c>
      <c r="D667" s="114"/>
      <c r="E667" s="73" t="s">
        <v>43</v>
      </c>
      <c r="F667" s="115"/>
      <c r="G667" s="116"/>
      <c r="H667" s="115"/>
      <c r="I667" s="76">
        <v>39.97</v>
      </c>
      <c r="J667" s="117"/>
      <c r="K667" s="78">
        <v>861.5</v>
      </c>
    </row>
    <row r="668" spans="1:11" s="6" customFormat="1" ht="15" outlineLevel="1">
      <c r="A668" s="59" t="s">
        <v>43</v>
      </c>
      <c r="B668" s="108"/>
      <c r="C668" s="108" t="s">
        <v>61</v>
      </c>
      <c r="D668" s="109"/>
      <c r="E668" s="62" t="s">
        <v>43</v>
      </c>
      <c r="F668" s="110"/>
      <c r="G668" s="111"/>
      <c r="H668" s="110"/>
      <c r="I668" s="65"/>
      <c r="J668" s="112"/>
      <c r="K668" s="67"/>
    </row>
    <row r="669" spans="1:11" s="6" customFormat="1" ht="25.5" outlineLevel="1">
      <c r="A669" s="59" t="s">
        <v>43</v>
      </c>
      <c r="B669" s="108"/>
      <c r="C669" s="108" t="s">
        <v>46</v>
      </c>
      <c r="D669" s="109"/>
      <c r="E669" s="62" t="s">
        <v>43</v>
      </c>
      <c r="F669" s="110">
        <v>0.23</v>
      </c>
      <c r="G669" s="111" t="s">
        <v>173</v>
      </c>
      <c r="H669" s="110"/>
      <c r="I669" s="65"/>
      <c r="J669" s="112">
        <v>26.39</v>
      </c>
      <c r="K669" s="67">
        <v>0.01</v>
      </c>
    </row>
    <row r="670" spans="1:11" s="6" customFormat="1" ht="25.5" outlineLevel="1">
      <c r="A670" s="59" t="s">
        <v>43</v>
      </c>
      <c r="B670" s="108"/>
      <c r="C670" s="108" t="s">
        <v>48</v>
      </c>
      <c r="D670" s="109"/>
      <c r="E670" s="62" t="s">
        <v>43</v>
      </c>
      <c r="F670" s="110">
        <v>0.23</v>
      </c>
      <c r="G670" s="111" t="s">
        <v>173</v>
      </c>
      <c r="H670" s="110"/>
      <c r="I670" s="65"/>
      <c r="J670" s="112">
        <v>26.39</v>
      </c>
      <c r="K670" s="67">
        <v>0.01</v>
      </c>
    </row>
    <row r="671" spans="1:11" s="6" customFormat="1" ht="15" outlineLevel="1">
      <c r="A671" s="59" t="s">
        <v>43</v>
      </c>
      <c r="B671" s="108"/>
      <c r="C671" s="108" t="s">
        <v>63</v>
      </c>
      <c r="D671" s="109" t="s">
        <v>54</v>
      </c>
      <c r="E671" s="62">
        <v>175</v>
      </c>
      <c r="F671" s="110"/>
      <c r="G671" s="111"/>
      <c r="H671" s="110"/>
      <c r="I671" s="65">
        <v>0</v>
      </c>
      <c r="J671" s="112">
        <v>160</v>
      </c>
      <c r="K671" s="67">
        <v>0.02</v>
      </c>
    </row>
    <row r="672" spans="1:11" s="6" customFormat="1" ht="15" outlineLevel="1">
      <c r="A672" s="59" t="s">
        <v>43</v>
      </c>
      <c r="B672" s="108"/>
      <c r="C672" s="108" t="s">
        <v>64</v>
      </c>
      <c r="D672" s="109"/>
      <c r="E672" s="62" t="s">
        <v>43</v>
      </c>
      <c r="F672" s="110"/>
      <c r="G672" s="111"/>
      <c r="H672" s="110"/>
      <c r="I672" s="65"/>
      <c r="J672" s="112"/>
      <c r="K672" s="67">
        <v>0.03</v>
      </c>
    </row>
    <row r="673" spans="1:11" s="6" customFormat="1" ht="15.75">
      <c r="A673" s="70" t="s">
        <v>43</v>
      </c>
      <c r="B673" s="113"/>
      <c r="C673" s="113" t="s">
        <v>65</v>
      </c>
      <c r="D673" s="114"/>
      <c r="E673" s="73" t="s">
        <v>43</v>
      </c>
      <c r="F673" s="115"/>
      <c r="G673" s="116"/>
      <c r="H673" s="115"/>
      <c r="I673" s="76">
        <v>39.97</v>
      </c>
      <c r="J673" s="117"/>
      <c r="K673" s="78">
        <v>861.53</v>
      </c>
    </row>
    <row r="674" spans="1:11" s="6" customFormat="1" ht="240">
      <c r="A674" s="59">
        <v>57</v>
      </c>
      <c r="B674" s="108" t="s">
        <v>449</v>
      </c>
      <c r="C674" s="108" t="s">
        <v>231</v>
      </c>
      <c r="D674" s="109" t="s">
        <v>142</v>
      </c>
      <c r="E674" s="62" t="s">
        <v>857</v>
      </c>
      <c r="F674" s="110">
        <v>4585.78</v>
      </c>
      <c r="G674" s="111"/>
      <c r="H674" s="110"/>
      <c r="I674" s="65"/>
      <c r="J674" s="112"/>
      <c r="K674" s="67"/>
    </row>
    <row r="675" spans="1:11" s="6" customFormat="1" ht="25.5" outlineLevel="1">
      <c r="A675" s="59" t="s">
        <v>43</v>
      </c>
      <c r="B675" s="108"/>
      <c r="C675" s="108" t="s">
        <v>44</v>
      </c>
      <c r="D675" s="109"/>
      <c r="E675" s="62" t="s">
        <v>43</v>
      </c>
      <c r="F675" s="110">
        <v>3851.52</v>
      </c>
      <c r="G675" s="111" t="s">
        <v>168</v>
      </c>
      <c r="H675" s="110"/>
      <c r="I675" s="65">
        <v>159.06</v>
      </c>
      <c r="J675" s="112">
        <v>26.39</v>
      </c>
      <c r="K675" s="67">
        <v>4197.6400000000003</v>
      </c>
    </row>
    <row r="676" spans="1:11" s="6" customFormat="1" ht="25.5" outlineLevel="1">
      <c r="A676" s="59" t="s">
        <v>43</v>
      </c>
      <c r="B676" s="108"/>
      <c r="C676" s="108" t="s">
        <v>46</v>
      </c>
      <c r="D676" s="109"/>
      <c r="E676" s="62" t="s">
        <v>43</v>
      </c>
      <c r="F676" s="110">
        <v>674.26</v>
      </c>
      <c r="G676" s="111" t="s">
        <v>169</v>
      </c>
      <c r="H676" s="110"/>
      <c r="I676" s="65">
        <v>27.52</v>
      </c>
      <c r="J676" s="112">
        <v>8.34</v>
      </c>
      <c r="K676" s="67">
        <v>229.48</v>
      </c>
    </row>
    <row r="677" spans="1:11" s="6" customFormat="1" ht="15" outlineLevel="1">
      <c r="A677" s="59" t="s">
        <v>43</v>
      </c>
      <c r="B677" s="108"/>
      <c r="C677" s="108" t="s">
        <v>48</v>
      </c>
      <c r="D677" s="109"/>
      <c r="E677" s="62" t="s">
        <v>43</v>
      </c>
      <c r="F677" s="110" t="s">
        <v>233</v>
      </c>
      <c r="G677" s="111"/>
      <c r="H677" s="110"/>
      <c r="I677" s="68" t="s">
        <v>498</v>
      </c>
      <c r="J677" s="112">
        <v>26.39</v>
      </c>
      <c r="K677" s="69" t="s">
        <v>858</v>
      </c>
    </row>
    <row r="678" spans="1:11" s="6" customFormat="1" ht="15" outlineLevel="1">
      <c r="A678" s="59" t="s">
        <v>43</v>
      </c>
      <c r="B678" s="108"/>
      <c r="C678" s="108" t="s">
        <v>52</v>
      </c>
      <c r="D678" s="109"/>
      <c r="E678" s="62" t="s">
        <v>43</v>
      </c>
      <c r="F678" s="110">
        <v>60</v>
      </c>
      <c r="G678" s="111">
        <v>0.6</v>
      </c>
      <c r="H678" s="110"/>
      <c r="I678" s="65">
        <v>1.63</v>
      </c>
      <c r="J678" s="112">
        <v>8.23</v>
      </c>
      <c r="K678" s="67">
        <v>13.43</v>
      </c>
    </row>
    <row r="679" spans="1:11" s="6" customFormat="1" ht="15" outlineLevel="1">
      <c r="A679" s="59" t="s">
        <v>43</v>
      </c>
      <c r="B679" s="108"/>
      <c r="C679" s="108" t="s">
        <v>53</v>
      </c>
      <c r="D679" s="109" t="s">
        <v>54</v>
      </c>
      <c r="E679" s="62">
        <v>85</v>
      </c>
      <c r="F679" s="110"/>
      <c r="G679" s="111"/>
      <c r="H679" s="110"/>
      <c r="I679" s="65">
        <v>135.19999999999999</v>
      </c>
      <c r="J679" s="112">
        <v>70</v>
      </c>
      <c r="K679" s="67">
        <v>2938.35</v>
      </c>
    </row>
    <row r="680" spans="1:11" s="6" customFormat="1" ht="15" outlineLevel="1">
      <c r="A680" s="59" t="s">
        <v>43</v>
      </c>
      <c r="B680" s="108"/>
      <c r="C680" s="108" t="s">
        <v>55</v>
      </c>
      <c r="D680" s="109" t="s">
        <v>54</v>
      </c>
      <c r="E680" s="62">
        <v>70</v>
      </c>
      <c r="F680" s="110"/>
      <c r="G680" s="111"/>
      <c r="H680" s="110"/>
      <c r="I680" s="65">
        <v>111.34</v>
      </c>
      <c r="J680" s="112">
        <v>41</v>
      </c>
      <c r="K680" s="67">
        <v>1721.03</v>
      </c>
    </row>
    <row r="681" spans="1:11" s="6" customFormat="1" ht="15" outlineLevel="1">
      <c r="A681" s="59" t="s">
        <v>43</v>
      </c>
      <c r="B681" s="108"/>
      <c r="C681" s="108" t="s">
        <v>56</v>
      </c>
      <c r="D681" s="109" t="s">
        <v>54</v>
      </c>
      <c r="E681" s="62">
        <v>98</v>
      </c>
      <c r="F681" s="110"/>
      <c r="G681" s="111"/>
      <c r="H681" s="110"/>
      <c r="I681" s="65">
        <v>1.76</v>
      </c>
      <c r="J681" s="112">
        <v>95</v>
      </c>
      <c r="K681" s="67">
        <v>45.21</v>
      </c>
    </row>
    <row r="682" spans="1:11" s="6" customFormat="1" ht="15" outlineLevel="1">
      <c r="A682" s="59" t="s">
        <v>43</v>
      </c>
      <c r="B682" s="108"/>
      <c r="C682" s="108" t="s">
        <v>57</v>
      </c>
      <c r="D682" s="109" t="s">
        <v>54</v>
      </c>
      <c r="E682" s="62">
        <v>77</v>
      </c>
      <c r="F682" s="110"/>
      <c r="G682" s="111"/>
      <c r="H682" s="110"/>
      <c r="I682" s="65">
        <v>1.39</v>
      </c>
      <c r="J682" s="112">
        <v>65</v>
      </c>
      <c r="K682" s="67">
        <v>30.93</v>
      </c>
    </row>
    <row r="683" spans="1:11" s="6" customFormat="1" ht="30" outlineLevel="1">
      <c r="A683" s="59" t="s">
        <v>43</v>
      </c>
      <c r="B683" s="108"/>
      <c r="C683" s="108" t="s">
        <v>58</v>
      </c>
      <c r="D683" s="109" t="s">
        <v>59</v>
      </c>
      <c r="E683" s="62">
        <v>272</v>
      </c>
      <c r="F683" s="110"/>
      <c r="G683" s="111" t="s">
        <v>168</v>
      </c>
      <c r="H683" s="110"/>
      <c r="I683" s="65">
        <v>11.23</v>
      </c>
      <c r="J683" s="112"/>
      <c r="K683" s="67"/>
    </row>
    <row r="684" spans="1:11" s="6" customFormat="1" ht="15.75">
      <c r="A684" s="70" t="s">
        <v>43</v>
      </c>
      <c r="B684" s="113"/>
      <c r="C684" s="113" t="s">
        <v>60</v>
      </c>
      <c r="D684" s="114"/>
      <c r="E684" s="73" t="s">
        <v>43</v>
      </c>
      <c r="F684" s="115"/>
      <c r="G684" s="116"/>
      <c r="H684" s="115"/>
      <c r="I684" s="76">
        <v>437.9</v>
      </c>
      <c r="J684" s="117"/>
      <c r="K684" s="78">
        <v>9176.07</v>
      </c>
    </row>
    <row r="685" spans="1:11" s="6" customFormat="1" ht="15" outlineLevel="1">
      <c r="A685" s="59" t="s">
        <v>43</v>
      </c>
      <c r="B685" s="108"/>
      <c r="C685" s="108" t="s">
        <v>61</v>
      </c>
      <c r="D685" s="109"/>
      <c r="E685" s="62" t="s">
        <v>43</v>
      </c>
      <c r="F685" s="110"/>
      <c r="G685" s="111"/>
      <c r="H685" s="110"/>
      <c r="I685" s="65"/>
      <c r="J685" s="112"/>
      <c r="K685" s="67"/>
    </row>
    <row r="686" spans="1:11" s="6" customFormat="1" ht="25.5" outlineLevel="1">
      <c r="A686" s="59" t="s">
        <v>43</v>
      </c>
      <c r="B686" s="108"/>
      <c r="C686" s="108" t="s">
        <v>46</v>
      </c>
      <c r="D686" s="109"/>
      <c r="E686" s="62" t="s">
        <v>43</v>
      </c>
      <c r="F686" s="110">
        <v>44.19</v>
      </c>
      <c r="G686" s="111" t="s">
        <v>173</v>
      </c>
      <c r="H686" s="110"/>
      <c r="I686" s="65">
        <v>0.18</v>
      </c>
      <c r="J686" s="112">
        <v>26.39</v>
      </c>
      <c r="K686" s="67">
        <v>4.76</v>
      </c>
    </row>
    <row r="687" spans="1:11" s="6" customFormat="1" ht="25.5" outlineLevel="1">
      <c r="A687" s="59" t="s">
        <v>43</v>
      </c>
      <c r="B687" s="108"/>
      <c r="C687" s="108" t="s">
        <v>48</v>
      </c>
      <c r="D687" s="109"/>
      <c r="E687" s="62" t="s">
        <v>43</v>
      </c>
      <c r="F687" s="110">
        <v>44.19</v>
      </c>
      <c r="G687" s="111" t="s">
        <v>173</v>
      </c>
      <c r="H687" s="110"/>
      <c r="I687" s="65">
        <v>0.18</v>
      </c>
      <c r="J687" s="112">
        <v>26.39</v>
      </c>
      <c r="K687" s="67">
        <v>4.76</v>
      </c>
    </row>
    <row r="688" spans="1:11" s="6" customFormat="1" ht="15" outlineLevel="1">
      <c r="A688" s="59" t="s">
        <v>43</v>
      </c>
      <c r="B688" s="108"/>
      <c r="C688" s="108" t="s">
        <v>63</v>
      </c>
      <c r="D688" s="109" t="s">
        <v>54</v>
      </c>
      <c r="E688" s="62">
        <v>175</v>
      </c>
      <c r="F688" s="110"/>
      <c r="G688" s="111"/>
      <c r="H688" s="110"/>
      <c r="I688" s="65">
        <v>0.32</v>
      </c>
      <c r="J688" s="112">
        <v>160</v>
      </c>
      <c r="K688" s="67">
        <v>7.61</v>
      </c>
    </row>
    <row r="689" spans="1:11" s="6" customFormat="1" ht="15" outlineLevel="1">
      <c r="A689" s="59" t="s">
        <v>43</v>
      </c>
      <c r="B689" s="108"/>
      <c r="C689" s="108" t="s">
        <v>64</v>
      </c>
      <c r="D689" s="109"/>
      <c r="E689" s="62" t="s">
        <v>43</v>
      </c>
      <c r="F689" s="110"/>
      <c r="G689" s="111"/>
      <c r="H689" s="110"/>
      <c r="I689" s="65">
        <v>0.5</v>
      </c>
      <c r="J689" s="112"/>
      <c r="K689" s="67">
        <v>12.37</v>
      </c>
    </row>
    <row r="690" spans="1:11" s="6" customFormat="1" ht="15.75">
      <c r="A690" s="70" t="s">
        <v>43</v>
      </c>
      <c r="B690" s="113"/>
      <c r="C690" s="113" t="s">
        <v>65</v>
      </c>
      <c r="D690" s="114"/>
      <c r="E690" s="73" t="s">
        <v>43</v>
      </c>
      <c r="F690" s="115"/>
      <c r="G690" s="116"/>
      <c r="H690" s="115"/>
      <c r="I690" s="76">
        <v>438.4</v>
      </c>
      <c r="J690" s="117"/>
      <c r="K690" s="78">
        <v>9188.44</v>
      </c>
    </row>
    <row r="691" spans="1:11" s="6" customFormat="1" ht="17.850000000000001" customHeight="1">
      <c r="A691" s="177" t="s">
        <v>683</v>
      </c>
      <c r="B691" s="178"/>
      <c r="C691" s="178"/>
      <c r="D691" s="178"/>
      <c r="E691" s="178"/>
      <c r="F691" s="178"/>
      <c r="G691" s="178"/>
      <c r="H691" s="178"/>
      <c r="I691" s="178"/>
      <c r="J691" s="178"/>
      <c r="K691" s="178"/>
    </row>
    <row r="692" spans="1:11" s="6" customFormat="1" ht="180">
      <c r="A692" s="59">
        <v>58</v>
      </c>
      <c r="B692" s="108" t="s">
        <v>454</v>
      </c>
      <c r="C692" s="108" t="s">
        <v>455</v>
      </c>
      <c r="D692" s="109" t="s">
        <v>142</v>
      </c>
      <c r="E692" s="62" t="s">
        <v>859</v>
      </c>
      <c r="F692" s="110">
        <v>10368.6</v>
      </c>
      <c r="G692" s="111"/>
      <c r="H692" s="110"/>
      <c r="I692" s="65"/>
      <c r="J692" s="112"/>
      <c r="K692" s="67"/>
    </row>
    <row r="693" spans="1:11" s="6" customFormat="1" ht="25.5" outlineLevel="1">
      <c r="A693" s="59" t="s">
        <v>43</v>
      </c>
      <c r="B693" s="108"/>
      <c r="C693" s="108" t="s">
        <v>44</v>
      </c>
      <c r="D693" s="109"/>
      <c r="E693" s="62" t="s">
        <v>43</v>
      </c>
      <c r="F693" s="110">
        <v>2504.29</v>
      </c>
      <c r="G693" s="111" t="s">
        <v>94</v>
      </c>
      <c r="H693" s="110"/>
      <c r="I693" s="65">
        <v>136.79</v>
      </c>
      <c r="J693" s="112">
        <v>26.39</v>
      </c>
      <c r="K693" s="67">
        <v>3609.88</v>
      </c>
    </row>
    <row r="694" spans="1:11" s="6" customFormat="1" ht="15" outlineLevel="1">
      <c r="A694" s="59" t="s">
        <v>43</v>
      </c>
      <c r="B694" s="108"/>
      <c r="C694" s="108" t="s">
        <v>46</v>
      </c>
      <c r="D694" s="109"/>
      <c r="E694" s="62" t="s">
        <v>43</v>
      </c>
      <c r="F694" s="110">
        <v>307.45999999999998</v>
      </c>
      <c r="G694" s="111" t="s">
        <v>95</v>
      </c>
      <c r="H694" s="110"/>
      <c r="I694" s="65">
        <v>16.59</v>
      </c>
      <c r="J694" s="112">
        <v>9.5500000000000007</v>
      </c>
      <c r="K694" s="67">
        <v>158.47999999999999</v>
      </c>
    </row>
    <row r="695" spans="1:11" s="6" customFormat="1" ht="15" outlineLevel="1">
      <c r="A695" s="59" t="s">
        <v>43</v>
      </c>
      <c r="B695" s="108"/>
      <c r="C695" s="108" t="s">
        <v>48</v>
      </c>
      <c r="D695" s="109"/>
      <c r="E695" s="62" t="s">
        <v>43</v>
      </c>
      <c r="F695" s="110" t="s">
        <v>242</v>
      </c>
      <c r="G695" s="111"/>
      <c r="H695" s="110"/>
      <c r="I695" s="68" t="s">
        <v>860</v>
      </c>
      <c r="J695" s="112">
        <v>26.39</v>
      </c>
      <c r="K695" s="69" t="s">
        <v>861</v>
      </c>
    </row>
    <row r="696" spans="1:11" s="6" customFormat="1" ht="15" outlineLevel="1">
      <c r="A696" s="59" t="s">
        <v>43</v>
      </c>
      <c r="B696" s="108"/>
      <c r="C696" s="108" t="s">
        <v>52</v>
      </c>
      <c r="D696" s="109"/>
      <c r="E696" s="62" t="s">
        <v>43</v>
      </c>
      <c r="F696" s="110">
        <v>7556.85</v>
      </c>
      <c r="G696" s="111"/>
      <c r="H696" s="110"/>
      <c r="I696" s="65">
        <v>271.92</v>
      </c>
      <c r="J696" s="112">
        <v>3.57</v>
      </c>
      <c r="K696" s="67">
        <v>970.75</v>
      </c>
    </row>
    <row r="697" spans="1:11" s="6" customFormat="1" ht="15" outlineLevel="1">
      <c r="A697" s="59" t="s">
        <v>43</v>
      </c>
      <c r="B697" s="108"/>
      <c r="C697" s="108" t="s">
        <v>53</v>
      </c>
      <c r="D697" s="109" t="s">
        <v>54</v>
      </c>
      <c r="E697" s="62">
        <v>105</v>
      </c>
      <c r="F697" s="110"/>
      <c r="G697" s="111"/>
      <c r="H697" s="110"/>
      <c r="I697" s="65">
        <v>143.63</v>
      </c>
      <c r="J697" s="112">
        <v>87</v>
      </c>
      <c r="K697" s="67">
        <v>3140.6</v>
      </c>
    </row>
    <row r="698" spans="1:11" s="6" customFormat="1" ht="15" outlineLevel="1">
      <c r="A698" s="59" t="s">
        <v>43</v>
      </c>
      <c r="B698" s="108"/>
      <c r="C698" s="108" t="s">
        <v>55</v>
      </c>
      <c r="D698" s="109" t="s">
        <v>54</v>
      </c>
      <c r="E698" s="62">
        <v>70</v>
      </c>
      <c r="F698" s="110"/>
      <c r="G698" s="111"/>
      <c r="H698" s="110"/>
      <c r="I698" s="65">
        <v>95.75</v>
      </c>
      <c r="J698" s="112">
        <v>41</v>
      </c>
      <c r="K698" s="67">
        <v>1480.05</v>
      </c>
    </row>
    <row r="699" spans="1:11" s="6" customFormat="1" ht="15" outlineLevel="1">
      <c r="A699" s="59" t="s">
        <v>43</v>
      </c>
      <c r="B699" s="108"/>
      <c r="C699" s="108" t="s">
        <v>56</v>
      </c>
      <c r="D699" s="109" t="s">
        <v>54</v>
      </c>
      <c r="E699" s="62">
        <v>98</v>
      </c>
      <c r="F699" s="110"/>
      <c r="G699" s="111"/>
      <c r="H699" s="110"/>
      <c r="I699" s="65">
        <v>2.4900000000000002</v>
      </c>
      <c r="J699" s="112">
        <v>95</v>
      </c>
      <c r="K699" s="67">
        <v>63.74</v>
      </c>
    </row>
    <row r="700" spans="1:11" s="6" customFormat="1" ht="15" outlineLevel="1">
      <c r="A700" s="59" t="s">
        <v>43</v>
      </c>
      <c r="B700" s="108"/>
      <c r="C700" s="108" t="s">
        <v>57</v>
      </c>
      <c r="D700" s="109" t="s">
        <v>54</v>
      </c>
      <c r="E700" s="62">
        <v>77</v>
      </c>
      <c r="F700" s="110"/>
      <c r="G700" s="111"/>
      <c r="H700" s="110"/>
      <c r="I700" s="65">
        <v>1.96</v>
      </c>
      <c r="J700" s="112">
        <v>65</v>
      </c>
      <c r="K700" s="67">
        <v>43.61</v>
      </c>
    </row>
    <row r="701" spans="1:11" s="6" customFormat="1" ht="30" outlineLevel="1">
      <c r="A701" s="59" t="s">
        <v>43</v>
      </c>
      <c r="B701" s="108"/>
      <c r="C701" s="108" t="s">
        <v>58</v>
      </c>
      <c r="D701" s="109" t="s">
        <v>59</v>
      </c>
      <c r="E701" s="62">
        <v>214.09</v>
      </c>
      <c r="F701" s="110"/>
      <c r="G701" s="111" t="s">
        <v>94</v>
      </c>
      <c r="H701" s="110"/>
      <c r="I701" s="65">
        <v>11.69</v>
      </c>
      <c r="J701" s="112"/>
      <c r="K701" s="67"/>
    </row>
    <row r="702" spans="1:11" s="6" customFormat="1" ht="15.75">
      <c r="A702" s="70" t="s">
        <v>43</v>
      </c>
      <c r="B702" s="113"/>
      <c r="C702" s="113" t="s">
        <v>60</v>
      </c>
      <c r="D702" s="114"/>
      <c r="E702" s="73" t="s">
        <v>43</v>
      </c>
      <c r="F702" s="115"/>
      <c r="G702" s="116"/>
      <c r="H702" s="115"/>
      <c r="I702" s="76">
        <v>669.13</v>
      </c>
      <c r="J702" s="117"/>
      <c r="K702" s="78">
        <v>9467.11</v>
      </c>
    </row>
    <row r="703" spans="1:11" s="6" customFormat="1" ht="15" outlineLevel="1">
      <c r="A703" s="59" t="s">
        <v>43</v>
      </c>
      <c r="B703" s="108"/>
      <c r="C703" s="108" t="s">
        <v>61</v>
      </c>
      <c r="D703" s="109"/>
      <c r="E703" s="62" t="s">
        <v>43</v>
      </c>
      <c r="F703" s="110"/>
      <c r="G703" s="111"/>
      <c r="H703" s="110"/>
      <c r="I703" s="65"/>
      <c r="J703" s="112"/>
      <c r="K703" s="67"/>
    </row>
    <row r="704" spans="1:11" s="6" customFormat="1" ht="25.5" outlineLevel="1">
      <c r="A704" s="59" t="s">
        <v>43</v>
      </c>
      <c r="B704" s="108"/>
      <c r="C704" s="108" t="s">
        <v>46</v>
      </c>
      <c r="D704" s="109"/>
      <c r="E704" s="62" t="s">
        <v>43</v>
      </c>
      <c r="F704" s="110">
        <v>47.1</v>
      </c>
      <c r="G704" s="111" t="s">
        <v>100</v>
      </c>
      <c r="H704" s="110"/>
      <c r="I704" s="65">
        <v>0.25</v>
      </c>
      <c r="J704" s="112">
        <v>26.39</v>
      </c>
      <c r="K704" s="67">
        <v>6.71</v>
      </c>
    </row>
    <row r="705" spans="1:11" s="6" customFormat="1" ht="25.5" outlineLevel="1">
      <c r="A705" s="59" t="s">
        <v>43</v>
      </c>
      <c r="B705" s="108"/>
      <c r="C705" s="108" t="s">
        <v>48</v>
      </c>
      <c r="D705" s="109"/>
      <c r="E705" s="62" t="s">
        <v>43</v>
      </c>
      <c r="F705" s="110">
        <v>47.1</v>
      </c>
      <c r="G705" s="111" t="s">
        <v>100</v>
      </c>
      <c r="H705" s="110"/>
      <c r="I705" s="65">
        <v>0.25</v>
      </c>
      <c r="J705" s="112">
        <v>26.39</v>
      </c>
      <c r="K705" s="67">
        <v>6.71</v>
      </c>
    </row>
    <row r="706" spans="1:11" s="6" customFormat="1" ht="15" outlineLevel="1">
      <c r="A706" s="59" t="s">
        <v>43</v>
      </c>
      <c r="B706" s="108"/>
      <c r="C706" s="108" t="s">
        <v>63</v>
      </c>
      <c r="D706" s="109" t="s">
        <v>54</v>
      </c>
      <c r="E706" s="62">
        <v>175</v>
      </c>
      <c r="F706" s="110"/>
      <c r="G706" s="111"/>
      <c r="H706" s="110"/>
      <c r="I706" s="65">
        <v>0.44</v>
      </c>
      <c r="J706" s="112">
        <v>160</v>
      </c>
      <c r="K706" s="67">
        <v>10.73</v>
      </c>
    </row>
    <row r="707" spans="1:11" s="6" customFormat="1" ht="15" outlineLevel="1">
      <c r="A707" s="59" t="s">
        <v>43</v>
      </c>
      <c r="B707" s="108"/>
      <c r="C707" s="108" t="s">
        <v>64</v>
      </c>
      <c r="D707" s="109"/>
      <c r="E707" s="62" t="s">
        <v>43</v>
      </c>
      <c r="F707" s="110"/>
      <c r="G707" s="111"/>
      <c r="H707" s="110"/>
      <c r="I707" s="65">
        <v>0.69</v>
      </c>
      <c r="J707" s="112"/>
      <c r="K707" s="67">
        <v>17.440000000000001</v>
      </c>
    </row>
    <row r="708" spans="1:11" s="6" customFormat="1" ht="15.75">
      <c r="A708" s="70" t="s">
        <v>43</v>
      </c>
      <c r="B708" s="113"/>
      <c r="C708" s="113" t="s">
        <v>65</v>
      </c>
      <c r="D708" s="114"/>
      <c r="E708" s="73" t="s">
        <v>43</v>
      </c>
      <c r="F708" s="115"/>
      <c r="G708" s="116"/>
      <c r="H708" s="115"/>
      <c r="I708" s="76">
        <v>669.82</v>
      </c>
      <c r="J708" s="117"/>
      <c r="K708" s="78">
        <v>9484.5499999999993</v>
      </c>
    </row>
    <row r="709" spans="1:11" s="6" customFormat="1" ht="60">
      <c r="A709" s="59">
        <v>59</v>
      </c>
      <c r="B709" s="108" t="s">
        <v>123</v>
      </c>
      <c r="C709" s="108" t="s">
        <v>245</v>
      </c>
      <c r="D709" s="109" t="s">
        <v>103</v>
      </c>
      <c r="E709" s="62">
        <v>3.5983000000000001</v>
      </c>
      <c r="F709" s="110">
        <v>2871.62</v>
      </c>
      <c r="G709" s="111"/>
      <c r="H709" s="110"/>
      <c r="I709" s="65">
        <v>10332.950000000001</v>
      </c>
      <c r="J709" s="112">
        <v>7.4</v>
      </c>
      <c r="K709" s="78">
        <v>76463.83</v>
      </c>
    </row>
    <row r="710" spans="1:11" s="6" customFormat="1" ht="180">
      <c r="A710" s="59">
        <v>60</v>
      </c>
      <c r="B710" s="108" t="s">
        <v>459</v>
      </c>
      <c r="C710" s="108" t="s">
        <v>460</v>
      </c>
      <c r="D710" s="109" t="s">
        <v>41</v>
      </c>
      <c r="E710" s="62">
        <v>4</v>
      </c>
      <c r="F710" s="110">
        <v>703.32</v>
      </c>
      <c r="G710" s="111"/>
      <c r="H710" s="110"/>
      <c r="I710" s="65"/>
      <c r="J710" s="112"/>
      <c r="K710" s="67"/>
    </row>
    <row r="711" spans="1:11" s="6" customFormat="1" ht="25.5" outlineLevel="1">
      <c r="A711" s="59" t="s">
        <v>43</v>
      </c>
      <c r="B711" s="108"/>
      <c r="C711" s="108" t="s">
        <v>44</v>
      </c>
      <c r="D711" s="109"/>
      <c r="E711" s="62" t="s">
        <v>43</v>
      </c>
      <c r="F711" s="110">
        <v>295.92</v>
      </c>
      <c r="G711" s="111" t="s">
        <v>94</v>
      </c>
      <c r="H711" s="110"/>
      <c r="I711" s="65">
        <v>1796.83</v>
      </c>
      <c r="J711" s="112">
        <v>26.39</v>
      </c>
      <c r="K711" s="67">
        <v>47418.239999999998</v>
      </c>
    </row>
    <row r="712" spans="1:11" s="6" customFormat="1" ht="15" outlineLevel="1">
      <c r="A712" s="59" t="s">
        <v>43</v>
      </c>
      <c r="B712" s="108"/>
      <c r="C712" s="108" t="s">
        <v>46</v>
      </c>
      <c r="D712" s="109"/>
      <c r="E712" s="62" t="s">
        <v>43</v>
      </c>
      <c r="F712" s="110">
        <v>352.66</v>
      </c>
      <c r="G712" s="111" t="s">
        <v>95</v>
      </c>
      <c r="H712" s="110"/>
      <c r="I712" s="65">
        <v>2115.96</v>
      </c>
      <c r="J712" s="112">
        <v>9.89</v>
      </c>
      <c r="K712" s="67">
        <v>20926.84</v>
      </c>
    </row>
    <row r="713" spans="1:11" s="6" customFormat="1" ht="15" outlineLevel="1">
      <c r="A713" s="59" t="s">
        <v>43</v>
      </c>
      <c r="B713" s="108"/>
      <c r="C713" s="108" t="s">
        <v>48</v>
      </c>
      <c r="D713" s="109"/>
      <c r="E713" s="62" t="s">
        <v>43</v>
      </c>
      <c r="F713" s="110" t="s">
        <v>461</v>
      </c>
      <c r="G713" s="111"/>
      <c r="H713" s="110"/>
      <c r="I713" s="68" t="s">
        <v>462</v>
      </c>
      <c r="J713" s="112">
        <v>26.39</v>
      </c>
      <c r="K713" s="69" t="s">
        <v>463</v>
      </c>
    </row>
    <row r="714" spans="1:11" s="6" customFormat="1" ht="15" outlineLevel="1">
      <c r="A714" s="59" t="s">
        <v>43</v>
      </c>
      <c r="B714" s="108"/>
      <c r="C714" s="108" t="s">
        <v>52</v>
      </c>
      <c r="D714" s="109"/>
      <c r="E714" s="62" t="s">
        <v>43</v>
      </c>
      <c r="F714" s="110">
        <v>54.74</v>
      </c>
      <c r="G714" s="111"/>
      <c r="H714" s="110"/>
      <c r="I714" s="65">
        <v>218.96</v>
      </c>
      <c r="J714" s="112">
        <v>8.23</v>
      </c>
      <c r="K714" s="67">
        <v>1802.04</v>
      </c>
    </row>
    <row r="715" spans="1:11" s="6" customFormat="1" ht="15" outlineLevel="1">
      <c r="A715" s="59" t="s">
        <v>43</v>
      </c>
      <c r="B715" s="108"/>
      <c r="C715" s="108" t="s">
        <v>53</v>
      </c>
      <c r="D715" s="109" t="s">
        <v>54</v>
      </c>
      <c r="E715" s="62">
        <v>67</v>
      </c>
      <c r="F715" s="110"/>
      <c r="G715" s="111"/>
      <c r="H715" s="110"/>
      <c r="I715" s="65">
        <v>1203.8800000000001</v>
      </c>
      <c r="J715" s="112">
        <v>70</v>
      </c>
      <c r="K715" s="67">
        <v>33192.769999999997</v>
      </c>
    </row>
    <row r="716" spans="1:11" s="6" customFormat="1" ht="15" outlineLevel="1">
      <c r="A716" s="59" t="s">
        <v>43</v>
      </c>
      <c r="B716" s="108"/>
      <c r="C716" s="108" t="s">
        <v>55</v>
      </c>
      <c r="D716" s="109" t="s">
        <v>54</v>
      </c>
      <c r="E716" s="62">
        <v>67</v>
      </c>
      <c r="F716" s="110"/>
      <c r="G716" s="111"/>
      <c r="H716" s="110"/>
      <c r="I716" s="65">
        <v>1203.8800000000001</v>
      </c>
      <c r="J716" s="112">
        <v>41</v>
      </c>
      <c r="K716" s="67">
        <v>19441.48</v>
      </c>
    </row>
    <row r="717" spans="1:11" s="6" customFormat="1" ht="15" outlineLevel="1">
      <c r="A717" s="59" t="s">
        <v>43</v>
      </c>
      <c r="B717" s="108"/>
      <c r="C717" s="108" t="s">
        <v>56</v>
      </c>
      <c r="D717" s="109" t="s">
        <v>54</v>
      </c>
      <c r="E717" s="62">
        <v>98</v>
      </c>
      <c r="F717" s="110"/>
      <c r="G717" s="111"/>
      <c r="H717" s="110"/>
      <c r="I717" s="65">
        <v>303.76</v>
      </c>
      <c r="J717" s="112">
        <v>95</v>
      </c>
      <c r="K717" s="67">
        <v>7770.85</v>
      </c>
    </row>
    <row r="718" spans="1:11" s="6" customFormat="1" ht="15" outlineLevel="1">
      <c r="A718" s="59" t="s">
        <v>43</v>
      </c>
      <c r="B718" s="108"/>
      <c r="C718" s="108" t="s">
        <v>57</v>
      </c>
      <c r="D718" s="109" t="s">
        <v>54</v>
      </c>
      <c r="E718" s="62">
        <v>77</v>
      </c>
      <c r="F718" s="110"/>
      <c r="G718" s="111"/>
      <c r="H718" s="110"/>
      <c r="I718" s="65">
        <v>238.67</v>
      </c>
      <c r="J718" s="112">
        <v>65</v>
      </c>
      <c r="K718" s="67">
        <v>5316.9</v>
      </c>
    </row>
    <row r="719" spans="1:11" s="6" customFormat="1" ht="30" outlineLevel="1">
      <c r="A719" s="59" t="s">
        <v>43</v>
      </c>
      <c r="B719" s="108"/>
      <c r="C719" s="108" t="s">
        <v>58</v>
      </c>
      <c r="D719" s="109" t="s">
        <v>59</v>
      </c>
      <c r="E719" s="62">
        <v>24</v>
      </c>
      <c r="F719" s="110"/>
      <c r="G719" s="111" t="s">
        <v>94</v>
      </c>
      <c r="H719" s="110"/>
      <c r="I719" s="65">
        <v>145.72999999999999</v>
      </c>
      <c r="J719" s="112"/>
      <c r="K719" s="67"/>
    </row>
    <row r="720" spans="1:11" s="6" customFormat="1" ht="15.75">
      <c r="A720" s="70" t="s">
        <v>43</v>
      </c>
      <c r="B720" s="113"/>
      <c r="C720" s="113" t="s">
        <v>60</v>
      </c>
      <c r="D720" s="114"/>
      <c r="E720" s="73" t="s">
        <v>43</v>
      </c>
      <c r="F720" s="115"/>
      <c r="G720" s="116"/>
      <c r="H720" s="115"/>
      <c r="I720" s="76">
        <v>7081.94</v>
      </c>
      <c r="J720" s="117"/>
      <c r="K720" s="78">
        <v>135869.12</v>
      </c>
    </row>
    <row r="721" spans="1:11" s="6" customFormat="1" ht="15" outlineLevel="1">
      <c r="A721" s="59" t="s">
        <v>43</v>
      </c>
      <c r="B721" s="108"/>
      <c r="C721" s="108" t="s">
        <v>61</v>
      </c>
      <c r="D721" s="109"/>
      <c r="E721" s="62" t="s">
        <v>43</v>
      </c>
      <c r="F721" s="110"/>
      <c r="G721" s="111"/>
      <c r="H721" s="110"/>
      <c r="I721" s="65"/>
      <c r="J721" s="112"/>
      <c r="K721" s="67"/>
    </row>
    <row r="722" spans="1:11" s="6" customFormat="1" ht="25.5" outlineLevel="1">
      <c r="A722" s="59" t="s">
        <v>43</v>
      </c>
      <c r="B722" s="108"/>
      <c r="C722" s="108" t="s">
        <v>46</v>
      </c>
      <c r="D722" s="109"/>
      <c r="E722" s="62" t="s">
        <v>43</v>
      </c>
      <c r="F722" s="110">
        <v>51.66</v>
      </c>
      <c r="G722" s="111" t="s">
        <v>100</v>
      </c>
      <c r="H722" s="110"/>
      <c r="I722" s="65">
        <v>31</v>
      </c>
      <c r="J722" s="112">
        <v>26.39</v>
      </c>
      <c r="K722" s="67">
        <v>817.98</v>
      </c>
    </row>
    <row r="723" spans="1:11" s="6" customFormat="1" ht="25.5" outlineLevel="1">
      <c r="A723" s="59" t="s">
        <v>43</v>
      </c>
      <c r="B723" s="108"/>
      <c r="C723" s="108" t="s">
        <v>48</v>
      </c>
      <c r="D723" s="109"/>
      <c r="E723" s="62" t="s">
        <v>43</v>
      </c>
      <c r="F723" s="110">
        <v>51.66</v>
      </c>
      <c r="G723" s="111" t="s">
        <v>100</v>
      </c>
      <c r="H723" s="110"/>
      <c r="I723" s="65">
        <v>31</v>
      </c>
      <c r="J723" s="112">
        <v>26.39</v>
      </c>
      <c r="K723" s="67">
        <v>817.98</v>
      </c>
    </row>
    <row r="724" spans="1:11" s="6" customFormat="1" ht="15" outlineLevel="1">
      <c r="A724" s="59" t="s">
        <v>43</v>
      </c>
      <c r="B724" s="108"/>
      <c r="C724" s="108" t="s">
        <v>63</v>
      </c>
      <c r="D724" s="109" t="s">
        <v>54</v>
      </c>
      <c r="E724" s="62">
        <v>175</v>
      </c>
      <c r="F724" s="110"/>
      <c r="G724" s="111"/>
      <c r="H724" s="110"/>
      <c r="I724" s="65">
        <v>54.25</v>
      </c>
      <c r="J724" s="112">
        <v>160</v>
      </c>
      <c r="K724" s="67">
        <v>1308.77</v>
      </c>
    </row>
    <row r="725" spans="1:11" s="6" customFormat="1" ht="15" outlineLevel="1">
      <c r="A725" s="59" t="s">
        <v>43</v>
      </c>
      <c r="B725" s="108"/>
      <c r="C725" s="108" t="s">
        <v>64</v>
      </c>
      <c r="D725" s="109"/>
      <c r="E725" s="62" t="s">
        <v>43</v>
      </c>
      <c r="F725" s="110"/>
      <c r="G725" s="111"/>
      <c r="H725" s="110"/>
      <c r="I725" s="65">
        <v>85.25</v>
      </c>
      <c r="J725" s="112"/>
      <c r="K725" s="67">
        <v>2126.75</v>
      </c>
    </row>
    <row r="726" spans="1:11" s="6" customFormat="1" ht="15.75">
      <c r="A726" s="70" t="s">
        <v>43</v>
      </c>
      <c r="B726" s="113"/>
      <c r="C726" s="113" t="s">
        <v>65</v>
      </c>
      <c r="D726" s="114"/>
      <c r="E726" s="73" t="s">
        <v>43</v>
      </c>
      <c r="F726" s="115"/>
      <c r="G726" s="116"/>
      <c r="H726" s="115"/>
      <c r="I726" s="76">
        <v>7167.19</v>
      </c>
      <c r="J726" s="117"/>
      <c r="K726" s="78">
        <v>137995.87</v>
      </c>
    </row>
    <row r="727" spans="1:11" s="6" customFormat="1" ht="180">
      <c r="A727" s="59">
        <v>61</v>
      </c>
      <c r="B727" s="108" t="s">
        <v>464</v>
      </c>
      <c r="C727" s="108" t="s">
        <v>465</v>
      </c>
      <c r="D727" s="109" t="s">
        <v>41</v>
      </c>
      <c r="E727" s="62">
        <v>4</v>
      </c>
      <c r="F727" s="110">
        <v>35.31</v>
      </c>
      <c r="G727" s="111"/>
      <c r="H727" s="110"/>
      <c r="I727" s="65"/>
      <c r="J727" s="112"/>
      <c r="K727" s="67"/>
    </row>
    <row r="728" spans="1:11" s="6" customFormat="1" ht="25.5" outlineLevel="1">
      <c r="A728" s="59" t="s">
        <v>43</v>
      </c>
      <c r="B728" s="108"/>
      <c r="C728" s="108" t="s">
        <v>44</v>
      </c>
      <c r="D728" s="109"/>
      <c r="E728" s="62" t="s">
        <v>43</v>
      </c>
      <c r="F728" s="110">
        <v>5.81</v>
      </c>
      <c r="G728" s="111" t="s">
        <v>94</v>
      </c>
      <c r="H728" s="110"/>
      <c r="I728" s="65">
        <v>35.28</v>
      </c>
      <c r="J728" s="112">
        <v>26.39</v>
      </c>
      <c r="K728" s="67">
        <v>930.99</v>
      </c>
    </row>
    <row r="729" spans="1:11" s="6" customFormat="1" ht="15" outlineLevel="1">
      <c r="A729" s="59" t="s">
        <v>43</v>
      </c>
      <c r="B729" s="108"/>
      <c r="C729" s="108" t="s">
        <v>46</v>
      </c>
      <c r="D729" s="109"/>
      <c r="E729" s="62" t="s">
        <v>43</v>
      </c>
      <c r="F729" s="110">
        <v>27.61</v>
      </c>
      <c r="G729" s="111" t="s">
        <v>95</v>
      </c>
      <c r="H729" s="110"/>
      <c r="I729" s="65">
        <v>165.66</v>
      </c>
      <c r="J729" s="112">
        <v>10.93</v>
      </c>
      <c r="K729" s="67">
        <v>1810.66</v>
      </c>
    </row>
    <row r="730" spans="1:11" s="6" customFormat="1" ht="15" outlineLevel="1">
      <c r="A730" s="59" t="s">
        <v>43</v>
      </c>
      <c r="B730" s="108"/>
      <c r="C730" s="108" t="s">
        <v>48</v>
      </c>
      <c r="D730" s="109"/>
      <c r="E730" s="62" t="s">
        <v>43</v>
      </c>
      <c r="F730" s="110" t="s">
        <v>466</v>
      </c>
      <c r="G730" s="111"/>
      <c r="H730" s="110"/>
      <c r="I730" s="68" t="s">
        <v>467</v>
      </c>
      <c r="J730" s="112">
        <v>26.39</v>
      </c>
      <c r="K730" s="69" t="s">
        <v>468</v>
      </c>
    </row>
    <row r="731" spans="1:11" s="6" customFormat="1" ht="15" outlineLevel="1">
      <c r="A731" s="59" t="s">
        <v>43</v>
      </c>
      <c r="B731" s="108"/>
      <c r="C731" s="108" t="s">
        <v>52</v>
      </c>
      <c r="D731" s="109"/>
      <c r="E731" s="62" t="s">
        <v>43</v>
      </c>
      <c r="F731" s="110">
        <v>1.89</v>
      </c>
      <c r="G731" s="111"/>
      <c r="H731" s="110"/>
      <c r="I731" s="65">
        <v>7.56</v>
      </c>
      <c r="J731" s="112">
        <v>8.23</v>
      </c>
      <c r="K731" s="67">
        <v>62.22</v>
      </c>
    </row>
    <row r="732" spans="1:11" s="6" customFormat="1" ht="15" outlineLevel="1">
      <c r="A732" s="59" t="s">
        <v>43</v>
      </c>
      <c r="B732" s="108"/>
      <c r="C732" s="108" t="s">
        <v>53</v>
      </c>
      <c r="D732" s="109" t="s">
        <v>54</v>
      </c>
      <c r="E732" s="62">
        <v>114</v>
      </c>
      <c r="F732" s="110"/>
      <c r="G732" s="111"/>
      <c r="H732" s="110"/>
      <c r="I732" s="65">
        <v>40.22</v>
      </c>
      <c r="J732" s="112">
        <v>79</v>
      </c>
      <c r="K732" s="67">
        <v>735.48</v>
      </c>
    </row>
    <row r="733" spans="1:11" s="6" customFormat="1" ht="15" outlineLevel="1">
      <c r="A733" s="59" t="s">
        <v>43</v>
      </c>
      <c r="B733" s="108"/>
      <c r="C733" s="108" t="s">
        <v>55</v>
      </c>
      <c r="D733" s="109" t="s">
        <v>54</v>
      </c>
      <c r="E733" s="62">
        <v>67</v>
      </c>
      <c r="F733" s="110"/>
      <c r="G733" s="111"/>
      <c r="H733" s="110"/>
      <c r="I733" s="65">
        <v>23.64</v>
      </c>
      <c r="J733" s="112">
        <v>41</v>
      </c>
      <c r="K733" s="67">
        <v>381.71</v>
      </c>
    </row>
    <row r="734" spans="1:11" s="6" customFormat="1" ht="15" outlineLevel="1">
      <c r="A734" s="59" t="s">
        <v>43</v>
      </c>
      <c r="B734" s="108"/>
      <c r="C734" s="108" t="s">
        <v>56</v>
      </c>
      <c r="D734" s="109" t="s">
        <v>54</v>
      </c>
      <c r="E734" s="62">
        <v>98</v>
      </c>
      <c r="F734" s="110"/>
      <c r="G734" s="111"/>
      <c r="H734" s="110"/>
      <c r="I734" s="65">
        <v>32.520000000000003</v>
      </c>
      <c r="J734" s="112">
        <v>95</v>
      </c>
      <c r="K734" s="67">
        <v>831.84</v>
      </c>
    </row>
    <row r="735" spans="1:11" s="6" customFormat="1" ht="15" outlineLevel="1">
      <c r="A735" s="59" t="s">
        <v>43</v>
      </c>
      <c r="B735" s="108"/>
      <c r="C735" s="108" t="s">
        <v>57</v>
      </c>
      <c r="D735" s="109" t="s">
        <v>54</v>
      </c>
      <c r="E735" s="62">
        <v>77</v>
      </c>
      <c r="F735" s="110"/>
      <c r="G735" s="111"/>
      <c r="H735" s="110"/>
      <c r="I735" s="65">
        <v>25.55</v>
      </c>
      <c r="J735" s="112">
        <v>65</v>
      </c>
      <c r="K735" s="67">
        <v>569.15</v>
      </c>
    </row>
    <row r="736" spans="1:11" s="6" customFormat="1" ht="30" outlineLevel="1">
      <c r="A736" s="59" t="s">
        <v>43</v>
      </c>
      <c r="B736" s="108"/>
      <c r="C736" s="108" t="s">
        <v>58</v>
      </c>
      <c r="D736" s="109" t="s">
        <v>59</v>
      </c>
      <c r="E736" s="62">
        <v>0.52</v>
      </c>
      <c r="F736" s="110"/>
      <c r="G736" s="111" t="s">
        <v>94</v>
      </c>
      <c r="H736" s="110"/>
      <c r="I736" s="65">
        <v>3.16</v>
      </c>
      <c r="J736" s="112"/>
      <c r="K736" s="67"/>
    </row>
    <row r="737" spans="1:11" s="6" customFormat="1" ht="15.75">
      <c r="A737" s="70" t="s">
        <v>43</v>
      </c>
      <c r="B737" s="113"/>
      <c r="C737" s="113" t="s">
        <v>60</v>
      </c>
      <c r="D737" s="114"/>
      <c r="E737" s="73" t="s">
        <v>43</v>
      </c>
      <c r="F737" s="115"/>
      <c r="G737" s="116"/>
      <c r="H737" s="115"/>
      <c r="I737" s="76">
        <v>330.43</v>
      </c>
      <c r="J737" s="117"/>
      <c r="K737" s="78">
        <v>5322.05</v>
      </c>
    </row>
    <row r="738" spans="1:11" s="6" customFormat="1" ht="15" outlineLevel="1">
      <c r="A738" s="59" t="s">
        <v>43</v>
      </c>
      <c r="B738" s="108"/>
      <c r="C738" s="108" t="s">
        <v>61</v>
      </c>
      <c r="D738" s="109"/>
      <c r="E738" s="62" t="s">
        <v>43</v>
      </c>
      <c r="F738" s="110"/>
      <c r="G738" s="111"/>
      <c r="H738" s="110"/>
      <c r="I738" s="65"/>
      <c r="J738" s="112"/>
      <c r="K738" s="67"/>
    </row>
    <row r="739" spans="1:11" s="6" customFormat="1" ht="25.5" outlineLevel="1">
      <c r="A739" s="59" t="s">
        <v>43</v>
      </c>
      <c r="B739" s="108"/>
      <c r="C739" s="108" t="s">
        <v>46</v>
      </c>
      <c r="D739" s="109"/>
      <c r="E739" s="62" t="s">
        <v>43</v>
      </c>
      <c r="F739" s="110">
        <v>5.53</v>
      </c>
      <c r="G739" s="111" t="s">
        <v>100</v>
      </c>
      <c r="H739" s="110"/>
      <c r="I739" s="65">
        <v>3.32</v>
      </c>
      <c r="J739" s="112">
        <v>26.39</v>
      </c>
      <c r="K739" s="67">
        <v>87.56</v>
      </c>
    </row>
    <row r="740" spans="1:11" s="6" customFormat="1" ht="25.5" outlineLevel="1">
      <c r="A740" s="59" t="s">
        <v>43</v>
      </c>
      <c r="B740" s="108"/>
      <c r="C740" s="108" t="s">
        <v>48</v>
      </c>
      <c r="D740" s="109"/>
      <c r="E740" s="62" t="s">
        <v>43</v>
      </c>
      <c r="F740" s="110">
        <v>5.53</v>
      </c>
      <c r="G740" s="111" t="s">
        <v>100</v>
      </c>
      <c r="H740" s="110"/>
      <c r="I740" s="65">
        <v>3.32</v>
      </c>
      <c r="J740" s="112">
        <v>26.39</v>
      </c>
      <c r="K740" s="67">
        <v>87.56</v>
      </c>
    </row>
    <row r="741" spans="1:11" s="6" customFormat="1" ht="15" outlineLevel="1">
      <c r="A741" s="59" t="s">
        <v>43</v>
      </c>
      <c r="B741" s="108"/>
      <c r="C741" s="108" t="s">
        <v>63</v>
      </c>
      <c r="D741" s="109" t="s">
        <v>54</v>
      </c>
      <c r="E741" s="62">
        <v>175</v>
      </c>
      <c r="F741" s="110"/>
      <c r="G741" s="111"/>
      <c r="H741" s="110"/>
      <c r="I741" s="65">
        <v>5.81</v>
      </c>
      <c r="J741" s="112">
        <v>160</v>
      </c>
      <c r="K741" s="67">
        <v>140.09</v>
      </c>
    </row>
    <row r="742" spans="1:11" s="6" customFormat="1" ht="15" outlineLevel="1">
      <c r="A742" s="59" t="s">
        <v>43</v>
      </c>
      <c r="B742" s="108"/>
      <c r="C742" s="108" t="s">
        <v>64</v>
      </c>
      <c r="D742" s="109"/>
      <c r="E742" s="62" t="s">
        <v>43</v>
      </c>
      <c r="F742" s="110"/>
      <c r="G742" s="111"/>
      <c r="H742" s="110"/>
      <c r="I742" s="65">
        <v>9.1300000000000008</v>
      </c>
      <c r="J742" s="112"/>
      <c r="K742" s="67">
        <v>227.65</v>
      </c>
    </row>
    <row r="743" spans="1:11" s="6" customFormat="1" ht="15.75">
      <c r="A743" s="70" t="s">
        <v>43</v>
      </c>
      <c r="B743" s="113"/>
      <c r="C743" s="113" t="s">
        <v>65</v>
      </c>
      <c r="D743" s="114"/>
      <c r="E743" s="73" t="s">
        <v>43</v>
      </c>
      <c r="F743" s="115"/>
      <c r="G743" s="116"/>
      <c r="H743" s="115"/>
      <c r="I743" s="76">
        <v>339.56</v>
      </c>
      <c r="J743" s="117"/>
      <c r="K743" s="78">
        <v>5549.7</v>
      </c>
    </row>
    <row r="744" spans="1:11" s="6" customFormat="1" ht="195">
      <c r="A744" s="59">
        <v>62</v>
      </c>
      <c r="B744" s="108" t="s">
        <v>469</v>
      </c>
      <c r="C744" s="108" t="s">
        <v>470</v>
      </c>
      <c r="D744" s="109" t="s">
        <v>41</v>
      </c>
      <c r="E744" s="62">
        <v>4</v>
      </c>
      <c r="F744" s="110">
        <v>13.65</v>
      </c>
      <c r="G744" s="111"/>
      <c r="H744" s="110"/>
      <c r="I744" s="65"/>
      <c r="J744" s="112"/>
      <c r="K744" s="67"/>
    </row>
    <row r="745" spans="1:11" s="6" customFormat="1" ht="25.5" outlineLevel="1">
      <c r="A745" s="59" t="s">
        <v>43</v>
      </c>
      <c r="B745" s="108"/>
      <c r="C745" s="108" t="s">
        <v>44</v>
      </c>
      <c r="D745" s="109"/>
      <c r="E745" s="62" t="s">
        <v>43</v>
      </c>
      <c r="F745" s="110">
        <v>11.9</v>
      </c>
      <c r="G745" s="111" t="s">
        <v>94</v>
      </c>
      <c r="H745" s="110"/>
      <c r="I745" s="65">
        <v>72.260000000000005</v>
      </c>
      <c r="J745" s="112">
        <v>26.39</v>
      </c>
      <c r="K745" s="67">
        <v>1906.86</v>
      </c>
    </row>
    <row r="746" spans="1:11" s="6" customFormat="1" ht="15" outlineLevel="1">
      <c r="A746" s="59" t="s">
        <v>43</v>
      </c>
      <c r="B746" s="108"/>
      <c r="C746" s="108" t="s">
        <v>46</v>
      </c>
      <c r="D746" s="109"/>
      <c r="E746" s="62" t="s">
        <v>43</v>
      </c>
      <c r="F746" s="110"/>
      <c r="G746" s="111" t="s">
        <v>95</v>
      </c>
      <c r="H746" s="110"/>
      <c r="I746" s="65"/>
      <c r="J746" s="112"/>
      <c r="K746" s="67"/>
    </row>
    <row r="747" spans="1:11" s="6" customFormat="1" ht="15" outlineLevel="1">
      <c r="A747" s="59" t="s">
        <v>43</v>
      </c>
      <c r="B747" s="108"/>
      <c r="C747" s="108" t="s">
        <v>48</v>
      </c>
      <c r="D747" s="109"/>
      <c r="E747" s="62" t="s">
        <v>43</v>
      </c>
      <c r="F747" s="110"/>
      <c r="G747" s="111"/>
      <c r="H747" s="110"/>
      <c r="I747" s="65"/>
      <c r="J747" s="112">
        <v>26.39</v>
      </c>
      <c r="K747" s="67"/>
    </row>
    <row r="748" spans="1:11" s="6" customFormat="1" ht="15" outlineLevel="1">
      <c r="A748" s="59" t="s">
        <v>43</v>
      </c>
      <c r="B748" s="108"/>
      <c r="C748" s="108" t="s">
        <v>52</v>
      </c>
      <c r="D748" s="109"/>
      <c r="E748" s="62" t="s">
        <v>43</v>
      </c>
      <c r="F748" s="110">
        <v>1.75</v>
      </c>
      <c r="G748" s="111"/>
      <c r="H748" s="110"/>
      <c r="I748" s="65">
        <v>7</v>
      </c>
      <c r="J748" s="112">
        <v>8.23</v>
      </c>
      <c r="K748" s="67">
        <v>57.61</v>
      </c>
    </row>
    <row r="749" spans="1:11" s="6" customFormat="1" ht="15" outlineLevel="1">
      <c r="A749" s="59" t="s">
        <v>43</v>
      </c>
      <c r="B749" s="108"/>
      <c r="C749" s="108" t="s">
        <v>53</v>
      </c>
      <c r="D749" s="109" t="s">
        <v>54</v>
      </c>
      <c r="E749" s="62">
        <v>114</v>
      </c>
      <c r="F749" s="110"/>
      <c r="G749" s="111"/>
      <c r="H749" s="110"/>
      <c r="I749" s="65">
        <v>82.38</v>
      </c>
      <c r="J749" s="112">
        <v>79</v>
      </c>
      <c r="K749" s="67">
        <v>1506.42</v>
      </c>
    </row>
    <row r="750" spans="1:11" s="6" customFormat="1" ht="15" outlineLevel="1">
      <c r="A750" s="59" t="s">
        <v>43</v>
      </c>
      <c r="B750" s="108"/>
      <c r="C750" s="108" t="s">
        <v>55</v>
      </c>
      <c r="D750" s="109" t="s">
        <v>54</v>
      </c>
      <c r="E750" s="62">
        <v>67</v>
      </c>
      <c r="F750" s="110"/>
      <c r="G750" s="111"/>
      <c r="H750" s="110"/>
      <c r="I750" s="65">
        <v>48.41</v>
      </c>
      <c r="J750" s="112">
        <v>41</v>
      </c>
      <c r="K750" s="67">
        <v>781.81</v>
      </c>
    </row>
    <row r="751" spans="1:11" s="6" customFormat="1" ht="15" outlineLevel="1">
      <c r="A751" s="59" t="s">
        <v>43</v>
      </c>
      <c r="B751" s="108"/>
      <c r="C751" s="108" t="s">
        <v>56</v>
      </c>
      <c r="D751" s="109" t="s">
        <v>54</v>
      </c>
      <c r="E751" s="62">
        <v>98</v>
      </c>
      <c r="F751" s="110"/>
      <c r="G751" s="111"/>
      <c r="H751" s="110"/>
      <c r="I751" s="65">
        <v>0</v>
      </c>
      <c r="J751" s="112">
        <v>95</v>
      </c>
      <c r="K751" s="67">
        <v>0</v>
      </c>
    </row>
    <row r="752" spans="1:11" s="6" customFormat="1" ht="15" outlineLevel="1">
      <c r="A752" s="59" t="s">
        <v>43</v>
      </c>
      <c r="B752" s="108"/>
      <c r="C752" s="108" t="s">
        <v>57</v>
      </c>
      <c r="D752" s="109" t="s">
        <v>54</v>
      </c>
      <c r="E752" s="62">
        <v>77</v>
      </c>
      <c r="F752" s="110"/>
      <c r="G752" s="111"/>
      <c r="H752" s="110"/>
      <c r="I752" s="65">
        <v>0</v>
      </c>
      <c r="J752" s="112">
        <v>65</v>
      </c>
      <c r="K752" s="67">
        <v>0</v>
      </c>
    </row>
    <row r="753" spans="1:11" s="6" customFormat="1" ht="30" outlineLevel="1">
      <c r="A753" s="59" t="s">
        <v>43</v>
      </c>
      <c r="B753" s="108"/>
      <c r="C753" s="108" t="s">
        <v>58</v>
      </c>
      <c r="D753" s="109" t="s">
        <v>59</v>
      </c>
      <c r="E753" s="62">
        <v>1</v>
      </c>
      <c r="F753" s="110"/>
      <c r="G753" s="111" t="s">
        <v>94</v>
      </c>
      <c r="H753" s="110"/>
      <c r="I753" s="65">
        <v>6.07</v>
      </c>
      <c r="J753" s="112"/>
      <c r="K753" s="67"/>
    </row>
    <row r="754" spans="1:11" s="6" customFormat="1" ht="15.75">
      <c r="A754" s="70" t="s">
        <v>43</v>
      </c>
      <c r="B754" s="113"/>
      <c r="C754" s="113" t="s">
        <v>60</v>
      </c>
      <c r="D754" s="114"/>
      <c r="E754" s="73" t="s">
        <v>43</v>
      </c>
      <c r="F754" s="115"/>
      <c r="G754" s="116"/>
      <c r="H754" s="115"/>
      <c r="I754" s="76">
        <v>210.05</v>
      </c>
      <c r="J754" s="117"/>
      <c r="K754" s="78">
        <v>4252.7</v>
      </c>
    </row>
    <row r="755" spans="1:11" s="6" customFormat="1" ht="75">
      <c r="A755" s="59">
        <v>63</v>
      </c>
      <c r="B755" s="108" t="s">
        <v>123</v>
      </c>
      <c r="C755" s="108" t="s">
        <v>862</v>
      </c>
      <c r="D755" s="109" t="s">
        <v>125</v>
      </c>
      <c r="E755" s="62">
        <v>1</v>
      </c>
      <c r="F755" s="110">
        <v>8614.86</v>
      </c>
      <c r="G755" s="111"/>
      <c r="H755" s="110"/>
      <c r="I755" s="65">
        <v>8614.86</v>
      </c>
      <c r="J755" s="112">
        <v>7.4</v>
      </c>
      <c r="K755" s="78">
        <v>63749.96</v>
      </c>
    </row>
    <row r="756" spans="1:11" s="6" customFormat="1" ht="75">
      <c r="A756" s="59">
        <v>64</v>
      </c>
      <c r="B756" s="108" t="s">
        <v>123</v>
      </c>
      <c r="C756" s="108" t="s">
        <v>863</v>
      </c>
      <c r="D756" s="109" t="s">
        <v>125</v>
      </c>
      <c r="E756" s="62">
        <v>1</v>
      </c>
      <c r="F756" s="110">
        <v>7466.22</v>
      </c>
      <c r="G756" s="111"/>
      <c r="H756" s="110"/>
      <c r="I756" s="65">
        <v>7466.22</v>
      </c>
      <c r="J756" s="112">
        <v>7.4</v>
      </c>
      <c r="K756" s="78">
        <v>55250.03</v>
      </c>
    </row>
    <row r="757" spans="1:11" s="6" customFormat="1" ht="75">
      <c r="A757" s="59">
        <v>65</v>
      </c>
      <c r="B757" s="108" t="s">
        <v>123</v>
      </c>
      <c r="C757" s="108" t="s">
        <v>864</v>
      </c>
      <c r="D757" s="109" t="s">
        <v>125</v>
      </c>
      <c r="E757" s="62">
        <v>2</v>
      </c>
      <c r="F757" s="110">
        <v>5743.24</v>
      </c>
      <c r="G757" s="111"/>
      <c r="H757" s="110"/>
      <c r="I757" s="65">
        <v>11486.48</v>
      </c>
      <c r="J757" s="112">
        <v>7.4</v>
      </c>
      <c r="K757" s="78">
        <v>84999.95</v>
      </c>
    </row>
    <row r="758" spans="1:11" s="6" customFormat="1" ht="17.850000000000001" customHeight="1">
      <c r="A758" s="177" t="s">
        <v>865</v>
      </c>
      <c r="B758" s="178"/>
      <c r="C758" s="178"/>
      <c r="D758" s="178"/>
      <c r="E758" s="178"/>
      <c r="F758" s="178"/>
      <c r="G758" s="178"/>
      <c r="H758" s="178"/>
      <c r="I758" s="178"/>
      <c r="J758" s="178"/>
      <c r="K758" s="178"/>
    </row>
    <row r="759" spans="1:11" s="6" customFormat="1" ht="240">
      <c r="A759" s="59">
        <v>66</v>
      </c>
      <c r="B759" s="108" t="s">
        <v>445</v>
      </c>
      <c r="C759" s="108" t="s">
        <v>446</v>
      </c>
      <c r="D759" s="109" t="s">
        <v>122</v>
      </c>
      <c r="E759" s="62">
        <v>1.9E-2</v>
      </c>
      <c r="F759" s="110">
        <v>1637.73</v>
      </c>
      <c r="G759" s="111"/>
      <c r="H759" s="110"/>
      <c r="I759" s="65"/>
      <c r="J759" s="112"/>
      <c r="K759" s="67"/>
    </row>
    <row r="760" spans="1:11" s="6" customFormat="1" ht="25.5" outlineLevel="1">
      <c r="A760" s="59" t="s">
        <v>43</v>
      </c>
      <c r="B760" s="108"/>
      <c r="C760" s="108" t="s">
        <v>44</v>
      </c>
      <c r="D760" s="109"/>
      <c r="E760" s="62" t="s">
        <v>43</v>
      </c>
      <c r="F760" s="110">
        <v>1531.2</v>
      </c>
      <c r="G760" s="111" t="s">
        <v>168</v>
      </c>
      <c r="H760" s="110"/>
      <c r="I760" s="65">
        <v>26.5</v>
      </c>
      <c r="J760" s="112">
        <v>26.39</v>
      </c>
      <c r="K760" s="67">
        <v>699.27</v>
      </c>
    </row>
    <row r="761" spans="1:11" s="6" customFormat="1" ht="25.5" outlineLevel="1">
      <c r="A761" s="59" t="s">
        <v>43</v>
      </c>
      <c r="B761" s="108"/>
      <c r="C761" s="108" t="s">
        <v>46</v>
      </c>
      <c r="D761" s="109"/>
      <c r="E761" s="62" t="s">
        <v>43</v>
      </c>
      <c r="F761" s="110">
        <v>45.47</v>
      </c>
      <c r="G761" s="111" t="s">
        <v>169</v>
      </c>
      <c r="H761" s="110"/>
      <c r="I761" s="65">
        <v>0.78</v>
      </c>
      <c r="J761" s="112">
        <v>6.33</v>
      </c>
      <c r="K761" s="67">
        <v>4.92</v>
      </c>
    </row>
    <row r="762" spans="1:11" s="6" customFormat="1" ht="15" outlineLevel="1">
      <c r="A762" s="59" t="s">
        <v>43</v>
      </c>
      <c r="B762" s="108"/>
      <c r="C762" s="108" t="s">
        <v>48</v>
      </c>
      <c r="D762" s="109"/>
      <c r="E762" s="62" t="s">
        <v>43</v>
      </c>
      <c r="F762" s="110" t="s">
        <v>447</v>
      </c>
      <c r="G762" s="111"/>
      <c r="H762" s="110"/>
      <c r="I762" s="65"/>
      <c r="J762" s="112">
        <v>26.39</v>
      </c>
      <c r="K762" s="69" t="s">
        <v>866</v>
      </c>
    </row>
    <row r="763" spans="1:11" s="6" customFormat="1" ht="15" outlineLevel="1">
      <c r="A763" s="59" t="s">
        <v>43</v>
      </c>
      <c r="B763" s="108"/>
      <c r="C763" s="108" t="s">
        <v>52</v>
      </c>
      <c r="D763" s="109"/>
      <c r="E763" s="62" t="s">
        <v>43</v>
      </c>
      <c r="F763" s="110">
        <v>61.06</v>
      </c>
      <c r="G763" s="111">
        <v>0.6</v>
      </c>
      <c r="H763" s="110"/>
      <c r="I763" s="65">
        <v>0.7</v>
      </c>
      <c r="J763" s="112">
        <v>10.78</v>
      </c>
      <c r="K763" s="67">
        <v>7.5</v>
      </c>
    </row>
    <row r="764" spans="1:11" s="6" customFormat="1" ht="15" outlineLevel="1">
      <c r="A764" s="59" t="s">
        <v>43</v>
      </c>
      <c r="B764" s="108"/>
      <c r="C764" s="108" t="s">
        <v>53</v>
      </c>
      <c r="D764" s="109" t="s">
        <v>54</v>
      </c>
      <c r="E764" s="62">
        <v>85</v>
      </c>
      <c r="F764" s="110"/>
      <c r="G764" s="111"/>
      <c r="H764" s="110"/>
      <c r="I764" s="65">
        <v>22.53</v>
      </c>
      <c r="J764" s="112">
        <v>70</v>
      </c>
      <c r="K764" s="67">
        <v>489.49</v>
      </c>
    </row>
    <row r="765" spans="1:11" s="6" customFormat="1" ht="15" outlineLevel="1">
      <c r="A765" s="59" t="s">
        <v>43</v>
      </c>
      <c r="B765" s="108"/>
      <c r="C765" s="108" t="s">
        <v>55</v>
      </c>
      <c r="D765" s="109" t="s">
        <v>54</v>
      </c>
      <c r="E765" s="62">
        <v>70</v>
      </c>
      <c r="F765" s="110"/>
      <c r="G765" s="111"/>
      <c r="H765" s="110"/>
      <c r="I765" s="65">
        <v>18.55</v>
      </c>
      <c r="J765" s="112">
        <v>41</v>
      </c>
      <c r="K765" s="67">
        <v>286.7</v>
      </c>
    </row>
    <row r="766" spans="1:11" s="6" customFormat="1" ht="15" outlineLevel="1">
      <c r="A766" s="59" t="s">
        <v>43</v>
      </c>
      <c r="B766" s="108"/>
      <c r="C766" s="108" t="s">
        <v>56</v>
      </c>
      <c r="D766" s="109" t="s">
        <v>54</v>
      </c>
      <c r="E766" s="62">
        <v>98</v>
      </c>
      <c r="F766" s="110"/>
      <c r="G766" s="111"/>
      <c r="H766" s="110"/>
      <c r="I766" s="65">
        <v>0</v>
      </c>
      <c r="J766" s="112">
        <v>95</v>
      </c>
      <c r="K766" s="67">
        <v>0.1</v>
      </c>
    </row>
    <row r="767" spans="1:11" s="6" customFormat="1" ht="15" outlineLevel="1">
      <c r="A767" s="59" t="s">
        <v>43</v>
      </c>
      <c r="B767" s="108"/>
      <c r="C767" s="108" t="s">
        <v>57</v>
      </c>
      <c r="D767" s="109" t="s">
        <v>54</v>
      </c>
      <c r="E767" s="62">
        <v>77</v>
      </c>
      <c r="F767" s="110"/>
      <c r="G767" s="111"/>
      <c r="H767" s="110"/>
      <c r="I767" s="65">
        <v>0</v>
      </c>
      <c r="J767" s="112">
        <v>65</v>
      </c>
      <c r="K767" s="67">
        <v>7.0000000000000007E-2</v>
      </c>
    </row>
    <row r="768" spans="1:11" s="6" customFormat="1" ht="30" outlineLevel="1">
      <c r="A768" s="59" t="s">
        <v>43</v>
      </c>
      <c r="B768" s="108"/>
      <c r="C768" s="108" t="s">
        <v>58</v>
      </c>
      <c r="D768" s="109" t="s">
        <v>59</v>
      </c>
      <c r="E768" s="62">
        <v>116</v>
      </c>
      <c r="F768" s="110"/>
      <c r="G768" s="111" t="s">
        <v>168</v>
      </c>
      <c r="H768" s="110"/>
      <c r="I768" s="65">
        <v>2.0099999999999998</v>
      </c>
      <c r="J768" s="112"/>
      <c r="K768" s="67"/>
    </row>
    <row r="769" spans="1:11" s="6" customFormat="1" ht="15.75">
      <c r="A769" s="70" t="s">
        <v>43</v>
      </c>
      <c r="B769" s="113"/>
      <c r="C769" s="113" t="s">
        <v>60</v>
      </c>
      <c r="D769" s="114"/>
      <c r="E769" s="73" t="s">
        <v>43</v>
      </c>
      <c r="F769" s="115"/>
      <c r="G769" s="116"/>
      <c r="H769" s="115"/>
      <c r="I769" s="76">
        <v>69.06</v>
      </c>
      <c r="J769" s="117"/>
      <c r="K769" s="78">
        <v>1488.05</v>
      </c>
    </row>
    <row r="770" spans="1:11" s="6" customFormat="1" ht="15" outlineLevel="1">
      <c r="A770" s="59" t="s">
        <v>43</v>
      </c>
      <c r="B770" s="108"/>
      <c r="C770" s="108" t="s">
        <v>61</v>
      </c>
      <c r="D770" s="109"/>
      <c r="E770" s="62" t="s">
        <v>43</v>
      </c>
      <c r="F770" s="110"/>
      <c r="G770" s="111"/>
      <c r="H770" s="110"/>
      <c r="I770" s="65"/>
      <c r="J770" s="112"/>
      <c r="K770" s="67"/>
    </row>
    <row r="771" spans="1:11" s="6" customFormat="1" ht="25.5" outlineLevel="1">
      <c r="A771" s="59" t="s">
        <v>43</v>
      </c>
      <c r="B771" s="108"/>
      <c r="C771" s="108" t="s">
        <v>46</v>
      </c>
      <c r="D771" s="109"/>
      <c r="E771" s="62" t="s">
        <v>43</v>
      </c>
      <c r="F771" s="110">
        <v>0.23</v>
      </c>
      <c r="G771" s="111" t="s">
        <v>173</v>
      </c>
      <c r="H771" s="110"/>
      <c r="I771" s="65"/>
      <c r="J771" s="112">
        <v>26.39</v>
      </c>
      <c r="K771" s="67">
        <v>0.01</v>
      </c>
    </row>
    <row r="772" spans="1:11" s="6" customFormat="1" ht="25.5" outlineLevel="1">
      <c r="A772" s="59" t="s">
        <v>43</v>
      </c>
      <c r="B772" s="108"/>
      <c r="C772" s="108" t="s">
        <v>48</v>
      </c>
      <c r="D772" s="109"/>
      <c r="E772" s="62" t="s">
        <v>43</v>
      </c>
      <c r="F772" s="110">
        <v>0.23</v>
      </c>
      <c r="G772" s="111" t="s">
        <v>173</v>
      </c>
      <c r="H772" s="110"/>
      <c r="I772" s="65"/>
      <c r="J772" s="112">
        <v>26.39</v>
      </c>
      <c r="K772" s="67">
        <v>0.01</v>
      </c>
    </row>
    <row r="773" spans="1:11" s="6" customFormat="1" ht="15" outlineLevel="1">
      <c r="A773" s="59" t="s">
        <v>43</v>
      </c>
      <c r="B773" s="108"/>
      <c r="C773" s="108" t="s">
        <v>63</v>
      </c>
      <c r="D773" s="109" t="s">
        <v>54</v>
      </c>
      <c r="E773" s="62">
        <v>175</v>
      </c>
      <c r="F773" s="110"/>
      <c r="G773" s="111"/>
      <c r="H773" s="110"/>
      <c r="I773" s="65">
        <v>0</v>
      </c>
      <c r="J773" s="112">
        <v>160</v>
      </c>
      <c r="K773" s="67">
        <v>0.02</v>
      </c>
    </row>
    <row r="774" spans="1:11" s="6" customFormat="1" ht="15" outlineLevel="1">
      <c r="A774" s="59" t="s">
        <v>43</v>
      </c>
      <c r="B774" s="108"/>
      <c r="C774" s="108" t="s">
        <v>64</v>
      </c>
      <c r="D774" s="109"/>
      <c r="E774" s="62" t="s">
        <v>43</v>
      </c>
      <c r="F774" s="110"/>
      <c r="G774" s="111"/>
      <c r="H774" s="110"/>
      <c r="I774" s="65"/>
      <c r="J774" s="112"/>
      <c r="K774" s="67">
        <v>0.03</v>
      </c>
    </row>
    <row r="775" spans="1:11" s="6" customFormat="1" ht="15.75">
      <c r="A775" s="70" t="s">
        <v>43</v>
      </c>
      <c r="B775" s="113"/>
      <c r="C775" s="113" t="s">
        <v>65</v>
      </c>
      <c r="D775" s="114"/>
      <c r="E775" s="73" t="s">
        <v>43</v>
      </c>
      <c r="F775" s="115"/>
      <c r="G775" s="116"/>
      <c r="H775" s="115"/>
      <c r="I775" s="76">
        <v>69.06</v>
      </c>
      <c r="J775" s="117"/>
      <c r="K775" s="78">
        <v>1488.08</v>
      </c>
    </row>
    <row r="776" spans="1:11" s="6" customFormat="1" ht="240">
      <c r="A776" s="59">
        <v>67</v>
      </c>
      <c r="B776" s="108" t="s">
        <v>449</v>
      </c>
      <c r="C776" s="108" t="s">
        <v>231</v>
      </c>
      <c r="D776" s="109" t="s">
        <v>142</v>
      </c>
      <c r="E776" s="62" t="s">
        <v>867</v>
      </c>
      <c r="F776" s="110">
        <v>4585.78</v>
      </c>
      <c r="G776" s="111"/>
      <c r="H776" s="110"/>
      <c r="I776" s="65"/>
      <c r="J776" s="112"/>
      <c r="K776" s="67"/>
    </row>
    <row r="777" spans="1:11" s="6" customFormat="1" ht="25.5" outlineLevel="1">
      <c r="A777" s="59" t="s">
        <v>43</v>
      </c>
      <c r="B777" s="108"/>
      <c r="C777" s="108" t="s">
        <v>44</v>
      </c>
      <c r="D777" s="109"/>
      <c r="E777" s="62" t="s">
        <v>43</v>
      </c>
      <c r="F777" s="110">
        <v>3851.52</v>
      </c>
      <c r="G777" s="111" t="s">
        <v>168</v>
      </c>
      <c r="H777" s="110"/>
      <c r="I777" s="65">
        <v>286.17</v>
      </c>
      <c r="J777" s="112">
        <v>26.39</v>
      </c>
      <c r="K777" s="67">
        <v>7551.91</v>
      </c>
    </row>
    <row r="778" spans="1:11" s="6" customFormat="1" ht="25.5" outlineLevel="1">
      <c r="A778" s="59" t="s">
        <v>43</v>
      </c>
      <c r="B778" s="108"/>
      <c r="C778" s="108" t="s">
        <v>46</v>
      </c>
      <c r="D778" s="109"/>
      <c r="E778" s="62" t="s">
        <v>43</v>
      </c>
      <c r="F778" s="110">
        <v>674.26</v>
      </c>
      <c r="G778" s="111" t="s">
        <v>169</v>
      </c>
      <c r="H778" s="110"/>
      <c r="I778" s="65">
        <v>49.5</v>
      </c>
      <c r="J778" s="112">
        <v>8.34</v>
      </c>
      <c r="K778" s="67">
        <v>412.86</v>
      </c>
    </row>
    <row r="779" spans="1:11" s="6" customFormat="1" ht="15" outlineLevel="1">
      <c r="A779" s="59" t="s">
        <v>43</v>
      </c>
      <c r="B779" s="108"/>
      <c r="C779" s="108" t="s">
        <v>48</v>
      </c>
      <c r="D779" s="109"/>
      <c r="E779" s="62" t="s">
        <v>43</v>
      </c>
      <c r="F779" s="110" t="s">
        <v>233</v>
      </c>
      <c r="G779" s="111"/>
      <c r="H779" s="110"/>
      <c r="I779" s="68" t="s">
        <v>868</v>
      </c>
      <c r="J779" s="112">
        <v>26.39</v>
      </c>
      <c r="K779" s="69" t="s">
        <v>869</v>
      </c>
    </row>
    <row r="780" spans="1:11" s="6" customFormat="1" ht="15" outlineLevel="1">
      <c r="A780" s="59" t="s">
        <v>43</v>
      </c>
      <c r="B780" s="108"/>
      <c r="C780" s="108" t="s">
        <v>52</v>
      </c>
      <c r="D780" s="109"/>
      <c r="E780" s="62" t="s">
        <v>43</v>
      </c>
      <c r="F780" s="110">
        <v>60</v>
      </c>
      <c r="G780" s="111">
        <v>0.6</v>
      </c>
      <c r="H780" s="110"/>
      <c r="I780" s="65">
        <v>2.94</v>
      </c>
      <c r="J780" s="112">
        <v>8.23</v>
      </c>
      <c r="K780" s="67">
        <v>24.17</v>
      </c>
    </row>
    <row r="781" spans="1:11" s="6" customFormat="1" ht="15" outlineLevel="1">
      <c r="A781" s="59" t="s">
        <v>43</v>
      </c>
      <c r="B781" s="108"/>
      <c r="C781" s="108" t="s">
        <v>53</v>
      </c>
      <c r="D781" s="109" t="s">
        <v>54</v>
      </c>
      <c r="E781" s="62">
        <v>85</v>
      </c>
      <c r="F781" s="110"/>
      <c r="G781" s="111"/>
      <c r="H781" s="110"/>
      <c r="I781" s="65">
        <v>243.24</v>
      </c>
      <c r="J781" s="112">
        <v>70</v>
      </c>
      <c r="K781" s="67">
        <v>5286.34</v>
      </c>
    </row>
    <row r="782" spans="1:11" s="6" customFormat="1" ht="15" outlineLevel="1">
      <c r="A782" s="59" t="s">
        <v>43</v>
      </c>
      <c r="B782" s="108"/>
      <c r="C782" s="108" t="s">
        <v>55</v>
      </c>
      <c r="D782" s="109" t="s">
        <v>54</v>
      </c>
      <c r="E782" s="62">
        <v>70</v>
      </c>
      <c r="F782" s="110"/>
      <c r="G782" s="111"/>
      <c r="H782" s="110"/>
      <c r="I782" s="65">
        <v>200.32</v>
      </c>
      <c r="J782" s="112">
        <v>41</v>
      </c>
      <c r="K782" s="67">
        <v>3096.28</v>
      </c>
    </row>
    <row r="783" spans="1:11" s="6" customFormat="1" ht="15" outlineLevel="1">
      <c r="A783" s="59" t="s">
        <v>43</v>
      </c>
      <c r="B783" s="108"/>
      <c r="C783" s="108" t="s">
        <v>56</v>
      </c>
      <c r="D783" s="109" t="s">
        <v>54</v>
      </c>
      <c r="E783" s="62">
        <v>98</v>
      </c>
      <c r="F783" s="110"/>
      <c r="G783" s="111"/>
      <c r="H783" s="110"/>
      <c r="I783" s="65">
        <v>3.18</v>
      </c>
      <c r="J783" s="112">
        <v>95</v>
      </c>
      <c r="K783" s="67">
        <v>81.34</v>
      </c>
    </row>
    <row r="784" spans="1:11" s="6" customFormat="1" ht="15" outlineLevel="1">
      <c r="A784" s="59" t="s">
        <v>43</v>
      </c>
      <c r="B784" s="108"/>
      <c r="C784" s="108" t="s">
        <v>57</v>
      </c>
      <c r="D784" s="109" t="s">
        <v>54</v>
      </c>
      <c r="E784" s="62">
        <v>77</v>
      </c>
      <c r="F784" s="110"/>
      <c r="G784" s="111"/>
      <c r="H784" s="110"/>
      <c r="I784" s="65">
        <v>2.4900000000000002</v>
      </c>
      <c r="J784" s="112">
        <v>65</v>
      </c>
      <c r="K784" s="67">
        <v>55.65</v>
      </c>
    </row>
    <row r="785" spans="1:11" s="6" customFormat="1" ht="30" outlineLevel="1">
      <c r="A785" s="59" t="s">
        <v>43</v>
      </c>
      <c r="B785" s="108"/>
      <c r="C785" s="108" t="s">
        <v>58</v>
      </c>
      <c r="D785" s="109" t="s">
        <v>59</v>
      </c>
      <c r="E785" s="62">
        <v>272</v>
      </c>
      <c r="F785" s="110"/>
      <c r="G785" s="111" t="s">
        <v>168</v>
      </c>
      <c r="H785" s="110"/>
      <c r="I785" s="65">
        <v>20.21</v>
      </c>
      <c r="J785" s="112"/>
      <c r="K785" s="67"/>
    </row>
    <row r="786" spans="1:11" s="6" customFormat="1" ht="15.75">
      <c r="A786" s="70" t="s">
        <v>43</v>
      </c>
      <c r="B786" s="113"/>
      <c r="C786" s="113" t="s">
        <v>60</v>
      </c>
      <c r="D786" s="114"/>
      <c r="E786" s="73" t="s">
        <v>43</v>
      </c>
      <c r="F786" s="115"/>
      <c r="G786" s="116"/>
      <c r="H786" s="115"/>
      <c r="I786" s="76">
        <v>787.84</v>
      </c>
      <c r="J786" s="117"/>
      <c r="K786" s="78">
        <v>16508.55</v>
      </c>
    </row>
    <row r="787" spans="1:11" s="6" customFormat="1" ht="15" outlineLevel="1">
      <c r="A787" s="59" t="s">
        <v>43</v>
      </c>
      <c r="B787" s="108"/>
      <c r="C787" s="108" t="s">
        <v>61</v>
      </c>
      <c r="D787" s="109"/>
      <c r="E787" s="62" t="s">
        <v>43</v>
      </c>
      <c r="F787" s="110"/>
      <c r="G787" s="111"/>
      <c r="H787" s="110"/>
      <c r="I787" s="65"/>
      <c r="J787" s="112"/>
      <c r="K787" s="67"/>
    </row>
    <row r="788" spans="1:11" s="6" customFormat="1" ht="25.5" outlineLevel="1">
      <c r="A788" s="59" t="s">
        <v>43</v>
      </c>
      <c r="B788" s="108"/>
      <c r="C788" s="108" t="s">
        <v>46</v>
      </c>
      <c r="D788" s="109"/>
      <c r="E788" s="62" t="s">
        <v>43</v>
      </c>
      <c r="F788" s="110">
        <v>44.19</v>
      </c>
      <c r="G788" s="111" t="s">
        <v>173</v>
      </c>
      <c r="H788" s="110"/>
      <c r="I788" s="65">
        <v>0.32</v>
      </c>
      <c r="J788" s="112">
        <v>26.39</v>
      </c>
      <c r="K788" s="67">
        <v>8.56</v>
      </c>
    </row>
    <row r="789" spans="1:11" s="6" customFormat="1" ht="25.5" outlineLevel="1">
      <c r="A789" s="59" t="s">
        <v>43</v>
      </c>
      <c r="B789" s="108"/>
      <c r="C789" s="108" t="s">
        <v>48</v>
      </c>
      <c r="D789" s="109"/>
      <c r="E789" s="62" t="s">
        <v>43</v>
      </c>
      <c r="F789" s="110">
        <v>44.19</v>
      </c>
      <c r="G789" s="111" t="s">
        <v>173</v>
      </c>
      <c r="H789" s="110"/>
      <c r="I789" s="65">
        <v>0.32</v>
      </c>
      <c r="J789" s="112">
        <v>26.39</v>
      </c>
      <c r="K789" s="67">
        <v>8.56</v>
      </c>
    </row>
    <row r="790" spans="1:11" s="6" customFormat="1" ht="15" outlineLevel="1">
      <c r="A790" s="59" t="s">
        <v>43</v>
      </c>
      <c r="B790" s="108"/>
      <c r="C790" s="108" t="s">
        <v>63</v>
      </c>
      <c r="D790" s="109" t="s">
        <v>54</v>
      </c>
      <c r="E790" s="62">
        <v>175</v>
      </c>
      <c r="F790" s="110"/>
      <c r="G790" s="111"/>
      <c r="H790" s="110"/>
      <c r="I790" s="65">
        <v>0.56000000000000005</v>
      </c>
      <c r="J790" s="112">
        <v>160</v>
      </c>
      <c r="K790" s="67">
        <v>13.69</v>
      </c>
    </row>
    <row r="791" spans="1:11" s="6" customFormat="1" ht="15" outlineLevel="1">
      <c r="A791" s="59" t="s">
        <v>43</v>
      </c>
      <c r="B791" s="108"/>
      <c r="C791" s="108" t="s">
        <v>64</v>
      </c>
      <c r="D791" s="109"/>
      <c r="E791" s="62" t="s">
        <v>43</v>
      </c>
      <c r="F791" s="110"/>
      <c r="G791" s="111"/>
      <c r="H791" s="110"/>
      <c r="I791" s="65">
        <v>0.88</v>
      </c>
      <c r="J791" s="112"/>
      <c r="K791" s="67">
        <v>22.25</v>
      </c>
    </row>
    <row r="792" spans="1:11" s="6" customFormat="1" ht="15.75">
      <c r="A792" s="70" t="s">
        <v>43</v>
      </c>
      <c r="B792" s="113"/>
      <c r="C792" s="113" t="s">
        <v>65</v>
      </c>
      <c r="D792" s="114"/>
      <c r="E792" s="73" t="s">
        <v>43</v>
      </c>
      <c r="F792" s="115"/>
      <c r="G792" s="116"/>
      <c r="H792" s="115"/>
      <c r="I792" s="76">
        <v>788.72</v>
      </c>
      <c r="J792" s="117"/>
      <c r="K792" s="78">
        <v>16530.8</v>
      </c>
    </row>
    <row r="793" spans="1:11" s="6" customFormat="1" ht="17.850000000000001" customHeight="1">
      <c r="A793" s="177" t="s">
        <v>870</v>
      </c>
      <c r="B793" s="178"/>
      <c r="C793" s="178"/>
      <c r="D793" s="178"/>
      <c r="E793" s="178"/>
      <c r="F793" s="178"/>
      <c r="G793" s="178"/>
      <c r="H793" s="178"/>
      <c r="I793" s="178"/>
      <c r="J793" s="178"/>
      <c r="K793" s="178"/>
    </row>
    <row r="794" spans="1:11" s="6" customFormat="1" ht="180">
      <c r="A794" s="59">
        <v>68</v>
      </c>
      <c r="B794" s="108" t="s">
        <v>871</v>
      </c>
      <c r="C794" s="108" t="s">
        <v>872</v>
      </c>
      <c r="D794" s="109" t="s">
        <v>142</v>
      </c>
      <c r="E794" s="62" t="s">
        <v>873</v>
      </c>
      <c r="F794" s="110">
        <v>8928.24</v>
      </c>
      <c r="G794" s="111"/>
      <c r="H794" s="110"/>
      <c r="I794" s="65"/>
      <c r="J794" s="112"/>
      <c r="K794" s="67"/>
    </row>
    <row r="795" spans="1:11" s="6" customFormat="1" ht="25.5" outlineLevel="1">
      <c r="A795" s="59" t="s">
        <v>43</v>
      </c>
      <c r="B795" s="108"/>
      <c r="C795" s="108" t="s">
        <v>44</v>
      </c>
      <c r="D795" s="109"/>
      <c r="E795" s="62" t="s">
        <v>43</v>
      </c>
      <c r="F795" s="110">
        <v>1940.6</v>
      </c>
      <c r="G795" s="111" t="s">
        <v>94</v>
      </c>
      <c r="H795" s="110"/>
      <c r="I795" s="65">
        <v>162.54</v>
      </c>
      <c r="J795" s="112">
        <v>26.39</v>
      </c>
      <c r="K795" s="67">
        <v>4289.41</v>
      </c>
    </row>
    <row r="796" spans="1:11" s="6" customFormat="1" ht="15" outlineLevel="1">
      <c r="A796" s="59" t="s">
        <v>43</v>
      </c>
      <c r="B796" s="108"/>
      <c r="C796" s="108" t="s">
        <v>46</v>
      </c>
      <c r="D796" s="109"/>
      <c r="E796" s="62" t="s">
        <v>43</v>
      </c>
      <c r="F796" s="110">
        <v>275.74</v>
      </c>
      <c r="G796" s="111" t="s">
        <v>95</v>
      </c>
      <c r="H796" s="110"/>
      <c r="I796" s="65">
        <v>22.82</v>
      </c>
      <c r="J796" s="112">
        <v>9.9600000000000009</v>
      </c>
      <c r="K796" s="67">
        <v>227.3</v>
      </c>
    </row>
    <row r="797" spans="1:11" s="6" customFormat="1" ht="15" outlineLevel="1">
      <c r="A797" s="59" t="s">
        <v>43</v>
      </c>
      <c r="B797" s="108"/>
      <c r="C797" s="108" t="s">
        <v>48</v>
      </c>
      <c r="D797" s="109"/>
      <c r="E797" s="62" t="s">
        <v>43</v>
      </c>
      <c r="F797" s="110" t="s">
        <v>242</v>
      </c>
      <c r="G797" s="111"/>
      <c r="H797" s="110"/>
      <c r="I797" s="68" t="s">
        <v>830</v>
      </c>
      <c r="J797" s="112">
        <v>26.39</v>
      </c>
      <c r="K797" s="69" t="s">
        <v>874</v>
      </c>
    </row>
    <row r="798" spans="1:11" s="6" customFormat="1" ht="15" outlineLevel="1">
      <c r="A798" s="59" t="s">
        <v>43</v>
      </c>
      <c r="B798" s="108"/>
      <c r="C798" s="108" t="s">
        <v>52</v>
      </c>
      <c r="D798" s="109"/>
      <c r="E798" s="62" t="s">
        <v>43</v>
      </c>
      <c r="F798" s="110">
        <v>6711.9</v>
      </c>
      <c r="G798" s="111"/>
      <c r="H798" s="110"/>
      <c r="I798" s="65">
        <v>370.34</v>
      </c>
      <c r="J798" s="112">
        <v>3.91</v>
      </c>
      <c r="K798" s="67">
        <v>1448.01</v>
      </c>
    </row>
    <row r="799" spans="1:11" s="6" customFormat="1" ht="15" outlineLevel="1">
      <c r="A799" s="59" t="s">
        <v>43</v>
      </c>
      <c r="B799" s="108"/>
      <c r="C799" s="108" t="s">
        <v>53</v>
      </c>
      <c r="D799" s="109" t="s">
        <v>54</v>
      </c>
      <c r="E799" s="62">
        <v>105</v>
      </c>
      <c r="F799" s="110"/>
      <c r="G799" s="111"/>
      <c r="H799" s="110"/>
      <c r="I799" s="65">
        <v>170.67</v>
      </c>
      <c r="J799" s="112">
        <v>87</v>
      </c>
      <c r="K799" s="67">
        <v>3731.79</v>
      </c>
    </row>
    <row r="800" spans="1:11" s="6" customFormat="1" ht="15" outlineLevel="1">
      <c r="A800" s="59" t="s">
        <v>43</v>
      </c>
      <c r="B800" s="108"/>
      <c r="C800" s="108" t="s">
        <v>55</v>
      </c>
      <c r="D800" s="109" t="s">
        <v>54</v>
      </c>
      <c r="E800" s="62">
        <v>70</v>
      </c>
      <c r="F800" s="110"/>
      <c r="G800" s="111"/>
      <c r="H800" s="110"/>
      <c r="I800" s="65">
        <v>113.78</v>
      </c>
      <c r="J800" s="112">
        <v>41</v>
      </c>
      <c r="K800" s="67">
        <v>1758.66</v>
      </c>
    </row>
    <row r="801" spans="1:11" s="6" customFormat="1" ht="15" outlineLevel="1">
      <c r="A801" s="59" t="s">
        <v>43</v>
      </c>
      <c r="B801" s="108"/>
      <c r="C801" s="108" t="s">
        <v>56</v>
      </c>
      <c r="D801" s="109" t="s">
        <v>54</v>
      </c>
      <c r="E801" s="62">
        <v>98</v>
      </c>
      <c r="F801" s="110"/>
      <c r="G801" s="111"/>
      <c r="H801" s="110"/>
      <c r="I801" s="65">
        <v>3.82</v>
      </c>
      <c r="J801" s="112">
        <v>95</v>
      </c>
      <c r="K801" s="67">
        <v>97.73</v>
      </c>
    </row>
    <row r="802" spans="1:11" s="6" customFormat="1" ht="15" outlineLevel="1">
      <c r="A802" s="59" t="s">
        <v>43</v>
      </c>
      <c r="B802" s="108"/>
      <c r="C802" s="108" t="s">
        <v>57</v>
      </c>
      <c r="D802" s="109" t="s">
        <v>54</v>
      </c>
      <c r="E802" s="62">
        <v>77</v>
      </c>
      <c r="F802" s="110"/>
      <c r="G802" s="111"/>
      <c r="H802" s="110"/>
      <c r="I802" s="65">
        <v>3</v>
      </c>
      <c r="J802" s="112">
        <v>65</v>
      </c>
      <c r="K802" s="67">
        <v>66.87</v>
      </c>
    </row>
    <row r="803" spans="1:11" s="6" customFormat="1" ht="30" outlineLevel="1">
      <c r="A803" s="59" t="s">
        <v>43</v>
      </c>
      <c r="B803" s="108"/>
      <c r="C803" s="108" t="s">
        <v>58</v>
      </c>
      <c r="D803" s="109" t="s">
        <v>59</v>
      </c>
      <c r="E803" s="62">
        <v>167.37</v>
      </c>
      <c r="F803" s="110"/>
      <c r="G803" s="111" t="s">
        <v>94</v>
      </c>
      <c r="H803" s="110"/>
      <c r="I803" s="65">
        <v>14.02</v>
      </c>
      <c r="J803" s="112"/>
      <c r="K803" s="67"/>
    </row>
    <row r="804" spans="1:11" s="6" customFormat="1" ht="15.75">
      <c r="A804" s="70" t="s">
        <v>43</v>
      </c>
      <c r="B804" s="113"/>
      <c r="C804" s="113" t="s">
        <v>60</v>
      </c>
      <c r="D804" s="114"/>
      <c r="E804" s="73" t="s">
        <v>43</v>
      </c>
      <c r="F804" s="115"/>
      <c r="G804" s="116"/>
      <c r="H804" s="115"/>
      <c r="I804" s="76">
        <v>846.97</v>
      </c>
      <c r="J804" s="117"/>
      <c r="K804" s="78">
        <v>11619.77</v>
      </c>
    </row>
    <row r="805" spans="1:11" s="6" customFormat="1" ht="15" outlineLevel="1">
      <c r="A805" s="59" t="s">
        <v>43</v>
      </c>
      <c r="B805" s="108"/>
      <c r="C805" s="108" t="s">
        <v>61</v>
      </c>
      <c r="D805" s="109"/>
      <c r="E805" s="62" t="s">
        <v>43</v>
      </c>
      <c r="F805" s="110"/>
      <c r="G805" s="111"/>
      <c r="H805" s="110"/>
      <c r="I805" s="65"/>
      <c r="J805" s="112"/>
      <c r="K805" s="67"/>
    </row>
    <row r="806" spans="1:11" s="6" customFormat="1" ht="25.5" outlineLevel="1">
      <c r="A806" s="59" t="s">
        <v>43</v>
      </c>
      <c r="B806" s="108"/>
      <c r="C806" s="108" t="s">
        <v>46</v>
      </c>
      <c r="D806" s="109"/>
      <c r="E806" s="62" t="s">
        <v>43</v>
      </c>
      <c r="F806" s="110">
        <v>47.1</v>
      </c>
      <c r="G806" s="111" t="s">
        <v>100</v>
      </c>
      <c r="H806" s="110"/>
      <c r="I806" s="65">
        <v>0.39</v>
      </c>
      <c r="J806" s="112">
        <v>26.39</v>
      </c>
      <c r="K806" s="67">
        <v>10.29</v>
      </c>
    </row>
    <row r="807" spans="1:11" s="6" customFormat="1" ht="25.5" outlineLevel="1">
      <c r="A807" s="59" t="s">
        <v>43</v>
      </c>
      <c r="B807" s="108"/>
      <c r="C807" s="108" t="s">
        <v>48</v>
      </c>
      <c r="D807" s="109"/>
      <c r="E807" s="62" t="s">
        <v>43</v>
      </c>
      <c r="F807" s="110">
        <v>47.1</v>
      </c>
      <c r="G807" s="111" t="s">
        <v>100</v>
      </c>
      <c r="H807" s="110"/>
      <c r="I807" s="65">
        <v>0.39</v>
      </c>
      <c r="J807" s="112">
        <v>26.39</v>
      </c>
      <c r="K807" s="67">
        <v>10.29</v>
      </c>
    </row>
    <row r="808" spans="1:11" s="6" customFormat="1" ht="15" outlineLevel="1">
      <c r="A808" s="59" t="s">
        <v>43</v>
      </c>
      <c r="B808" s="108"/>
      <c r="C808" s="108" t="s">
        <v>63</v>
      </c>
      <c r="D808" s="109" t="s">
        <v>54</v>
      </c>
      <c r="E808" s="62">
        <v>175</v>
      </c>
      <c r="F808" s="110"/>
      <c r="G808" s="111"/>
      <c r="H808" s="110"/>
      <c r="I808" s="65">
        <v>0.68</v>
      </c>
      <c r="J808" s="112">
        <v>160</v>
      </c>
      <c r="K808" s="67">
        <v>16.47</v>
      </c>
    </row>
    <row r="809" spans="1:11" s="6" customFormat="1" ht="15" outlineLevel="1">
      <c r="A809" s="59" t="s">
        <v>43</v>
      </c>
      <c r="B809" s="108"/>
      <c r="C809" s="108" t="s">
        <v>64</v>
      </c>
      <c r="D809" s="109"/>
      <c r="E809" s="62" t="s">
        <v>43</v>
      </c>
      <c r="F809" s="110"/>
      <c r="G809" s="111"/>
      <c r="H809" s="110"/>
      <c r="I809" s="65">
        <v>1.07</v>
      </c>
      <c r="J809" s="112"/>
      <c r="K809" s="67">
        <v>26.76</v>
      </c>
    </row>
    <row r="810" spans="1:11" s="6" customFormat="1" ht="15.75">
      <c r="A810" s="70" t="s">
        <v>43</v>
      </c>
      <c r="B810" s="113"/>
      <c r="C810" s="113" t="s">
        <v>65</v>
      </c>
      <c r="D810" s="114"/>
      <c r="E810" s="73" t="s">
        <v>43</v>
      </c>
      <c r="F810" s="115"/>
      <c r="G810" s="116"/>
      <c r="H810" s="115"/>
      <c r="I810" s="76">
        <v>848.04</v>
      </c>
      <c r="J810" s="117"/>
      <c r="K810" s="78">
        <v>11646.53</v>
      </c>
    </row>
    <row r="811" spans="1:11" s="6" customFormat="1" ht="180">
      <c r="A811" s="59">
        <v>69</v>
      </c>
      <c r="B811" s="108" t="s">
        <v>875</v>
      </c>
      <c r="C811" s="108" t="s">
        <v>876</v>
      </c>
      <c r="D811" s="109" t="s">
        <v>142</v>
      </c>
      <c r="E811" s="62" t="s">
        <v>877</v>
      </c>
      <c r="F811" s="110">
        <v>12264.04</v>
      </c>
      <c r="G811" s="111"/>
      <c r="H811" s="110"/>
      <c r="I811" s="65"/>
      <c r="J811" s="112"/>
      <c r="K811" s="67"/>
    </row>
    <row r="812" spans="1:11" s="6" customFormat="1" ht="25.5" outlineLevel="1">
      <c r="A812" s="59" t="s">
        <v>43</v>
      </c>
      <c r="B812" s="108"/>
      <c r="C812" s="108" t="s">
        <v>44</v>
      </c>
      <c r="D812" s="109"/>
      <c r="E812" s="62" t="s">
        <v>43</v>
      </c>
      <c r="F812" s="110">
        <v>2208.63</v>
      </c>
      <c r="G812" s="111" t="s">
        <v>94</v>
      </c>
      <c r="H812" s="110"/>
      <c r="I812" s="65">
        <v>88.51</v>
      </c>
      <c r="J812" s="112">
        <v>26.39</v>
      </c>
      <c r="K812" s="67">
        <v>2335.81</v>
      </c>
    </row>
    <row r="813" spans="1:11" s="6" customFormat="1" ht="15" outlineLevel="1">
      <c r="A813" s="59" t="s">
        <v>43</v>
      </c>
      <c r="B813" s="108"/>
      <c r="C813" s="108" t="s">
        <v>46</v>
      </c>
      <c r="D813" s="109"/>
      <c r="E813" s="62" t="s">
        <v>43</v>
      </c>
      <c r="F813" s="110">
        <v>299.41000000000003</v>
      </c>
      <c r="G813" s="111" t="s">
        <v>95</v>
      </c>
      <c r="H813" s="110"/>
      <c r="I813" s="65">
        <v>11.86</v>
      </c>
      <c r="J813" s="112">
        <v>9.65</v>
      </c>
      <c r="K813" s="67">
        <v>114.42</v>
      </c>
    </row>
    <row r="814" spans="1:11" s="6" customFormat="1" ht="15" outlineLevel="1">
      <c r="A814" s="59" t="s">
        <v>43</v>
      </c>
      <c r="B814" s="108"/>
      <c r="C814" s="108" t="s">
        <v>48</v>
      </c>
      <c r="D814" s="109"/>
      <c r="E814" s="62" t="s">
        <v>43</v>
      </c>
      <c r="F814" s="110" t="s">
        <v>242</v>
      </c>
      <c r="G814" s="111"/>
      <c r="H814" s="110"/>
      <c r="I814" s="68" t="s">
        <v>878</v>
      </c>
      <c r="J814" s="112">
        <v>26.39</v>
      </c>
      <c r="K814" s="69" t="s">
        <v>879</v>
      </c>
    </row>
    <row r="815" spans="1:11" s="6" customFormat="1" ht="15" outlineLevel="1">
      <c r="A815" s="59" t="s">
        <v>43</v>
      </c>
      <c r="B815" s="108"/>
      <c r="C815" s="108" t="s">
        <v>52</v>
      </c>
      <c r="D815" s="109"/>
      <c r="E815" s="62" t="s">
        <v>43</v>
      </c>
      <c r="F815" s="110">
        <v>9756</v>
      </c>
      <c r="G815" s="111"/>
      <c r="H815" s="110"/>
      <c r="I815" s="65">
        <v>257.56</v>
      </c>
      <c r="J815" s="112">
        <v>2.83</v>
      </c>
      <c r="K815" s="67">
        <v>728.89</v>
      </c>
    </row>
    <row r="816" spans="1:11" s="6" customFormat="1" ht="15" outlineLevel="1">
      <c r="A816" s="59" t="s">
        <v>43</v>
      </c>
      <c r="B816" s="108"/>
      <c r="C816" s="108" t="s">
        <v>53</v>
      </c>
      <c r="D816" s="109" t="s">
        <v>54</v>
      </c>
      <c r="E816" s="62">
        <v>105</v>
      </c>
      <c r="F816" s="110"/>
      <c r="G816" s="111"/>
      <c r="H816" s="110"/>
      <c r="I816" s="65">
        <v>92.94</v>
      </c>
      <c r="J816" s="112">
        <v>87</v>
      </c>
      <c r="K816" s="67">
        <v>2032.15</v>
      </c>
    </row>
    <row r="817" spans="1:11" s="6" customFormat="1" ht="15" outlineLevel="1">
      <c r="A817" s="59" t="s">
        <v>43</v>
      </c>
      <c r="B817" s="108"/>
      <c r="C817" s="108" t="s">
        <v>55</v>
      </c>
      <c r="D817" s="109" t="s">
        <v>54</v>
      </c>
      <c r="E817" s="62">
        <v>70</v>
      </c>
      <c r="F817" s="110"/>
      <c r="G817" s="111"/>
      <c r="H817" s="110"/>
      <c r="I817" s="65">
        <v>61.96</v>
      </c>
      <c r="J817" s="112">
        <v>41</v>
      </c>
      <c r="K817" s="67">
        <v>957.68</v>
      </c>
    </row>
    <row r="818" spans="1:11" s="6" customFormat="1" ht="15" outlineLevel="1">
      <c r="A818" s="59" t="s">
        <v>43</v>
      </c>
      <c r="B818" s="108"/>
      <c r="C818" s="108" t="s">
        <v>56</v>
      </c>
      <c r="D818" s="109" t="s">
        <v>54</v>
      </c>
      <c r="E818" s="62">
        <v>98</v>
      </c>
      <c r="F818" s="110"/>
      <c r="G818" s="111"/>
      <c r="H818" s="110"/>
      <c r="I818" s="65">
        <v>1.83</v>
      </c>
      <c r="J818" s="112">
        <v>95</v>
      </c>
      <c r="K818" s="67">
        <v>46.76</v>
      </c>
    </row>
    <row r="819" spans="1:11" s="6" customFormat="1" ht="15" outlineLevel="1">
      <c r="A819" s="59" t="s">
        <v>43</v>
      </c>
      <c r="B819" s="108"/>
      <c r="C819" s="108" t="s">
        <v>57</v>
      </c>
      <c r="D819" s="109" t="s">
        <v>54</v>
      </c>
      <c r="E819" s="62">
        <v>77</v>
      </c>
      <c r="F819" s="110"/>
      <c r="G819" s="111"/>
      <c r="H819" s="110"/>
      <c r="I819" s="65">
        <v>1.44</v>
      </c>
      <c r="J819" s="112">
        <v>65</v>
      </c>
      <c r="K819" s="67">
        <v>31.99</v>
      </c>
    </row>
    <row r="820" spans="1:11" s="6" customFormat="1" ht="30" outlineLevel="1">
      <c r="A820" s="59" t="s">
        <v>43</v>
      </c>
      <c r="B820" s="108"/>
      <c r="C820" s="108" t="s">
        <v>58</v>
      </c>
      <c r="D820" s="109" t="s">
        <v>59</v>
      </c>
      <c r="E820" s="62">
        <v>188.92</v>
      </c>
      <c r="F820" s="110"/>
      <c r="G820" s="111" t="s">
        <v>94</v>
      </c>
      <c r="H820" s="110"/>
      <c r="I820" s="65">
        <v>7.57</v>
      </c>
      <c r="J820" s="112"/>
      <c r="K820" s="67"/>
    </row>
    <row r="821" spans="1:11" s="6" customFormat="1" ht="15.75">
      <c r="A821" s="70" t="s">
        <v>43</v>
      </c>
      <c r="B821" s="113"/>
      <c r="C821" s="113" t="s">
        <v>60</v>
      </c>
      <c r="D821" s="114"/>
      <c r="E821" s="73" t="s">
        <v>43</v>
      </c>
      <c r="F821" s="115"/>
      <c r="G821" s="116"/>
      <c r="H821" s="115"/>
      <c r="I821" s="76">
        <v>516.1</v>
      </c>
      <c r="J821" s="117"/>
      <c r="K821" s="78">
        <v>6247.7</v>
      </c>
    </row>
    <row r="822" spans="1:11" s="6" customFormat="1" ht="15" outlineLevel="1">
      <c r="A822" s="59" t="s">
        <v>43</v>
      </c>
      <c r="B822" s="108"/>
      <c r="C822" s="108" t="s">
        <v>61</v>
      </c>
      <c r="D822" s="109"/>
      <c r="E822" s="62" t="s">
        <v>43</v>
      </c>
      <c r="F822" s="110"/>
      <c r="G822" s="111"/>
      <c r="H822" s="110"/>
      <c r="I822" s="65"/>
      <c r="J822" s="112"/>
      <c r="K822" s="67"/>
    </row>
    <row r="823" spans="1:11" s="6" customFormat="1" ht="25.5" outlineLevel="1">
      <c r="A823" s="59" t="s">
        <v>43</v>
      </c>
      <c r="B823" s="108"/>
      <c r="C823" s="108" t="s">
        <v>46</v>
      </c>
      <c r="D823" s="109"/>
      <c r="E823" s="62" t="s">
        <v>43</v>
      </c>
      <c r="F823" s="110">
        <v>47.1</v>
      </c>
      <c r="G823" s="111" t="s">
        <v>100</v>
      </c>
      <c r="H823" s="110"/>
      <c r="I823" s="65">
        <v>0.19</v>
      </c>
      <c r="J823" s="112">
        <v>26.39</v>
      </c>
      <c r="K823" s="67">
        <v>4.92</v>
      </c>
    </row>
    <row r="824" spans="1:11" s="6" customFormat="1" ht="25.5" outlineLevel="1">
      <c r="A824" s="59" t="s">
        <v>43</v>
      </c>
      <c r="B824" s="108"/>
      <c r="C824" s="108" t="s">
        <v>48</v>
      </c>
      <c r="D824" s="109"/>
      <c r="E824" s="62" t="s">
        <v>43</v>
      </c>
      <c r="F824" s="110">
        <v>47.1</v>
      </c>
      <c r="G824" s="111" t="s">
        <v>100</v>
      </c>
      <c r="H824" s="110"/>
      <c r="I824" s="65">
        <v>0.19</v>
      </c>
      <c r="J824" s="112">
        <v>26.39</v>
      </c>
      <c r="K824" s="67">
        <v>4.92</v>
      </c>
    </row>
    <row r="825" spans="1:11" s="6" customFormat="1" ht="15" outlineLevel="1">
      <c r="A825" s="59" t="s">
        <v>43</v>
      </c>
      <c r="B825" s="108"/>
      <c r="C825" s="108" t="s">
        <v>63</v>
      </c>
      <c r="D825" s="109" t="s">
        <v>54</v>
      </c>
      <c r="E825" s="62">
        <v>175</v>
      </c>
      <c r="F825" s="110"/>
      <c r="G825" s="111"/>
      <c r="H825" s="110"/>
      <c r="I825" s="65">
        <v>0.34</v>
      </c>
      <c r="J825" s="112">
        <v>160</v>
      </c>
      <c r="K825" s="67">
        <v>7.87</v>
      </c>
    </row>
    <row r="826" spans="1:11" s="6" customFormat="1" ht="15" outlineLevel="1">
      <c r="A826" s="59" t="s">
        <v>43</v>
      </c>
      <c r="B826" s="108"/>
      <c r="C826" s="108" t="s">
        <v>64</v>
      </c>
      <c r="D826" s="109"/>
      <c r="E826" s="62" t="s">
        <v>43</v>
      </c>
      <c r="F826" s="110"/>
      <c r="G826" s="111"/>
      <c r="H826" s="110"/>
      <c r="I826" s="65">
        <v>0.53</v>
      </c>
      <c r="J826" s="112"/>
      <c r="K826" s="67">
        <v>12.79</v>
      </c>
    </row>
    <row r="827" spans="1:11" s="6" customFormat="1" ht="15.75">
      <c r="A827" s="70" t="s">
        <v>43</v>
      </c>
      <c r="B827" s="113"/>
      <c r="C827" s="113" t="s">
        <v>65</v>
      </c>
      <c r="D827" s="114"/>
      <c r="E827" s="73" t="s">
        <v>43</v>
      </c>
      <c r="F827" s="115"/>
      <c r="G827" s="116"/>
      <c r="H827" s="115"/>
      <c r="I827" s="76">
        <v>516.63</v>
      </c>
      <c r="J827" s="117"/>
      <c r="K827" s="78">
        <v>6260.49</v>
      </c>
    </row>
    <row r="828" spans="1:11" s="6" customFormat="1" ht="60">
      <c r="A828" s="59">
        <v>70</v>
      </c>
      <c r="B828" s="108" t="s">
        <v>123</v>
      </c>
      <c r="C828" s="108" t="s">
        <v>245</v>
      </c>
      <c r="D828" s="109" t="s">
        <v>103</v>
      </c>
      <c r="E828" s="62" t="s">
        <v>880</v>
      </c>
      <c r="F828" s="110">
        <v>2871.62</v>
      </c>
      <c r="G828" s="111"/>
      <c r="H828" s="110"/>
      <c r="I828" s="65">
        <v>23425.53</v>
      </c>
      <c r="J828" s="112">
        <v>7.4</v>
      </c>
      <c r="K828" s="78">
        <v>173348.9</v>
      </c>
    </row>
    <row r="829" spans="1:11" s="6" customFormat="1" ht="17.850000000000001" customHeight="1">
      <c r="A829" s="177" t="s">
        <v>523</v>
      </c>
      <c r="B829" s="178"/>
      <c r="C829" s="178"/>
      <c r="D829" s="178"/>
      <c r="E829" s="178"/>
      <c r="F829" s="178"/>
      <c r="G829" s="178"/>
      <c r="H829" s="178"/>
      <c r="I829" s="178"/>
      <c r="J829" s="178"/>
      <c r="K829" s="178"/>
    </row>
    <row r="830" spans="1:11" s="6" customFormat="1" ht="135">
      <c r="A830" s="59">
        <v>71</v>
      </c>
      <c r="B830" s="108" t="s">
        <v>524</v>
      </c>
      <c r="C830" s="108" t="s">
        <v>525</v>
      </c>
      <c r="D830" s="109" t="s">
        <v>122</v>
      </c>
      <c r="E830" s="62">
        <v>0.82220000000000004</v>
      </c>
      <c r="F830" s="110">
        <v>29.99</v>
      </c>
      <c r="G830" s="111"/>
      <c r="H830" s="110"/>
      <c r="I830" s="65"/>
      <c r="J830" s="112"/>
      <c r="K830" s="67"/>
    </row>
    <row r="831" spans="1:11" s="6" customFormat="1" ht="15" outlineLevel="1">
      <c r="A831" s="59" t="s">
        <v>43</v>
      </c>
      <c r="B831" s="108"/>
      <c r="C831" s="108" t="s">
        <v>44</v>
      </c>
      <c r="D831" s="109"/>
      <c r="E831" s="62" t="s">
        <v>43</v>
      </c>
      <c r="F831" s="110">
        <v>13.33</v>
      </c>
      <c r="G831" s="111" t="s">
        <v>76</v>
      </c>
      <c r="H831" s="110"/>
      <c r="I831" s="65">
        <v>14.47</v>
      </c>
      <c r="J831" s="112">
        <v>26.39</v>
      </c>
      <c r="K831" s="67">
        <v>381.79</v>
      </c>
    </row>
    <row r="832" spans="1:11" s="6" customFormat="1" ht="15" outlineLevel="1">
      <c r="A832" s="59" t="s">
        <v>43</v>
      </c>
      <c r="B832" s="108"/>
      <c r="C832" s="108" t="s">
        <v>46</v>
      </c>
      <c r="D832" s="109"/>
      <c r="E832" s="62" t="s">
        <v>43</v>
      </c>
      <c r="F832" s="110">
        <v>16.66</v>
      </c>
      <c r="G832" s="111">
        <v>1.2</v>
      </c>
      <c r="H832" s="110"/>
      <c r="I832" s="65">
        <v>16.440000000000001</v>
      </c>
      <c r="J832" s="112">
        <v>12.59</v>
      </c>
      <c r="K832" s="67">
        <v>206.95</v>
      </c>
    </row>
    <row r="833" spans="1:11" s="6" customFormat="1" ht="15" outlineLevel="1">
      <c r="A833" s="59" t="s">
        <v>43</v>
      </c>
      <c r="B833" s="108"/>
      <c r="C833" s="108" t="s">
        <v>48</v>
      </c>
      <c r="D833" s="109"/>
      <c r="E833" s="62" t="s">
        <v>43</v>
      </c>
      <c r="F833" s="110" t="s">
        <v>526</v>
      </c>
      <c r="G833" s="111"/>
      <c r="H833" s="110"/>
      <c r="I833" s="68" t="s">
        <v>881</v>
      </c>
      <c r="J833" s="112">
        <v>26.39</v>
      </c>
      <c r="K833" s="69" t="s">
        <v>882</v>
      </c>
    </row>
    <row r="834" spans="1:11" s="6" customFormat="1" ht="15" outlineLevel="1">
      <c r="A834" s="59" t="s">
        <v>43</v>
      </c>
      <c r="B834" s="108"/>
      <c r="C834" s="108" t="s">
        <v>52</v>
      </c>
      <c r="D834" s="109"/>
      <c r="E834" s="62" t="s">
        <v>43</v>
      </c>
      <c r="F834" s="110"/>
      <c r="G834" s="111"/>
      <c r="H834" s="110"/>
      <c r="I834" s="65"/>
      <c r="J834" s="112"/>
      <c r="K834" s="67"/>
    </row>
    <row r="835" spans="1:11" s="6" customFormat="1" ht="15" outlineLevel="1">
      <c r="A835" s="59" t="s">
        <v>43</v>
      </c>
      <c r="B835" s="108"/>
      <c r="C835" s="108" t="s">
        <v>53</v>
      </c>
      <c r="D835" s="109" t="s">
        <v>54</v>
      </c>
      <c r="E835" s="62">
        <v>91</v>
      </c>
      <c r="F835" s="110"/>
      <c r="G835" s="111"/>
      <c r="H835" s="110"/>
      <c r="I835" s="65">
        <v>13.17</v>
      </c>
      <c r="J835" s="112">
        <v>75</v>
      </c>
      <c r="K835" s="67">
        <v>286.33999999999997</v>
      </c>
    </row>
    <row r="836" spans="1:11" s="6" customFormat="1" ht="15" outlineLevel="1">
      <c r="A836" s="59" t="s">
        <v>43</v>
      </c>
      <c r="B836" s="108"/>
      <c r="C836" s="108" t="s">
        <v>55</v>
      </c>
      <c r="D836" s="109" t="s">
        <v>54</v>
      </c>
      <c r="E836" s="62">
        <v>70</v>
      </c>
      <c r="F836" s="110"/>
      <c r="G836" s="111"/>
      <c r="H836" s="110"/>
      <c r="I836" s="65">
        <v>10.130000000000001</v>
      </c>
      <c r="J836" s="112">
        <v>41</v>
      </c>
      <c r="K836" s="67">
        <v>156.53</v>
      </c>
    </row>
    <row r="837" spans="1:11" s="6" customFormat="1" ht="15" outlineLevel="1">
      <c r="A837" s="59" t="s">
        <v>43</v>
      </c>
      <c r="B837" s="108"/>
      <c r="C837" s="108" t="s">
        <v>56</v>
      </c>
      <c r="D837" s="109" t="s">
        <v>54</v>
      </c>
      <c r="E837" s="62">
        <v>98</v>
      </c>
      <c r="F837" s="110"/>
      <c r="G837" s="111"/>
      <c r="H837" s="110"/>
      <c r="I837" s="65">
        <v>4.72</v>
      </c>
      <c r="J837" s="112">
        <v>95</v>
      </c>
      <c r="K837" s="67">
        <v>120.95</v>
      </c>
    </row>
    <row r="838" spans="1:11" s="6" customFormat="1" ht="15" outlineLevel="1">
      <c r="A838" s="59" t="s">
        <v>43</v>
      </c>
      <c r="B838" s="108"/>
      <c r="C838" s="108" t="s">
        <v>57</v>
      </c>
      <c r="D838" s="109" t="s">
        <v>54</v>
      </c>
      <c r="E838" s="62">
        <v>77</v>
      </c>
      <c r="F838" s="110"/>
      <c r="G838" s="111"/>
      <c r="H838" s="110"/>
      <c r="I838" s="65">
        <v>3.71</v>
      </c>
      <c r="J838" s="112">
        <v>65</v>
      </c>
      <c r="K838" s="67">
        <v>82.76</v>
      </c>
    </row>
    <row r="839" spans="1:11" s="6" customFormat="1" ht="30" outlineLevel="1">
      <c r="A839" s="59" t="s">
        <v>43</v>
      </c>
      <c r="B839" s="108"/>
      <c r="C839" s="108" t="s">
        <v>58</v>
      </c>
      <c r="D839" s="109" t="s">
        <v>59</v>
      </c>
      <c r="E839" s="62">
        <v>1.1200000000000001</v>
      </c>
      <c r="F839" s="110"/>
      <c r="G839" s="111" t="s">
        <v>76</v>
      </c>
      <c r="H839" s="110"/>
      <c r="I839" s="65">
        <v>1.22</v>
      </c>
      <c r="J839" s="112"/>
      <c r="K839" s="67"/>
    </row>
    <row r="840" spans="1:11" s="6" customFormat="1" ht="15.75">
      <c r="A840" s="70" t="s">
        <v>43</v>
      </c>
      <c r="B840" s="113"/>
      <c r="C840" s="113" t="s">
        <v>60</v>
      </c>
      <c r="D840" s="114"/>
      <c r="E840" s="73" t="s">
        <v>43</v>
      </c>
      <c r="F840" s="115"/>
      <c r="G840" s="116"/>
      <c r="H840" s="115"/>
      <c r="I840" s="76">
        <v>62.64</v>
      </c>
      <c r="J840" s="117"/>
      <c r="K840" s="78">
        <v>1235.32</v>
      </c>
    </row>
    <row r="841" spans="1:11" s="6" customFormat="1" ht="15" outlineLevel="1">
      <c r="A841" s="59" t="s">
        <v>43</v>
      </c>
      <c r="B841" s="108"/>
      <c r="C841" s="108" t="s">
        <v>61</v>
      </c>
      <c r="D841" s="109"/>
      <c r="E841" s="62" t="s">
        <v>43</v>
      </c>
      <c r="F841" s="110"/>
      <c r="G841" s="111"/>
      <c r="H841" s="110"/>
      <c r="I841" s="65"/>
      <c r="J841" s="112"/>
      <c r="K841" s="67"/>
    </row>
    <row r="842" spans="1:11" s="6" customFormat="1" ht="15" outlineLevel="1">
      <c r="A842" s="59" t="s">
        <v>43</v>
      </c>
      <c r="B842" s="108"/>
      <c r="C842" s="108" t="s">
        <v>46</v>
      </c>
      <c r="D842" s="109"/>
      <c r="E842" s="62" t="s">
        <v>43</v>
      </c>
      <c r="F842" s="110">
        <v>4.8899999999999997</v>
      </c>
      <c r="G842" s="111" t="s">
        <v>80</v>
      </c>
      <c r="H842" s="110"/>
      <c r="I842" s="65">
        <v>0.48</v>
      </c>
      <c r="J842" s="112">
        <v>26.39</v>
      </c>
      <c r="K842" s="67">
        <v>12.73</v>
      </c>
    </row>
    <row r="843" spans="1:11" s="6" customFormat="1" ht="15" outlineLevel="1">
      <c r="A843" s="59" t="s">
        <v>43</v>
      </c>
      <c r="B843" s="108"/>
      <c r="C843" s="108" t="s">
        <v>48</v>
      </c>
      <c r="D843" s="109"/>
      <c r="E843" s="62" t="s">
        <v>43</v>
      </c>
      <c r="F843" s="110">
        <v>4.8899999999999997</v>
      </c>
      <c r="G843" s="111" t="s">
        <v>80</v>
      </c>
      <c r="H843" s="110"/>
      <c r="I843" s="65">
        <v>0.48</v>
      </c>
      <c r="J843" s="112">
        <v>26.39</v>
      </c>
      <c r="K843" s="67">
        <v>12.73</v>
      </c>
    </row>
    <row r="844" spans="1:11" s="6" customFormat="1" ht="15" outlineLevel="1">
      <c r="A844" s="59" t="s">
        <v>43</v>
      </c>
      <c r="B844" s="108"/>
      <c r="C844" s="108" t="s">
        <v>63</v>
      </c>
      <c r="D844" s="109" t="s">
        <v>54</v>
      </c>
      <c r="E844" s="62">
        <v>175</v>
      </c>
      <c r="F844" s="110"/>
      <c r="G844" s="111"/>
      <c r="H844" s="110"/>
      <c r="I844" s="65">
        <v>0.84</v>
      </c>
      <c r="J844" s="112">
        <v>160</v>
      </c>
      <c r="K844" s="67">
        <v>20.36</v>
      </c>
    </row>
    <row r="845" spans="1:11" s="6" customFormat="1" ht="15" outlineLevel="1">
      <c r="A845" s="59" t="s">
        <v>43</v>
      </c>
      <c r="B845" s="108"/>
      <c r="C845" s="108" t="s">
        <v>64</v>
      </c>
      <c r="D845" s="109"/>
      <c r="E845" s="62" t="s">
        <v>43</v>
      </c>
      <c r="F845" s="110"/>
      <c r="G845" s="111"/>
      <c r="H845" s="110"/>
      <c r="I845" s="65">
        <v>1.32</v>
      </c>
      <c r="J845" s="112"/>
      <c r="K845" s="67">
        <v>33.090000000000003</v>
      </c>
    </row>
    <row r="846" spans="1:11" s="6" customFormat="1" ht="15.75">
      <c r="A846" s="70" t="s">
        <v>43</v>
      </c>
      <c r="B846" s="113"/>
      <c r="C846" s="126" t="s">
        <v>65</v>
      </c>
      <c r="D846" s="127"/>
      <c r="E846" s="91" t="s">
        <v>43</v>
      </c>
      <c r="F846" s="128"/>
      <c r="G846" s="129"/>
      <c r="H846" s="128"/>
      <c r="I846" s="87">
        <v>63.96</v>
      </c>
      <c r="J846" s="125"/>
      <c r="K846" s="86">
        <v>1268.4100000000001</v>
      </c>
    </row>
    <row r="847" spans="1:11" s="6" customFormat="1" ht="15">
      <c r="A847" s="123"/>
      <c r="B847" s="124"/>
      <c r="C847" s="168" t="s">
        <v>127</v>
      </c>
      <c r="D847" s="169"/>
      <c r="E847" s="169"/>
      <c r="F847" s="169"/>
      <c r="G847" s="169"/>
      <c r="H847" s="169"/>
      <c r="I847" s="65">
        <v>68054.259999999995</v>
      </c>
      <c r="J847" s="112"/>
      <c r="K847" s="67">
        <v>565401.79</v>
      </c>
    </row>
    <row r="848" spans="1:11" s="6" customFormat="1" ht="15">
      <c r="A848" s="123"/>
      <c r="B848" s="124"/>
      <c r="C848" s="168" t="s">
        <v>128</v>
      </c>
      <c r="D848" s="169"/>
      <c r="E848" s="169"/>
      <c r="F848" s="169"/>
      <c r="G848" s="169"/>
      <c r="H848" s="169"/>
      <c r="I848" s="65"/>
      <c r="J848" s="112"/>
      <c r="K848" s="67"/>
    </row>
    <row r="849" spans="1:11" s="6" customFormat="1" ht="15">
      <c r="A849" s="123"/>
      <c r="B849" s="124"/>
      <c r="C849" s="168" t="s">
        <v>129</v>
      </c>
      <c r="D849" s="169"/>
      <c r="E849" s="169"/>
      <c r="F849" s="169"/>
      <c r="G849" s="169"/>
      <c r="H849" s="169"/>
      <c r="I849" s="65">
        <v>3457.19</v>
      </c>
      <c r="J849" s="112"/>
      <c r="K849" s="67">
        <v>91235.55</v>
      </c>
    </row>
    <row r="850" spans="1:11" s="6" customFormat="1" ht="15">
      <c r="A850" s="123"/>
      <c r="B850" s="124"/>
      <c r="C850" s="168" t="s">
        <v>130</v>
      </c>
      <c r="D850" s="169"/>
      <c r="E850" s="169"/>
      <c r="F850" s="169"/>
      <c r="G850" s="169"/>
      <c r="H850" s="169"/>
      <c r="I850" s="65">
        <v>62496.07</v>
      </c>
      <c r="J850" s="112"/>
      <c r="K850" s="67">
        <v>459358.13</v>
      </c>
    </row>
    <row r="851" spans="1:11" s="6" customFormat="1" ht="15">
      <c r="A851" s="123"/>
      <c r="B851" s="124"/>
      <c r="C851" s="168" t="s">
        <v>131</v>
      </c>
      <c r="D851" s="169"/>
      <c r="E851" s="169"/>
      <c r="F851" s="169"/>
      <c r="G851" s="169"/>
      <c r="H851" s="169"/>
      <c r="I851" s="65">
        <v>2502.62</v>
      </c>
      <c r="J851" s="112"/>
      <c r="K851" s="67">
        <v>25407.4</v>
      </c>
    </row>
    <row r="852" spans="1:11" s="6" customFormat="1" ht="15.75">
      <c r="A852" s="123"/>
      <c r="B852" s="124"/>
      <c r="C852" s="173" t="s">
        <v>132</v>
      </c>
      <c r="D852" s="174"/>
      <c r="E852" s="174"/>
      <c r="F852" s="174"/>
      <c r="G852" s="174"/>
      <c r="H852" s="174"/>
      <c r="I852" s="76">
        <v>2776.77</v>
      </c>
      <c r="J852" s="117"/>
      <c r="K852" s="78">
        <v>68529.179999999993</v>
      </c>
    </row>
    <row r="853" spans="1:11" s="6" customFormat="1" ht="15.75">
      <c r="A853" s="123"/>
      <c r="B853" s="124"/>
      <c r="C853" s="173" t="s">
        <v>133</v>
      </c>
      <c r="D853" s="174"/>
      <c r="E853" s="174"/>
      <c r="F853" s="174"/>
      <c r="G853" s="174"/>
      <c r="H853" s="174"/>
      <c r="I853" s="76">
        <v>2390.27</v>
      </c>
      <c r="J853" s="117"/>
      <c r="K853" s="78">
        <v>39950.39</v>
      </c>
    </row>
    <row r="854" spans="1:11" s="6" customFormat="1" ht="32.1" customHeight="1">
      <c r="A854" s="123"/>
      <c r="B854" s="124"/>
      <c r="C854" s="173" t="s">
        <v>883</v>
      </c>
      <c r="D854" s="174"/>
      <c r="E854" s="174"/>
      <c r="F854" s="174"/>
      <c r="G854" s="174"/>
      <c r="H854" s="174"/>
      <c r="I854" s="76"/>
      <c r="J854" s="117"/>
      <c r="K854" s="78"/>
    </row>
    <row r="855" spans="1:11" s="6" customFormat="1" ht="15">
      <c r="A855" s="123"/>
      <c r="B855" s="124"/>
      <c r="C855" s="168" t="s">
        <v>135</v>
      </c>
      <c r="D855" s="169"/>
      <c r="E855" s="169"/>
      <c r="F855" s="169"/>
      <c r="G855" s="169"/>
      <c r="H855" s="169"/>
      <c r="I855" s="65">
        <v>65504.5</v>
      </c>
      <c r="J855" s="112"/>
      <c r="K855" s="67">
        <v>526083.09</v>
      </c>
    </row>
    <row r="856" spans="1:11" s="6" customFormat="1" ht="15">
      <c r="A856" s="123"/>
      <c r="B856" s="124"/>
      <c r="C856" s="168" t="s">
        <v>136</v>
      </c>
      <c r="D856" s="169"/>
      <c r="E856" s="169"/>
      <c r="F856" s="169"/>
      <c r="G856" s="169"/>
      <c r="H856" s="169"/>
      <c r="I856" s="65">
        <v>7716.8</v>
      </c>
      <c r="J856" s="112"/>
      <c r="K856" s="67">
        <v>147798.26999999999</v>
      </c>
    </row>
    <row r="857" spans="1:11" s="6" customFormat="1" ht="15">
      <c r="A857" s="123"/>
      <c r="B857" s="124"/>
      <c r="C857" s="168" t="s">
        <v>137</v>
      </c>
      <c r="D857" s="169"/>
      <c r="E857" s="169"/>
      <c r="F857" s="169"/>
      <c r="G857" s="169"/>
      <c r="H857" s="169"/>
      <c r="I857" s="65">
        <v>73221.3</v>
      </c>
      <c r="J857" s="112"/>
      <c r="K857" s="67">
        <v>673881.36</v>
      </c>
    </row>
    <row r="858" spans="1:11" s="6" customFormat="1" ht="32.1" customHeight="1">
      <c r="A858" s="123"/>
      <c r="B858" s="124"/>
      <c r="C858" s="175" t="s">
        <v>884</v>
      </c>
      <c r="D858" s="176"/>
      <c r="E858" s="176"/>
      <c r="F858" s="176"/>
      <c r="G858" s="176"/>
      <c r="H858" s="176"/>
      <c r="I858" s="87">
        <v>73221.3</v>
      </c>
      <c r="J858" s="125"/>
      <c r="K858" s="86">
        <v>673881.36</v>
      </c>
    </row>
    <row r="859" spans="1:11" s="6" customFormat="1" ht="22.15" customHeight="1">
      <c r="A859" s="166" t="s">
        <v>885</v>
      </c>
      <c r="B859" s="167"/>
      <c r="C859" s="167"/>
      <c r="D859" s="167"/>
      <c r="E859" s="167"/>
      <c r="F859" s="167"/>
      <c r="G859" s="167"/>
      <c r="H859" s="167"/>
      <c r="I859" s="167"/>
      <c r="J859" s="167"/>
      <c r="K859" s="167"/>
    </row>
    <row r="860" spans="1:11" s="6" customFormat="1" ht="255">
      <c r="A860" s="59">
        <v>72</v>
      </c>
      <c r="B860" s="108" t="s">
        <v>886</v>
      </c>
      <c r="C860" s="108" t="s">
        <v>887</v>
      </c>
      <c r="D860" s="109" t="s">
        <v>708</v>
      </c>
      <c r="E860" s="62" t="s">
        <v>888</v>
      </c>
      <c r="F860" s="110">
        <v>1591.33</v>
      </c>
      <c r="G860" s="111"/>
      <c r="H860" s="110"/>
      <c r="I860" s="65"/>
      <c r="J860" s="112"/>
      <c r="K860" s="67"/>
    </row>
    <row r="861" spans="1:11" s="6" customFormat="1" ht="25.5" outlineLevel="1">
      <c r="A861" s="59" t="s">
        <v>43</v>
      </c>
      <c r="B861" s="108"/>
      <c r="C861" s="108" t="s">
        <v>44</v>
      </c>
      <c r="D861" s="109"/>
      <c r="E861" s="62" t="s">
        <v>43</v>
      </c>
      <c r="F861" s="110">
        <v>1018.26</v>
      </c>
      <c r="G861" s="111" t="s">
        <v>85</v>
      </c>
      <c r="H861" s="110"/>
      <c r="I861" s="65">
        <v>229.26</v>
      </c>
      <c r="J861" s="112">
        <v>26.39</v>
      </c>
      <c r="K861" s="67">
        <v>6050.2</v>
      </c>
    </row>
    <row r="862" spans="1:11" s="6" customFormat="1" ht="25.5" outlineLevel="1">
      <c r="A862" s="59" t="s">
        <v>43</v>
      </c>
      <c r="B862" s="108"/>
      <c r="C862" s="108" t="s">
        <v>46</v>
      </c>
      <c r="D862" s="109"/>
      <c r="E862" s="62" t="s">
        <v>43</v>
      </c>
      <c r="F862" s="110">
        <v>42.7</v>
      </c>
      <c r="G862" s="111" t="s">
        <v>86</v>
      </c>
      <c r="H862" s="110"/>
      <c r="I862" s="65">
        <v>9.5</v>
      </c>
      <c r="J862" s="112">
        <v>8.44</v>
      </c>
      <c r="K862" s="67">
        <v>80.180000000000007</v>
      </c>
    </row>
    <row r="863" spans="1:11" s="6" customFormat="1" ht="15" outlineLevel="1">
      <c r="A863" s="59" t="s">
        <v>43</v>
      </c>
      <c r="B863" s="108"/>
      <c r="C863" s="108" t="s">
        <v>48</v>
      </c>
      <c r="D863" s="109"/>
      <c r="E863" s="62" t="s">
        <v>43</v>
      </c>
      <c r="F863" s="110" t="s">
        <v>889</v>
      </c>
      <c r="G863" s="111"/>
      <c r="H863" s="110"/>
      <c r="I863" s="68" t="s">
        <v>819</v>
      </c>
      <c r="J863" s="112">
        <v>26.39</v>
      </c>
      <c r="K863" s="69" t="s">
        <v>820</v>
      </c>
    </row>
    <row r="864" spans="1:11" s="6" customFormat="1" ht="15" outlineLevel="1">
      <c r="A864" s="59" t="s">
        <v>43</v>
      </c>
      <c r="B864" s="108"/>
      <c r="C864" s="108" t="s">
        <v>52</v>
      </c>
      <c r="D864" s="109"/>
      <c r="E864" s="62" t="s">
        <v>43</v>
      </c>
      <c r="F864" s="110">
        <v>530.37</v>
      </c>
      <c r="G864" s="111">
        <v>0</v>
      </c>
      <c r="H864" s="110"/>
      <c r="I864" s="65"/>
      <c r="J864" s="112">
        <v>4.18</v>
      </c>
      <c r="K864" s="67"/>
    </row>
    <row r="865" spans="1:11" s="6" customFormat="1" ht="15" outlineLevel="1">
      <c r="A865" s="59" t="s">
        <v>43</v>
      </c>
      <c r="B865" s="108"/>
      <c r="C865" s="108" t="s">
        <v>53</v>
      </c>
      <c r="D865" s="109" t="s">
        <v>54</v>
      </c>
      <c r="E865" s="62">
        <v>100</v>
      </c>
      <c r="F865" s="110"/>
      <c r="G865" s="111"/>
      <c r="H865" s="110"/>
      <c r="I865" s="65">
        <v>229.26</v>
      </c>
      <c r="J865" s="112">
        <v>83</v>
      </c>
      <c r="K865" s="67">
        <v>5021.67</v>
      </c>
    </row>
    <row r="866" spans="1:11" s="6" customFormat="1" ht="15" outlineLevel="1">
      <c r="A866" s="59" t="s">
        <v>43</v>
      </c>
      <c r="B866" s="108"/>
      <c r="C866" s="108" t="s">
        <v>55</v>
      </c>
      <c r="D866" s="109" t="s">
        <v>54</v>
      </c>
      <c r="E866" s="62">
        <v>64</v>
      </c>
      <c r="F866" s="110"/>
      <c r="G866" s="111"/>
      <c r="H866" s="110"/>
      <c r="I866" s="65">
        <v>146.72999999999999</v>
      </c>
      <c r="J866" s="112">
        <v>41</v>
      </c>
      <c r="K866" s="67">
        <v>2480.58</v>
      </c>
    </row>
    <row r="867" spans="1:11" s="6" customFormat="1" ht="15" outlineLevel="1">
      <c r="A867" s="59" t="s">
        <v>43</v>
      </c>
      <c r="B867" s="108"/>
      <c r="C867" s="108" t="s">
        <v>56</v>
      </c>
      <c r="D867" s="109" t="s">
        <v>54</v>
      </c>
      <c r="E867" s="62">
        <v>98</v>
      </c>
      <c r="F867" s="110"/>
      <c r="G867" s="111"/>
      <c r="H867" s="110"/>
      <c r="I867" s="65">
        <v>0.82</v>
      </c>
      <c r="J867" s="112">
        <v>95</v>
      </c>
      <c r="K867" s="67">
        <v>20.98</v>
      </c>
    </row>
    <row r="868" spans="1:11" s="6" customFormat="1" ht="15" outlineLevel="1">
      <c r="A868" s="59" t="s">
        <v>43</v>
      </c>
      <c r="B868" s="108"/>
      <c r="C868" s="108" t="s">
        <v>57</v>
      </c>
      <c r="D868" s="109" t="s">
        <v>54</v>
      </c>
      <c r="E868" s="62">
        <v>77</v>
      </c>
      <c r="F868" s="110"/>
      <c r="G868" s="111"/>
      <c r="H868" s="110"/>
      <c r="I868" s="65">
        <v>0.65</v>
      </c>
      <c r="J868" s="112">
        <v>65</v>
      </c>
      <c r="K868" s="67">
        <v>14.35</v>
      </c>
    </row>
    <row r="869" spans="1:11" s="6" customFormat="1" ht="30" outlineLevel="1">
      <c r="A869" s="59" t="s">
        <v>43</v>
      </c>
      <c r="B869" s="108"/>
      <c r="C869" s="108" t="s">
        <v>58</v>
      </c>
      <c r="D869" s="109" t="s">
        <v>59</v>
      </c>
      <c r="E869" s="62">
        <v>85.86</v>
      </c>
      <c r="F869" s="110"/>
      <c r="G869" s="111" t="s">
        <v>85</v>
      </c>
      <c r="H869" s="110"/>
      <c r="I869" s="65">
        <v>19.329999999999998</v>
      </c>
      <c r="J869" s="112"/>
      <c r="K869" s="67"/>
    </row>
    <row r="870" spans="1:11" s="6" customFormat="1" ht="15.75">
      <c r="A870" s="70" t="s">
        <v>43</v>
      </c>
      <c r="B870" s="113"/>
      <c r="C870" s="113" t="s">
        <v>60</v>
      </c>
      <c r="D870" s="114"/>
      <c r="E870" s="73" t="s">
        <v>43</v>
      </c>
      <c r="F870" s="115"/>
      <c r="G870" s="116"/>
      <c r="H870" s="115"/>
      <c r="I870" s="76">
        <v>616.22</v>
      </c>
      <c r="J870" s="117"/>
      <c r="K870" s="78">
        <v>13667.96</v>
      </c>
    </row>
    <row r="871" spans="1:11" s="6" customFormat="1" ht="15" outlineLevel="1">
      <c r="A871" s="59" t="s">
        <v>43</v>
      </c>
      <c r="B871" s="108"/>
      <c r="C871" s="108" t="s">
        <v>61</v>
      </c>
      <c r="D871" s="109"/>
      <c r="E871" s="62" t="s">
        <v>43</v>
      </c>
      <c r="F871" s="110"/>
      <c r="G871" s="111"/>
      <c r="H871" s="110"/>
      <c r="I871" s="65"/>
      <c r="J871" s="112"/>
      <c r="K871" s="67"/>
    </row>
    <row r="872" spans="1:11" s="6" customFormat="1" ht="25.5" outlineLevel="1">
      <c r="A872" s="59" t="s">
        <v>43</v>
      </c>
      <c r="B872" s="108"/>
      <c r="C872" s="108" t="s">
        <v>46</v>
      </c>
      <c r="D872" s="109"/>
      <c r="E872" s="62" t="s">
        <v>43</v>
      </c>
      <c r="F872" s="110">
        <v>3.76</v>
      </c>
      <c r="G872" s="111" t="s">
        <v>90</v>
      </c>
      <c r="H872" s="110"/>
      <c r="I872" s="65">
        <v>0.08</v>
      </c>
      <c r="J872" s="112">
        <v>26.39</v>
      </c>
      <c r="K872" s="67">
        <v>2.21</v>
      </c>
    </row>
    <row r="873" spans="1:11" s="6" customFormat="1" ht="25.5" outlineLevel="1">
      <c r="A873" s="59" t="s">
        <v>43</v>
      </c>
      <c r="B873" s="108"/>
      <c r="C873" s="108" t="s">
        <v>48</v>
      </c>
      <c r="D873" s="109"/>
      <c r="E873" s="62" t="s">
        <v>43</v>
      </c>
      <c r="F873" s="110">
        <v>3.76</v>
      </c>
      <c r="G873" s="111" t="s">
        <v>90</v>
      </c>
      <c r="H873" s="110"/>
      <c r="I873" s="65">
        <v>0.08</v>
      </c>
      <c r="J873" s="112">
        <v>26.39</v>
      </c>
      <c r="K873" s="67">
        <v>2.21</v>
      </c>
    </row>
    <row r="874" spans="1:11" s="6" customFormat="1" ht="15" outlineLevel="1">
      <c r="A874" s="59" t="s">
        <v>43</v>
      </c>
      <c r="B874" s="108"/>
      <c r="C874" s="108" t="s">
        <v>63</v>
      </c>
      <c r="D874" s="109" t="s">
        <v>54</v>
      </c>
      <c r="E874" s="62">
        <v>175</v>
      </c>
      <c r="F874" s="110"/>
      <c r="G874" s="111"/>
      <c r="H874" s="110"/>
      <c r="I874" s="65">
        <v>0.14000000000000001</v>
      </c>
      <c r="J874" s="112">
        <v>160</v>
      </c>
      <c r="K874" s="67">
        <v>3.54</v>
      </c>
    </row>
    <row r="875" spans="1:11" s="6" customFormat="1" ht="15" outlineLevel="1">
      <c r="A875" s="59" t="s">
        <v>43</v>
      </c>
      <c r="B875" s="108"/>
      <c r="C875" s="108" t="s">
        <v>64</v>
      </c>
      <c r="D875" s="109"/>
      <c r="E875" s="62" t="s">
        <v>43</v>
      </c>
      <c r="F875" s="110"/>
      <c r="G875" s="111"/>
      <c r="H875" s="110"/>
      <c r="I875" s="65">
        <v>0.22</v>
      </c>
      <c r="J875" s="112"/>
      <c r="K875" s="67">
        <v>5.75</v>
      </c>
    </row>
    <row r="876" spans="1:11" s="6" customFormat="1" ht="15.75">
      <c r="A876" s="70" t="s">
        <v>43</v>
      </c>
      <c r="B876" s="113"/>
      <c r="C876" s="113" t="s">
        <v>65</v>
      </c>
      <c r="D876" s="114"/>
      <c r="E876" s="73" t="s">
        <v>43</v>
      </c>
      <c r="F876" s="115"/>
      <c r="G876" s="116"/>
      <c r="H876" s="115"/>
      <c r="I876" s="76">
        <v>616.44000000000005</v>
      </c>
      <c r="J876" s="117"/>
      <c r="K876" s="78">
        <v>13673.71</v>
      </c>
    </row>
    <row r="877" spans="1:11" s="6" customFormat="1" ht="180">
      <c r="A877" s="59">
        <v>73</v>
      </c>
      <c r="B877" s="108" t="s">
        <v>476</v>
      </c>
      <c r="C877" s="108" t="s">
        <v>477</v>
      </c>
      <c r="D877" s="109" t="s">
        <v>142</v>
      </c>
      <c r="E877" s="62" t="s">
        <v>888</v>
      </c>
      <c r="F877" s="110">
        <v>540.74</v>
      </c>
      <c r="G877" s="111"/>
      <c r="H877" s="110"/>
      <c r="I877" s="65"/>
      <c r="J877" s="112"/>
      <c r="K877" s="67"/>
    </row>
    <row r="878" spans="1:11" s="6" customFormat="1" ht="25.5" outlineLevel="1">
      <c r="A878" s="59" t="s">
        <v>43</v>
      </c>
      <c r="B878" s="108"/>
      <c r="C878" s="108" t="s">
        <v>44</v>
      </c>
      <c r="D878" s="109"/>
      <c r="E878" s="62" t="s">
        <v>43</v>
      </c>
      <c r="F878" s="110">
        <v>519.59</v>
      </c>
      <c r="G878" s="111" t="s">
        <v>94</v>
      </c>
      <c r="H878" s="110"/>
      <c r="I878" s="65">
        <v>146.22999999999999</v>
      </c>
      <c r="J878" s="112">
        <v>26.39</v>
      </c>
      <c r="K878" s="67">
        <v>3859.06</v>
      </c>
    </row>
    <row r="879" spans="1:11" s="6" customFormat="1" ht="15" outlineLevel="1">
      <c r="A879" s="59" t="s">
        <v>43</v>
      </c>
      <c r="B879" s="108"/>
      <c r="C879" s="108" t="s">
        <v>46</v>
      </c>
      <c r="D879" s="109"/>
      <c r="E879" s="62" t="s">
        <v>43</v>
      </c>
      <c r="F879" s="110">
        <v>7.44</v>
      </c>
      <c r="G879" s="111" t="s">
        <v>95</v>
      </c>
      <c r="H879" s="110"/>
      <c r="I879" s="65">
        <v>2.0699999999999998</v>
      </c>
      <c r="J879" s="112">
        <v>11.63</v>
      </c>
      <c r="K879" s="67">
        <v>24.06</v>
      </c>
    </row>
    <row r="880" spans="1:11" s="6" customFormat="1" ht="15" outlineLevel="1">
      <c r="A880" s="59" t="s">
        <v>43</v>
      </c>
      <c r="B880" s="108"/>
      <c r="C880" s="108" t="s">
        <v>48</v>
      </c>
      <c r="D880" s="109"/>
      <c r="E880" s="62" t="s">
        <v>43</v>
      </c>
      <c r="F880" s="110" t="s">
        <v>479</v>
      </c>
      <c r="G880" s="111"/>
      <c r="H880" s="110"/>
      <c r="I880" s="68" t="s">
        <v>890</v>
      </c>
      <c r="J880" s="112">
        <v>26.39</v>
      </c>
      <c r="K880" s="69" t="s">
        <v>891</v>
      </c>
    </row>
    <row r="881" spans="1:11" s="6" customFormat="1" ht="15" outlineLevel="1">
      <c r="A881" s="59" t="s">
        <v>43</v>
      </c>
      <c r="B881" s="108"/>
      <c r="C881" s="108" t="s">
        <v>52</v>
      </c>
      <c r="D881" s="109"/>
      <c r="E881" s="62" t="s">
        <v>43</v>
      </c>
      <c r="F881" s="110">
        <v>13.71</v>
      </c>
      <c r="G881" s="111"/>
      <c r="H881" s="110"/>
      <c r="I881" s="65">
        <v>2.54</v>
      </c>
      <c r="J881" s="112">
        <v>7.52</v>
      </c>
      <c r="K881" s="67">
        <v>19.11</v>
      </c>
    </row>
    <row r="882" spans="1:11" s="6" customFormat="1" ht="15" outlineLevel="1">
      <c r="A882" s="59" t="s">
        <v>43</v>
      </c>
      <c r="B882" s="108"/>
      <c r="C882" s="108" t="s">
        <v>53</v>
      </c>
      <c r="D882" s="109" t="s">
        <v>54</v>
      </c>
      <c r="E882" s="62">
        <v>91</v>
      </c>
      <c r="F882" s="110"/>
      <c r="G882" s="111"/>
      <c r="H882" s="110"/>
      <c r="I882" s="65">
        <v>133.07</v>
      </c>
      <c r="J882" s="112">
        <v>75</v>
      </c>
      <c r="K882" s="67">
        <v>2894.3</v>
      </c>
    </row>
    <row r="883" spans="1:11" s="6" customFormat="1" ht="15" outlineLevel="1">
      <c r="A883" s="59" t="s">
        <v>43</v>
      </c>
      <c r="B883" s="108"/>
      <c r="C883" s="108" t="s">
        <v>55</v>
      </c>
      <c r="D883" s="109" t="s">
        <v>54</v>
      </c>
      <c r="E883" s="62">
        <v>70</v>
      </c>
      <c r="F883" s="110"/>
      <c r="G883" s="111"/>
      <c r="H883" s="110"/>
      <c r="I883" s="65">
        <v>102.36</v>
      </c>
      <c r="J883" s="112">
        <v>41</v>
      </c>
      <c r="K883" s="67">
        <v>1582.21</v>
      </c>
    </row>
    <row r="884" spans="1:11" s="6" customFormat="1" ht="15" outlineLevel="1">
      <c r="A884" s="59" t="s">
        <v>43</v>
      </c>
      <c r="B884" s="108"/>
      <c r="C884" s="108" t="s">
        <v>56</v>
      </c>
      <c r="D884" s="109" t="s">
        <v>54</v>
      </c>
      <c r="E884" s="62">
        <v>98</v>
      </c>
      <c r="F884" s="110"/>
      <c r="G884" s="111"/>
      <c r="H884" s="110"/>
      <c r="I884" s="65">
        <v>0.48</v>
      </c>
      <c r="J884" s="112">
        <v>95</v>
      </c>
      <c r="K884" s="67">
        <v>12.27</v>
      </c>
    </row>
    <row r="885" spans="1:11" s="6" customFormat="1" ht="15" outlineLevel="1">
      <c r="A885" s="59" t="s">
        <v>43</v>
      </c>
      <c r="B885" s="108"/>
      <c r="C885" s="108" t="s">
        <v>57</v>
      </c>
      <c r="D885" s="109" t="s">
        <v>54</v>
      </c>
      <c r="E885" s="62">
        <v>77</v>
      </c>
      <c r="F885" s="110"/>
      <c r="G885" s="111"/>
      <c r="H885" s="110"/>
      <c r="I885" s="65">
        <v>0.38</v>
      </c>
      <c r="J885" s="112">
        <v>65</v>
      </c>
      <c r="K885" s="67">
        <v>8.4</v>
      </c>
    </row>
    <row r="886" spans="1:11" s="6" customFormat="1" ht="30" outlineLevel="1">
      <c r="A886" s="59" t="s">
        <v>43</v>
      </c>
      <c r="B886" s="108"/>
      <c r="C886" s="108" t="s">
        <v>58</v>
      </c>
      <c r="D886" s="109" t="s">
        <v>59</v>
      </c>
      <c r="E886" s="62">
        <v>45.9</v>
      </c>
      <c r="F886" s="110"/>
      <c r="G886" s="111" t="s">
        <v>94</v>
      </c>
      <c r="H886" s="110"/>
      <c r="I886" s="65">
        <v>12.92</v>
      </c>
      <c r="J886" s="112"/>
      <c r="K886" s="67"/>
    </row>
    <row r="887" spans="1:11" s="6" customFormat="1" ht="15.75">
      <c r="A887" s="70" t="s">
        <v>43</v>
      </c>
      <c r="B887" s="113"/>
      <c r="C887" s="113" t="s">
        <v>60</v>
      </c>
      <c r="D887" s="114"/>
      <c r="E887" s="73" t="s">
        <v>43</v>
      </c>
      <c r="F887" s="115"/>
      <c r="G887" s="116"/>
      <c r="H887" s="115"/>
      <c r="I887" s="76">
        <v>387.13</v>
      </c>
      <c r="J887" s="117"/>
      <c r="K887" s="78">
        <v>8399.41</v>
      </c>
    </row>
    <row r="888" spans="1:11" s="6" customFormat="1" ht="15" outlineLevel="1">
      <c r="A888" s="59" t="s">
        <v>43</v>
      </c>
      <c r="B888" s="108"/>
      <c r="C888" s="108" t="s">
        <v>61</v>
      </c>
      <c r="D888" s="109"/>
      <c r="E888" s="62" t="s">
        <v>43</v>
      </c>
      <c r="F888" s="110"/>
      <c r="G888" s="111"/>
      <c r="H888" s="110"/>
      <c r="I888" s="65"/>
      <c r="J888" s="112"/>
      <c r="K888" s="67"/>
    </row>
    <row r="889" spans="1:11" s="6" customFormat="1" ht="25.5" outlineLevel="1">
      <c r="A889" s="59" t="s">
        <v>43</v>
      </c>
      <c r="B889" s="108"/>
      <c r="C889" s="108" t="s">
        <v>46</v>
      </c>
      <c r="D889" s="109"/>
      <c r="E889" s="62" t="s">
        <v>43</v>
      </c>
      <c r="F889" s="110">
        <v>1.76</v>
      </c>
      <c r="G889" s="111" t="s">
        <v>100</v>
      </c>
      <c r="H889" s="110"/>
      <c r="I889" s="65">
        <v>0.05</v>
      </c>
      <c r="J889" s="112">
        <v>26.39</v>
      </c>
      <c r="K889" s="67">
        <v>1.29</v>
      </c>
    </row>
    <row r="890" spans="1:11" s="6" customFormat="1" ht="25.5" outlineLevel="1">
      <c r="A890" s="59" t="s">
        <v>43</v>
      </c>
      <c r="B890" s="108"/>
      <c r="C890" s="108" t="s">
        <v>48</v>
      </c>
      <c r="D890" s="109"/>
      <c r="E890" s="62" t="s">
        <v>43</v>
      </c>
      <c r="F890" s="110">
        <v>1.76</v>
      </c>
      <c r="G890" s="111" t="s">
        <v>100</v>
      </c>
      <c r="H890" s="110"/>
      <c r="I890" s="65">
        <v>0.05</v>
      </c>
      <c r="J890" s="112">
        <v>26.39</v>
      </c>
      <c r="K890" s="67">
        <v>1.29</v>
      </c>
    </row>
    <row r="891" spans="1:11" s="6" customFormat="1" ht="15" outlineLevel="1">
      <c r="A891" s="59" t="s">
        <v>43</v>
      </c>
      <c r="B891" s="108"/>
      <c r="C891" s="108" t="s">
        <v>63</v>
      </c>
      <c r="D891" s="109" t="s">
        <v>54</v>
      </c>
      <c r="E891" s="62">
        <v>175</v>
      </c>
      <c r="F891" s="110"/>
      <c r="G891" s="111"/>
      <c r="H891" s="110"/>
      <c r="I891" s="65">
        <v>0.09</v>
      </c>
      <c r="J891" s="112">
        <v>160</v>
      </c>
      <c r="K891" s="67">
        <v>2.0699999999999998</v>
      </c>
    </row>
    <row r="892" spans="1:11" s="6" customFormat="1" ht="15" outlineLevel="1">
      <c r="A892" s="59" t="s">
        <v>43</v>
      </c>
      <c r="B892" s="108"/>
      <c r="C892" s="108" t="s">
        <v>64</v>
      </c>
      <c r="D892" s="109"/>
      <c r="E892" s="62" t="s">
        <v>43</v>
      </c>
      <c r="F892" s="110"/>
      <c r="G892" s="111"/>
      <c r="H892" s="110"/>
      <c r="I892" s="65">
        <v>0.14000000000000001</v>
      </c>
      <c r="J892" s="112"/>
      <c r="K892" s="67">
        <v>3.36</v>
      </c>
    </row>
    <row r="893" spans="1:11" s="6" customFormat="1" ht="15.75">
      <c r="A893" s="70" t="s">
        <v>43</v>
      </c>
      <c r="B893" s="113"/>
      <c r="C893" s="113" t="s">
        <v>65</v>
      </c>
      <c r="D893" s="114"/>
      <c r="E893" s="73" t="s">
        <v>43</v>
      </c>
      <c r="F893" s="115"/>
      <c r="G893" s="116"/>
      <c r="H893" s="115"/>
      <c r="I893" s="76">
        <v>387.27</v>
      </c>
      <c r="J893" s="117"/>
      <c r="K893" s="78">
        <v>8402.77</v>
      </c>
    </row>
    <row r="894" spans="1:11" s="6" customFormat="1" ht="180">
      <c r="A894" s="59">
        <v>74</v>
      </c>
      <c r="B894" s="108" t="s">
        <v>147</v>
      </c>
      <c r="C894" s="108" t="s">
        <v>148</v>
      </c>
      <c r="D894" s="109" t="s">
        <v>149</v>
      </c>
      <c r="E894" s="62" t="s">
        <v>892</v>
      </c>
      <c r="F894" s="110">
        <v>0.59</v>
      </c>
      <c r="G894" s="111"/>
      <c r="H894" s="110"/>
      <c r="I894" s="65"/>
      <c r="J894" s="112"/>
      <c r="K894" s="67"/>
    </row>
    <row r="895" spans="1:11" s="6" customFormat="1" ht="25.5" outlineLevel="1">
      <c r="A895" s="59" t="s">
        <v>43</v>
      </c>
      <c r="B895" s="108"/>
      <c r="C895" s="108" t="s">
        <v>44</v>
      </c>
      <c r="D895" s="109"/>
      <c r="E895" s="62" t="s">
        <v>43</v>
      </c>
      <c r="F895" s="110"/>
      <c r="G895" s="111" t="s">
        <v>94</v>
      </c>
      <c r="H895" s="110"/>
      <c r="I895" s="65"/>
      <c r="J895" s="112"/>
      <c r="K895" s="67"/>
    </row>
    <row r="896" spans="1:11" s="6" customFormat="1" ht="15" outlineLevel="1">
      <c r="A896" s="59" t="s">
        <v>43</v>
      </c>
      <c r="B896" s="108"/>
      <c r="C896" s="108" t="s">
        <v>46</v>
      </c>
      <c r="D896" s="109"/>
      <c r="E896" s="62" t="s">
        <v>43</v>
      </c>
      <c r="F896" s="110">
        <v>0.59</v>
      </c>
      <c r="G896" s="111" t="s">
        <v>95</v>
      </c>
      <c r="H896" s="110"/>
      <c r="I896" s="65">
        <v>12.31</v>
      </c>
      <c r="J896" s="112">
        <v>7.07</v>
      </c>
      <c r="K896" s="67">
        <v>87</v>
      </c>
    </row>
    <row r="897" spans="1:11" s="6" customFormat="1" ht="15" outlineLevel="1">
      <c r="A897" s="59" t="s">
        <v>43</v>
      </c>
      <c r="B897" s="108"/>
      <c r="C897" s="108" t="s">
        <v>48</v>
      </c>
      <c r="D897" s="109"/>
      <c r="E897" s="62" t="s">
        <v>43</v>
      </c>
      <c r="F897" s="110" t="s">
        <v>151</v>
      </c>
      <c r="G897" s="111"/>
      <c r="H897" s="110"/>
      <c r="I897" s="68" t="s">
        <v>893</v>
      </c>
      <c r="J897" s="112">
        <v>26.39</v>
      </c>
      <c r="K897" s="69" t="s">
        <v>894</v>
      </c>
    </row>
    <row r="898" spans="1:11" s="6" customFormat="1" ht="15" outlineLevel="1">
      <c r="A898" s="59" t="s">
        <v>43</v>
      </c>
      <c r="B898" s="108"/>
      <c r="C898" s="108" t="s">
        <v>52</v>
      </c>
      <c r="D898" s="109"/>
      <c r="E898" s="62" t="s">
        <v>43</v>
      </c>
      <c r="F898" s="110"/>
      <c r="G898" s="111"/>
      <c r="H898" s="110"/>
      <c r="I898" s="65"/>
      <c r="J898" s="112"/>
      <c r="K898" s="67"/>
    </row>
    <row r="899" spans="1:11" s="6" customFormat="1" ht="15" outlineLevel="1">
      <c r="A899" s="59" t="s">
        <v>43</v>
      </c>
      <c r="B899" s="108"/>
      <c r="C899" s="108" t="s">
        <v>53</v>
      </c>
      <c r="D899" s="109" t="s">
        <v>54</v>
      </c>
      <c r="E899" s="62">
        <v>91</v>
      </c>
      <c r="F899" s="110"/>
      <c r="G899" s="111"/>
      <c r="H899" s="110"/>
      <c r="I899" s="65"/>
      <c r="J899" s="112">
        <v>95</v>
      </c>
      <c r="K899" s="67"/>
    </row>
    <row r="900" spans="1:11" s="6" customFormat="1" ht="15" outlineLevel="1">
      <c r="A900" s="59" t="s">
        <v>43</v>
      </c>
      <c r="B900" s="108"/>
      <c r="C900" s="108" t="s">
        <v>55</v>
      </c>
      <c r="D900" s="109" t="s">
        <v>54</v>
      </c>
      <c r="E900" s="62">
        <v>70</v>
      </c>
      <c r="F900" s="110"/>
      <c r="G900" s="111"/>
      <c r="H900" s="110"/>
      <c r="I900" s="65"/>
      <c r="J900" s="112">
        <v>65</v>
      </c>
      <c r="K900" s="67"/>
    </row>
    <row r="901" spans="1:11" s="6" customFormat="1" ht="15" outlineLevel="1">
      <c r="A901" s="59" t="s">
        <v>43</v>
      </c>
      <c r="B901" s="108"/>
      <c r="C901" s="108" t="s">
        <v>56</v>
      </c>
      <c r="D901" s="109" t="s">
        <v>54</v>
      </c>
      <c r="E901" s="62">
        <v>98</v>
      </c>
      <c r="F901" s="110"/>
      <c r="G901" s="111"/>
      <c r="H901" s="110"/>
      <c r="I901" s="65">
        <v>0.21</v>
      </c>
      <c r="J901" s="112">
        <v>95</v>
      </c>
      <c r="K901" s="67">
        <v>5.23</v>
      </c>
    </row>
    <row r="902" spans="1:11" s="6" customFormat="1" ht="15" outlineLevel="1">
      <c r="A902" s="59" t="s">
        <v>43</v>
      </c>
      <c r="B902" s="108"/>
      <c r="C902" s="108" t="s">
        <v>57</v>
      </c>
      <c r="D902" s="109" t="s">
        <v>54</v>
      </c>
      <c r="E902" s="62">
        <v>77</v>
      </c>
      <c r="F902" s="110"/>
      <c r="G902" s="111"/>
      <c r="H902" s="110"/>
      <c r="I902" s="65">
        <v>0.16</v>
      </c>
      <c r="J902" s="112">
        <v>65</v>
      </c>
      <c r="K902" s="67">
        <v>3.58</v>
      </c>
    </row>
    <row r="903" spans="1:11" s="6" customFormat="1" ht="15.75">
      <c r="A903" s="70" t="s">
        <v>43</v>
      </c>
      <c r="B903" s="113"/>
      <c r="C903" s="113" t="s">
        <v>60</v>
      </c>
      <c r="D903" s="114"/>
      <c r="E903" s="73" t="s">
        <v>43</v>
      </c>
      <c r="F903" s="115"/>
      <c r="G903" s="116"/>
      <c r="H903" s="115"/>
      <c r="I903" s="76">
        <v>12.68</v>
      </c>
      <c r="J903" s="117"/>
      <c r="K903" s="78">
        <v>95.81</v>
      </c>
    </row>
    <row r="904" spans="1:11" s="6" customFormat="1" ht="15" outlineLevel="1">
      <c r="A904" s="59" t="s">
        <v>43</v>
      </c>
      <c r="B904" s="108"/>
      <c r="C904" s="108" t="s">
        <v>61</v>
      </c>
      <c r="D904" s="109"/>
      <c r="E904" s="62" t="s">
        <v>43</v>
      </c>
      <c r="F904" s="110"/>
      <c r="G904" s="111"/>
      <c r="H904" s="110"/>
      <c r="I904" s="65"/>
      <c r="J904" s="112"/>
      <c r="K904" s="67"/>
    </row>
    <row r="905" spans="1:11" s="6" customFormat="1" ht="25.5" outlineLevel="1">
      <c r="A905" s="59" t="s">
        <v>43</v>
      </c>
      <c r="B905" s="108"/>
      <c r="C905" s="108" t="s">
        <v>46</v>
      </c>
      <c r="D905" s="109"/>
      <c r="E905" s="62" t="s">
        <v>43</v>
      </c>
      <c r="F905" s="110">
        <v>0.01</v>
      </c>
      <c r="G905" s="111" t="s">
        <v>100</v>
      </c>
      <c r="H905" s="110"/>
      <c r="I905" s="65">
        <v>0.02</v>
      </c>
      <c r="J905" s="112">
        <v>26.39</v>
      </c>
      <c r="K905" s="67">
        <v>0.55000000000000004</v>
      </c>
    </row>
    <row r="906" spans="1:11" s="6" customFormat="1" ht="25.5" outlineLevel="1">
      <c r="A906" s="59" t="s">
        <v>43</v>
      </c>
      <c r="B906" s="108"/>
      <c r="C906" s="108" t="s">
        <v>48</v>
      </c>
      <c r="D906" s="109"/>
      <c r="E906" s="62" t="s">
        <v>43</v>
      </c>
      <c r="F906" s="110">
        <v>0.01</v>
      </c>
      <c r="G906" s="111" t="s">
        <v>100</v>
      </c>
      <c r="H906" s="110"/>
      <c r="I906" s="65">
        <v>0.02</v>
      </c>
      <c r="J906" s="112">
        <v>26.39</v>
      </c>
      <c r="K906" s="67">
        <v>0.55000000000000004</v>
      </c>
    </row>
    <row r="907" spans="1:11" s="6" customFormat="1" ht="15" outlineLevel="1">
      <c r="A907" s="59" t="s">
        <v>43</v>
      </c>
      <c r="B907" s="108"/>
      <c r="C907" s="108" t="s">
        <v>63</v>
      </c>
      <c r="D907" s="109" t="s">
        <v>54</v>
      </c>
      <c r="E907" s="62">
        <v>175</v>
      </c>
      <c r="F907" s="110"/>
      <c r="G907" s="111"/>
      <c r="H907" s="110"/>
      <c r="I907" s="65">
        <v>0.04</v>
      </c>
      <c r="J907" s="112">
        <v>160</v>
      </c>
      <c r="K907" s="67">
        <v>0.88</v>
      </c>
    </row>
    <row r="908" spans="1:11" s="6" customFormat="1" ht="15" outlineLevel="1">
      <c r="A908" s="59" t="s">
        <v>43</v>
      </c>
      <c r="B908" s="108"/>
      <c r="C908" s="108" t="s">
        <v>64</v>
      </c>
      <c r="D908" s="109"/>
      <c r="E908" s="62" t="s">
        <v>43</v>
      </c>
      <c r="F908" s="110"/>
      <c r="G908" s="111"/>
      <c r="H908" s="110"/>
      <c r="I908" s="65">
        <v>0.06</v>
      </c>
      <c r="J908" s="112"/>
      <c r="K908" s="67">
        <v>1.43</v>
      </c>
    </row>
    <row r="909" spans="1:11" s="6" customFormat="1" ht="15.75">
      <c r="A909" s="70" t="s">
        <v>43</v>
      </c>
      <c r="B909" s="113"/>
      <c r="C909" s="113" t="s">
        <v>65</v>
      </c>
      <c r="D909" s="114"/>
      <c r="E909" s="73" t="s">
        <v>43</v>
      </c>
      <c r="F909" s="115"/>
      <c r="G909" s="116"/>
      <c r="H909" s="115"/>
      <c r="I909" s="76">
        <v>12.74</v>
      </c>
      <c r="J909" s="117"/>
      <c r="K909" s="78">
        <v>97.24</v>
      </c>
    </row>
    <row r="910" spans="1:11" s="6" customFormat="1" ht="180">
      <c r="A910" s="59">
        <v>75</v>
      </c>
      <c r="B910" s="108" t="s">
        <v>91</v>
      </c>
      <c r="C910" s="108" t="s">
        <v>92</v>
      </c>
      <c r="D910" s="109" t="s">
        <v>93</v>
      </c>
      <c r="E910" s="62">
        <v>24.1</v>
      </c>
      <c r="F910" s="110">
        <v>10.06</v>
      </c>
      <c r="G910" s="111"/>
      <c r="H910" s="110"/>
      <c r="I910" s="65"/>
      <c r="J910" s="112"/>
      <c r="K910" s="67"/>
    </row>
    <row r="911" spans="1:11" s="6" customFormat="1" ht="25.5" outlineLevel="1">
      <c r="A911" s="59" t="s">
        <v>43</v>
      </c>
      <c r="B911" s="108"/>
      <c r="C911" s="108" t="s">
        <v>44</v>
      </c>
      <c r="D911" s="109"/>
      <c r="E911" s="62" t="s">
        <v>43</v>
      </c>
      <c r="F911" s="110">
        <v>10.06</v>
      </c>
      <c r="G911" s="111" t="s">
        <v>94</v>
      </c>
      <c r="H911" s="110"/>
      <c r="I911" s="65">
        <v>368.03</v>
      </c>
      <c r="J911" s="112">
        <v>26.39</v>
      </c>
      <c r="K911" s="67">
        <v>9712.39</v>
      </c>
    </row>
    <row r="912" spans="1:11" s="6" customFormat="1" ht="15" outlineLevel="1">
      <c r="A912" s="59" t="s">
        <v>43</v>
      </c>
      <c r="B912" s="108"/>
      <c r="C912" s="108" t="s">
        <v>46</v>
      </c>
      <c r="D912" s="109"/>
      <c r="E912" s="62" t="s">
        <v>43</v>
      </c>
      <c r="F912" s="110"/>
      <c r="G912" s="111" t="s">
        <v>95</v>
      </c>
      <c r="H912" s="110"/>
      <c r="I912" s="65"/>
      <c r="J912" s="112"/>
      <c r="K912" s="67"/>
    </row>
    <row r="913" spans="1:11" s="6" customFormat="1" ht="15" outlineLevel="1">
      <c r="A913" s="59" t="s">
        <v>43</v>
      </c>
      <c r="B913" s="108"/>
      <c r="C913" s="108" t="s">
        <v>48</v>
      </c>
      <c r="D913" s="109"/>
      <c r="E913" s="62" t="s">
        <v>43</v>
      </c>
      <c r="F913" s="110"/>
      <c r="G913" s="111"/>
      <c r="H913" s="110"/>
      <c r="I913" s="65"/>
      <c r="J913" s="112">
        <v>26.39</v>
      </c>
      <c r="K913" s="67"/>
    </row>
    <row r="914" spans="1:11" s="6" customFormat="1" ht="15" outlineLevel="1">
      <c r="A914" s="59" t="s">
        <v>43</v>
      </c>
      <c r="B914" s="108"/>
      <c r="C914" s="108" t="s">
        <v>52</v>
      </c>
      <c r="D914" s="109"/>
      <c r="E914" s="62" t="s">
        <v>43</v>
      </c>
      <c r="F914" s="110"/>
      <c r="G914" s="111"/>
      <c r="H914" s="110"/>
      <c r="I914" s="65"/>
      <c r="J914" s="112"/>
      <c r="K914" s="67"/>
    </row>
    <row r="915" spans="1:11" s="6" customFormat="1" ht="15" outlineLevel="1">
      <c r="A915" s="59" t="s">
        <v>43</v>
      </c>
      <c r="B915" s="108"/>
      <c r="C915" s="108" t="s">
        <v>53</v>
      </c>
      <c r="D915" s="109" t="s">
        <v>54</v>
      </c>
      <c r="E915" s="62">
        <v>100</v>
      </c>
      <c r="F915" s="110"/>
      <c r="G915" s="111"/>
      <c r="H915" s="110"/>
      <c r="I915" s="65">
        <v>368.03</v>
      </c>
      <c r="J915" s="112">
        <v>83</v>
      </c>
      <c r="K915" s="67">
        <v>8061.28</v>
      </c>
    </row>
    <row r="916" spans="1:11" s="6" customFormat="1" ht="15" outlineLevel="1">
      <c r="A916" s="59" t="s">
        <v>43</v>
      </c>
      <c r="B916" s="108"/>
      <c r="C916" s="108" t="s">
        <v>55</v>
      </c>
      <c r="D916" s="109" t="s">
        <v>54</v>
      </c>
      <c r="E916" s="62">
        <v>64</v>
      </c>
      <c r="F916" s="110"/>
      <c r="G916" s="111"/>
      <c r="H916" s="110"/>
      <c r="I916" s="65">
        <v>235.54</v>
      </c>
      <c r="J916" s="112">
        <v>41</v>
      </c>
      <c r="K916" s="67">
        <v>3982.08</v>
      </c>
    </row>
    <row r="917" spans="1:11" s="6" customFormat="1" ht="15" outlineLevel="1">
      <c r="A917" s="59" t="s">
        <v>43</v>
      </c>
      <c r="B917" s="108"/>
      <c r="C917" s="108" t="s">
        <v>56</v>
      </c>
      <c r="D917" s="109" t="s">
        <v>54</v>
      </c>
      <c r="E917" s="62">
        <v>98</v>
      </c>
      <c r="F917" s="110"/>
      <c r="G917" s="111"/>
      <c r="H917" s="110"/>
      <c r="I917" s="65">
        <v>0</v>
      </c>
      <c r="J917" s="112">
        <v>95</v>
      </c>
      <c r="K917" s="67">
        <v>0</v>
      </c>
    </row>
    <row r="918" spans="1:11" s="6" customFormat="1" ht="15" outlineLevel="1">
      <c r="A918" s="59" t="s">
        <v>43</v>
      </c>
      <c r="B918" s="108"/>
      <c r="C918" s="108" t="s">
        <v>57</v>
      </c>
      <c r="D918" s="109" t="s">
        <v>54</v>
      </c>
      <c r="E918" s="62">
        <v>77</v>
      </c>
      <c r="F918" s="110"/>
      <c r="G918" s="111"/>
      <c r="H918" s="110"/>
      <c r="I918" s="65">
        <v>0</v>
      </c>
      <c r="J918" s="112">
        <v>65</v>
      </c>
      <c r="K918" s="67">
        <v>0</v>
      </c>
    </row>
    <row r="919" spans="1:11" s="6" customFormat="1" ht="30" outlineLevel="1">
      <c r="A919" s="59" t="s">
        <v>43</v>
      </c>
      <c r="B919" s="108"/>
      <c r="C919" s="108" t="s">
        <v>58</v>
      </c>
      <c r="D919" s="109" t="s">
        <v>59</v>
      </c>
      <c r="E919" s="62">
        <v>0.9</v>
      </c>
      <c r="F919" s="110"/>
      <c r="G919" s="111" t="s">
        <v>94</v>
      </c>
      <c r="H919" s="110"/>
      <c r="I919" s="65">
        <v>32.93</v>
      </c>
      <c r="J919" s="112"/>
      <c r="K919" s="67"/>
    </row>
    <row r="920" spans="1:11" s="6" customFormat="1" ht="15.75">
      <c r="A920" s="70" t="s">
        <v>43</v>
      </c>
      <c r="B920" s="113"/>
      <c r="C920" s="113" t="s">
        <v>60</v>
      </c>
      <c r="D920" s="114"/>
      <c r="E920" s="73" t="s">
        <v>43</v>
      </c>
      <c r="F920" s="115"/>
      <c r="G920" s="116"/>
      <c r="H920" s="115"/>
      <c r="I920" s="76">
        <v>971.6</v>
      </c>
      <c r="J920" s="117"/>
      <c r="K920" s="78">
        <v>21755.75</v>
      </c>
    </row>
    <row r="921" spans="1:11" s="6" customFormat="1" ht="180">
      <c r="A921" s="59">
        <v>76</v>
      </c>
      <c r="B921" s="108" t="s">
        <v>174</v>
      </c>
      <c r="C921" s="108" t="s">
        <v>175</v>
      </c>
      <c r="D921" s="109" t="s">
        <v>142</v>
      </c>
      <c r="E921" s="62" t="s">
        <v>895</v>
      </c>
      <c r="F921" s="110">
        <v>96.73</v>
      </c>
      <c r="G921" s="111"/>
      <c r="H921" s="110"/>
      <c r="I921" s="65"/>
      <c r="J921" s="112"/>
      <c r="K921" s="67"/>
    </row>
    <row r="922" spans="1:11" s="6" customFormat="1" ht="25.5" outlineLevel="1">
      <c r="A922" s="59" t="s">
        <v>43</v>
      </c>
      <c r="B922" s="108"/>
      <c r="C922" s="108" t="s">
        <v>44</v>
      </c>
      <c r="D922" s="109"/>
      <c r="E922" s="62" t="s">
        <v>43</v>
      </c>
      <c r="F922" s="110">
        <v>74.13</v>
      </c>
      <c r="G922" s="111" t="s">
        <v>94</v>
      </c>
      <c r="H922" s="110"/>
      <c r="I922" s="65">
        <v>27.12</v>
      </c>
      <c r="J922" s="112">
        <v>26.39</v>
      </c>
      <c r="K922" s="67">
        <v>715.69</v>
      </c>
    </row>
    <row r="923" spans="1:11" s="6" customFormat="1" ht="15" outlineLevel="1">
      <c r="A923" s="59" t="s">
        <v>43</v>
      </c>
      <c r="B923" s="108"/>
      <c r="C923" s="108" t="s">
        <v>46</v>
      </c>
      <c r="D923" s="109"/>
      <c r="E923" s="62" t="s">
        <v>43</v>
      </c>
      <c r="F923" s="110">
        <v>13.14</v>
      </c>
      <c r="G923" s="111" t="s">
        <v>95</v>
      </c>
      <c r="H923" s="110"/>
      <c r="I923" s="65">
        <v>4.75</v>
      </c>
      <c r="J923" s="112">
        <v>8.01</v>
      </c>
      <c r="K923" s="67">
        <v>38.049999999999997</v>
      </c>
    </row>
    <row r="924" spans="1:11" s="6" customFormat="1" ht="15" outlineLevel="1">
      <c r="A924" s="59" t="s">
        <v>43</v>
      </c>
      <c r="B924" s="108"/>
      <c r="C924" s="108" t="s">
        <v>48</v>
      </c>
      <c r="D924" s="109"/>
      <c r="E924" s="62" t="s">
        <v>43</v>
      </c>
      <c r="F924" s="110" t="s">
        <v>177</v>
      </c>
      <c r="G924" s="111"/>
      <c r="H924" s="110"/>
      <c r="I924" s="68" t="s">
        <v>287</v>
      </c>
      <c r="J924" s="112">
        <v>26.39</v>
      </c>
      <c r="K924" s="69" t="s">
        <v>896</v>
      </c>
    </row>
    <row r="925" spans="1:11" s="6" customFormat="1" ht="15" outlineLevel="1">
      <c r="A925" s="59" t="s">
        <v>43</v>
      </c>
      <c r="B925" s="108"/>
      <c r="C925" s="108" t="s">
        <v>52</v>
      </c>
      <c r="D925" s="109"/>
      <c r="E925" s="62" t="s">
        <v>43</v>
      </c>
      <c r="F925" s="110">
        <v>9.4600000000000009</v>
      </c>
      <c r="G925" s="111"/>
      <c r="H925" s="110"/>
      <c r="I925" s="65">
        <v>2.2799999999999998</v>
      </c>
      <c r="J925" s="112">
        <v>6.81</v>
      </c>
      <c r="K925" s="67">
        <v>15.53</v>
      </c>
    </row>
    <row r="926" spans="1:11" s="6" customFormat="1" ht="15" outlineLevel="1">
      <c r="A926" s="59" t="s">
        <v>43</v>
      </c>
      <c r="B926" s="108"/>
      <c r="C926" s="108" t="s">
        <v>53</v>
      </c>
      <c r="D926" s="109" t="s">
        <v>54</v>
      </c>
      <c r="E926" s="62">
        <v>100</v>
      </c>
      <c r="F926" s="110"/>
      <c r="G926" s="111"/>
      <c r="H926" s="110"/>
      <c r="I926" s="65">
        <v>27.12</v>
      </c>
      <c r="J926" s="112">
        <v>83</v>
      </c>
      <c r="K926" s="67">
        <v>594.02</v>
      </c>
    </row>
    <row r="927" spans="1:11" s="6" customFormat="1" ht="15" outlineLevel="1">
      <c r="A927" s="59" t="s">
        <v>43</v>
      </c>
      <c r="B927" s="108"/>
      <c r="C927" s="108" t="s">
        <v>55</v>
      </c>
      <c r="D927" s="109" t="s">
        <v>54</v>
      </c>
      <c r="E927" s="62">
        <v>64</v>
      </c>
      <c r="F927" s="110"/>
      <c r="G927" s="111"/>
      <c r="H927" s="110"/>
      <c r="I927" s="65">
        <v>17.36</v>
      </c>
      <c r="J927" s="112">
        <v>41</v>
      </c>
      <c r="K927" s="67">
        <v>293.43</v>
      </c>
    </row>
    <row r="928" spans="1:11" s="6" customFormat="1" ht="15" outlineLevel="1">
      <c r="A928" s="59" t="s">
        <v>43</v>
      </c>
      <c r="B928" s="108"/>
      <c r="C928" s="108" t="s">
        <v>56</v>
      </c>
      <c r="D928" s="109" t="s">
        <v>54</v>
      </c>
      <c r="E928" s="62">
        <v>98</v>
      </c>
      <c r="F928" s="110"/>
      <c r="G928" s="111"/>
      <c r="H928" s="110"/>
      <c r="I928" s="65">
        <v>0.15</v>
      </c>
      <c r="J928" s="112">
        <v>95</v>
      </c>
      <c r="K928" s="67">
        <v>3.71</v>
      </c>
    </row>
    <row r="929" spans="1:11" s="6" customFormat="1" ht="15" outlineLevel="1">
      <c r="A929" s="59" t="s">
        <v>43</v>
      </c>
      <c r="B929" s="108"/>
      <c r="C929" s="108" t="s">
        <v>57</v>
      </c>
      <c r="D929" s="109" t="s">
        <v>54</v>
      </c>
      <c r="E929" s="62">
        <v>77</v>
      </c>
      <c r="F929" s="110"/>
      <c r="G929" s="111"/>
      <c r="H929" s="110"/>
      <c r="I929" s="65">
        <v>0.12</v>
      </c>
      <c r="J929" s="112">
        <v>65</v>
      </c>
      <c r="K929" s="67">
        <v>2.54</v>
      </c>
    </row>
    <row r="930" spans="1:11" s="6" customFormat="1" ht="30" outlineLevel="1">
      <c r="A930" s="59" t="s">
        <v>43</v>
      </c>
      <c r="B930" s="108"/>
      <c r="C930" s="108" t="s">
        <v>58</v>
      </c>
      <c r="D930" s="109" t="s">
        <v>59</v>
      </c>
      <c r="E930" s="62">
        <v>5.31</v>
      </c>
      <c r="F930" s="110"/>
      <c r="G930" s="111" t="s">
        <v>94</v>
      </c>
      <c r="H930" s="110"/>
      <c r="I930" s="65">
        <v>1.94</v>
      </c>
      <c r="J930" s="112"/>
      <c r="K930" s="67"/>
    </row>
    <row r="931" spans="1:11" s="6" customFormat="1" ht="15.75">
      <c r="A931" s="70" t="s">
        <v>43</v>
      </c>
      <c r="B931" s="113"/>
      <c r="C931" s="113" t="s">
        <v>60</v>
      </c>
      <c r="D931" s="114"/>
      <c r="E931" s="73" t="s">
        <v>43</v>
      </c>
      <c r="F931" s="115"/>
      <c r="G931" s="116"/>
      <c r="H931" s="115"/>
      <c r="I931" s="76">
        <v>78.900000000000006</v>
      </c>
      <c r="J931" s="117"/>
      <c r="K931" s="78">
        <v>1662.97</v>
      </c>
    </row>
    <row r="932" spans="1:11" s="6" customFormat="1" ht="15" outlineLevel="1">
      <c r="A932" s="59" t="s">
        <v>43</v>
      </c>
      <c r="B932" s="108"/>
      <c r="C932" s="108" t="s">
        <v>61</v>
      </c>
      <c r="D932" s="109"/>
      <c r="E932" s="62" t="s">
        <v>43</v>
      </c>
      <c r="F932" s="110"/>
      <c r="G932" s="111"/>
      <c r="H932" s="110"/>
      <c r="I932" s="65"/>
      <c r="J932" s="112"/>
      <c r="K932" s="67"/>
    </row>
    <row r="933" spans="1:11" s="6" customFormat="1" ht="25.5" outlineLevel="1">
      <c r="A933" s="59" t="s">
        <v>43</v>
      </c>
      <c r="B933" s="108"/>
      <c r="C933" s="108" t="s">
        <v>46</v>
      </c>
      <c r="D933" s="109"/>
      <c r="E933" s="62" t="s">
        <v>43</v>
      </c>
      <c r="F933" s="110">
        <v>0.41</v>
      </c>
      <c r="G933" s="111" t="s">
        <v>100</v>
      </c>
      <c r="H933" s="110"/>
      <c r="I933" s="65">
        <v>0.01</v>
      </c>
      <c r="J933" s="112">
        <v>26.39</v>
      </c>
      <c r="K933" s="67">
        <v>0.39</v>
      </c>
    </row>
    <row r="934" spans="1:11" s="6" customFormat="1" ht="25.5" outlineLevel="1">
      <c r="A934" s="59" t="s">
        <v>43</v>
      </c>
      <c r="B934" s="108"/>
      <c r="C934" s="108" t="s">
        <v>48</v>
      </c>
      <c r="D934" s="109"/>
      <c r="E934" s="62" t="s">
        <v>43</v>
      </c>
      <c r="F934" s="110">
        <v>0.41</v>
      </c>
      <c r="G934" s="111" t="s">
        <v>100</v>
      </c>
      <c r="H934" s="110"/>
      <c r="I934" s="65">
        <v>0.01</v>
      </c>
      <c r="J934" s="112">
        <v>26.39</v>
      </c>
      <c r="K934" s="67">
        <v>0.39</v>
      </c>
    </row>
    <row r="935" spans="1:11" s="6" customFormat="1" ht="15" outlineLevel="1">
      <c r="A935" s="59" t="s">
        <v>43</v>
      </c>
      <c r="B935" s="108"/>
      <c r="C935" s="108" t="s">
        <v>63</v>
      </c>
      <c r="D935" s="109" t="s">
        <v>54</v>
      </c>
      <c r="E935" s="62">
        <v>175</v>
      </c>
      <c r="F935" s="110"/>
      <c r="G935" s="111"/>
      <c r="H935" s="110"/>
      <c r="I935" s="65">
        <v>0.02</v>
      </c>
      <c r="J935" s="112">
        <v>160</v>
      </c>
      <c r="K935" s="67">
        <v>0.62</v>
      </c>
    </row>
    <row r="936" spans="1:11" s="6" customFormat="1" ht="15" outlineLevel="1">
      <c r="A936" s="59" t="s">
        <v>43</v>
      </c>
      <c r="B936" s="108"/>
      <c r="C936" s="108" t="s">
        <v>64</v>
      </c>
      <c r="D936" s="109"/>
      <c r="E936" s="62" t="s">
        <v>43</v>
      </c>
      <c r="F936" s="110"/>
      <c r="G936" s="111"/>
      <c r="H936" s="110"/>
      <c r="I936" s="65">
        <v>0.03</v>
      </c>
      <c r="J936" s="112"/>
      <c r="K936" s="67">
        <v>1.01</v>
      </c>
    </row>
    <row r="937" spans="1:11" s="6" customFormat="1" ht="15.75">
      <c r="A937" s="70" t="s">
        <v>43</v>
      </c>
      <c r="B937" s="113"/>
      <c r="C937" s="113" t="s">
        <v>65</v>
      </c>
      <c r="D937" s="114"/>
      <c r="E937" s="73" t="s">
        <v>43</v>
      </c>
      <c r="F937" s="115"/>
      <c r="G937" s="116"/>
      <c r="H937" s="115"/>
      <c r="I937" s="76">
        <v>78.930000000000007</v>
      </c>
      <c r="J937" s="117"/>
      <c r="K937" s="78">
        <v>1663.98</v>
      </c>
    </row>
    <row r="938" spans="1:11" s="6" customFormat="1" ht="15.75">
      <c r="A938" s="59">
        <v>77</v>
      </c>
      <c r="B938" s="108" t="s">
        <v>180</v>
      </c>
      <c r="C938" s="108" t="s">
        <v>181</v>
      </c>
      <c r="D938" s="109" t="s">
        <v>106</v>
      </c>
      <c r="E938" s="62">
        <v>2.1689999999999999E-3</v>
      </c>
      <c r="F938" s="110">
        <v>18660.61</v>
      </c>
      <c r="G938" s="111"/>
      <c r="H938" s="110"/>
      <c r="I938" s="65">
        <v>40.47</v>
      </c>
      <c r="J938" s="112">
        <v>3.05</v>
      </c>
      <c r="K938" s="78">
        <v>123.45</v>
      </c>
    </row>
    <row r="939" spans="1:11" s="6" customFormat="1" ht="180">
      <c r="A939" s="59">
        <v>78</v>
      </c>
      <c r="B939" s="108" t="s">
        <v>183</v>
      </c>
      <c r="C939" s="108" t="s">
        <v>184</v>
      </c>
      <c r="D939" s="109" t="s">
        <v>142</v>
      </c>
      <c r="E939" s="62" t="s">
        <v>895</v>
      </c>
      <c r="F939" s="110">
        <v>314.81</v>
      </c>
      <c r="G939" s="111">
        <v>2</v>
      </c>
      <c r="H939" s="110"/>
      <c r="I939" s="65"/>
      <c r="J939" s="112"/>
      <c r="K939" s="67"/>
    </row>
    <row r="940" spans="1:11" s="6" customFormat="1" ht="25.5" outlineLevel="1">
      <c r="A940" s="59" t="s">
        <v>43</v>
      </c>
      <c r="B940" s="108"/>
      <c r="C940" s="108" t="s">
        <v>44</v>
      </c>
      <c r="D940" s="109"/>
      <c r="E940" s="62" t="s">
        <v>43</v>
      </c>
      <c r="F940" s="110">
        <v>25.35</v>
      </c>
      <c r="G940" s="111" t="s">
        <v>185</v>
      </c>
      <c r="H940" s="110"/>
      <c r="I940" s="65">
        <v>18.55</v>
      </c>
      <c r="J940" s="112">
        <v>26.39</v>
      </c>
      <c r="K940" s="67">
        <v>489.48</v>
      </c>
    </row>
    <row r="941" spans="1:11" s="6" customFormat="1" ht="15" outlineLevel="1">
      <c r="A941" s="59" t="s">
        <v>43</v>
      </c>
      <c r="B941" s="108"/>
      <c r="C941" s="108" t="s">
        <v>46</v>
      </c>
      <c r="D941" s="109"/>
      <c r="E941" s="62" t="s">
        <v>43</v>
      </c>
      <c r="F941" s="110">
        <v>1.81</v>
      </c>
      <c r="G941" s="111" t="s">
        <v>186</v>
      </c>
      <c r="H941" s="110"/>
      <c r="I941" s="65">
        <v>1.31</v>
      </c>
      <c r="J941" s="112">
        <v>10.23</v>
      </c>
      <c r="K941" s="67">
        <v>13.39</v>
      </c>
    </row>
    <row r="942" spans="1:11" s="6" customFormat="1" ht="15" outlineLevel="1">
      <c r="A942" s="59" t="s">
        <v>43</v>
      </c>
      <c r="B942" s="108"/>
      <c r="C942" s="108" t="s">
        <v>48</v>
      </c>
      <c r="D942" s="109"/>
      <c r="E942" s="62" t="s">
        <v>43</v>
      </c>
      <c r="F942" s="110" t="s">
        <v>187</v>
      </c>
      <c r="G942" s="111"/>
      <c r="H942" s="110"/>
      <c r="I942" s="68" t="s">
        <v>897</v>
      </c>
      <c r="J942" s="112">
        <v>26.39</v>
      </c>
      <c r="K942" s="69" t="s">
        <v>898</v>
      </c>
    </row>
    <row r="943" spans="1:11" s="6" customFormat="1" ht="15" outlineLevel="1">
      <c r="A943" s="59" t="s">
        <v>43</v>
      </c>
      <c r="B943" s="108"/>
      <c r="C943" s="108" t="s">
        <v>52</v>
      </c>
      <c r="D943" s="109"/>
      <c r="E943" s="62" t="s">
        <v>43</v>
      </c>
      <c r="F943" s="110">
        <v>287.64999999999998</v>
      </c>
      <c r="G943" s="111">
        <v>2</v>
      </c>
      <c r="H943" s="110"/>
      <c r="I943" s="65">
        <v>138.65</v>
      </c>
      <c r="J943" s="112">
        <v>2.76</v>
      </c>
      <c r="K943" s="67">
        <v>382.67</v>
      </c>
    </row>
    <row r="944" spans="1:11" s="6" customFormat="1" ht="15" outlineLevel="1">
      <c r="A944" s="59" t="s">
        <v>43</v>
      </c>
      <c r="B944" s="108"/>
      <c r="C944" s="108" t="s">
        <v>53</v>
      </c>
      <c r="D944" s="109" t="s">
        <v>54</v>
      </c>
      <c r="E944" s="62">
        <v>100</v>
      </c>
      <c r="F944" s="110"/>
      <c r="G944" s="111"/>
      <c r="H944" s="110"/>
      <c r="I944" s="65">
        <v>18.55</v>
      </c>
      <c r="J944" s="112">
        <v>83</v>
      </c>
      <c r="K944" s="67">
        <v>406.27</v>
      </c>
    </row>
    <row r="945" spans="1:11" s="6" customFormat="1" ht="15" outlineLevel="1">
      <c r="A945" s="59" t="s">
        <v>43</v>
      </c>
      <c r="B945" s="108"/>
      <c r="C945" s="108" t="s">
        <v>55</v>
      </c>
      <c r="D945" s="109" t="s">
        <v>54</v>
      </c>
      <c r="E945" s="62">
        <v>64</v>
      </c>
      <c r="F945" s="110"/>
      <c r="G945" s="111"/>
      <c r="H945" s="110"/>
      <c r="I945" s="65">
        <v>11.87</v>
      </c>
      <c r="J945" s="112">
        <v>41</v>
      </c>
      <c r="K945" s="67">
        <v>200.69</v>
      </c>
    </row>
    <row r="946" spans="1:11" s="6" customFormat="1" ht="15" outlineLevel="1">
      <c r="A946" s="59" t="s">
        <v>43</v>
      </c>
      <c r="B946" s="108"/>
      <c r="C946" s="108" t="s">
        <v>56</v>
      </c>
      <c r="D946" s="109" t="s">
        <v>54</v>
      </c>
      <c r="E946" s="62">
        <v>98</v>
      </c>
      <c r="F946" s="110"/>
      <c r="G946" s="111"/>
      <c r="H946" s="110"/>
      <c r="I946" s="65">
        <v>0.2</v>
      </c>
      <c r="J946" s="112">
        <v>95</v>
      </c>
      <c r="K946" s="67">
        <v>4.8899999999999997</v>
      </c>
    </row>
    <row r="947" spans="1:11" s="6" customFormat="1" ht="15" outlineLevel="1">
      <c r="A947" s="59" t="s">
        <v>43</v>
      </c>
      <c r="B947" s="108"/>
      <c r="C947" s="108" t="s">
        <v>57</v>
      </c>
      <c r="D947" s="109" t="s">
        <v>54</v>
      </c>
      <c r="E947" s="62">
        <v>77</v>
      </c>
      <c r="F947" s="110"/>
      <c r="G947" s="111"/>
      <c r="H947" s="110"/>
      <c r="I947" s="65">
        <v>0.15</v>
      </c>
      <c r="J947" s="112">
        <v>65</v>
      </c>
      <c r="K947" s="67">
        <v>3.35</v>
      </c>
    </row>
    <row r="948" spans="1:11" s="6" customFormat="1" ht="30" outlineLevel="1">
      <c r="A948" s="59" t="s">
        <v>43</v>
      </c>
      <c r="B948" s="108"/>
      <c r="C948" s="108" t="s">
        <v>58</v>
      </c>
      <c r="D948" s="109" t="s">
        <v>59</v>
      </c>
      <c r="E948" s="62">
        <v>2.13</v>
      </c>
      <c r="F948" s="110"/>
      <c r="G948" s="111" t="s">
        <v>185</v>
      </c>
      <c r="H948" s="110"/>
      <c r="I948" s="65">
        <v>1.56</v>
      </c>
      <c r="J948" s="112"/>
      <c r="K948" s="67"/>
    </row>
    <row r="949" spans="1:11" s="6" customFormat="1" ht="15.75">
      <c r="A949" s="70" t="s">
        <v>43</v>
      </c>
      <c r="B949" s="113"/>
      <c r="C949" s="113" t="s">
        <v>60</v>
      </c>
      <c r="D949" s="114"/>
      <c r="E949" s="73" t="s">
        <v>43</v>
      </c>
      <c r="F949" s="115"/>
      <c r="G949" s="116"/>
      <c r="H949" s="115"/>
      <c r="I949" s="76">
        <v>189.28</v>
      </c>
      <c r="J949" s="117"/>
      <c r="K949" s="78">
        <v>1500.74</v>
      </c>
    </row>
    <row r="950" spans="1:11" s="6" customFormat="1" ht="15" outlineLevel="1">
      <c r="A950" s="59" t="s">
        <v>43</v>
      </c>
      <c r="B950" s="108"/>
      <c r="C950" s="108" t="s">
        <v>61</v>
      </c>
      <c r="D950" s="109"/>
      <c r="E950" s="62" t="s">
        <v>43</v>
      </c>
      <c r="F950" s="110"/>
      <c r="G950" s="111"/>
      <c r="H950" s="110"/>
      <c r="I950" s="65"/>
      <c r="J950" s="112"/>
      <c r="K950" s="67"/>
    </row>
    <row r="951" spans="1:11" s="6" customFormat="1" ht="25.5" outlineLevel="1">
      <c r="A951" s="59" t="s">
        <v>43</v>
      </c>
      <c r="B951" s="108"/>
      <c r="C951" s="108" t="s">
        <v>46</v>
      </c>
      <c r="D951" s="109"/>
      <c r="E951" s="62" t="s">
        <v>43</v>
      </c>
      <c r="F951" s="110">
        <v>0.27</v>
      </c>
      <c r="G951" s="111" t="s">
        <v>190</v>
      </c>
      <c r="H951" s="110"/>
      <c r="I951" s="65">
        <v>0.02</v>
      </c>
      <c r="J951" s="112">
        <v>26.39</v>
      </c>
      <c r="K951" s="67">
        <v>0.52</v>
      </c>
    </row>
    <row r="952" spans="1:11" s="6" customFormat="1" ht="25.5" outlineLevel="1">
      <c r="A952" s="59" t="s">
        <v>43</v>
      </c>
      <c r="B952" s="108"/>
      <c r="C952" s="108" t="s">
        <v>48</v>
      </c>
      <c r="D952" s="109"/>
      <c r="E952" s="62" t="s">
        <v>43</v>
      </c>
      <c r="F952" s="110">
        <v>0.27</v>
      </c>
      <c r="G952" s="111" t="s">
        <v>190</v>
      </c>
      <c r="H952" s="110"/>
      <c r="I952" s="65">
        <v>0.02</v>
      </c>
      <c r="J952" s="112">
        <v>26.39</v>
      </c>
      <c r="K952" s="67">
        <v>0.52</v>
      </c>
    </row>
    <row r="953" spans="1:11" s="6" customFormat="1" ht="15" outlineLevel="1">
      <c r="A953" s="59" t="s">
        <v>43</v>
      </c>
      <c r="B953" s="108"/>
      <c r="C953" s="108" t="s">
        <v>63</v>
      </c>
      <c r="D953" s="109" t="s">
        <v>54</v>
      </c>
      <c r="E953" s="62">
        <v>175</v>
      </c>
      <c r="F953" s="110"/>
      <c r="G953" s="111"/>
      <c r="H953" s="110"/>
      <c r="I953" s="65">
        <v>0.04</v>
      </c>
      <c r="J953" s="112">
        <v>160</v>
      </c>
      <c r="K953" s="67">
        <v>0.83</v>
      </c>
    </row>
    <row r="954" spans="1:11" s="6" customFormat="1" ht="15" outlineLevel="1">
      <c r="A954" s="59" t="s">
        <v>43</v>
      </c>
      <c r="B954" s="108"/>
      <c r="C954" s="108" t="s">
        <v>64</v>
      </c>
      <c r="D954" s="109"/>
      <c r="E954" s="62" t="s">
        <v>43</v>
      </c>
      <c r="F954" s="110"/>
      <c r="G954" s="111"/>
      <c r="H954" s="110"/>
      <c r="I954" s="65">
        <v>0.06</v>
      </c>
      <c r="J954" s="112"/>
      <c r="K954" s="67">
        <v>1.35</v>
      </c>
    </row>
    <row r="955" spans="1:11" s="6" customFormat="1" ht="15.75">
      <c r="A955" s="70" t="s">
        <v>43</v>
      </c>
      <c r="B955" s="113"/>
      <c r="C955" s="113" t="s">
        <v>65</v>
      </c>
      <c r="D955" s="114"/>
      <c r="E955" s="73" t="s">
        <v>43</v>
      </c>
      <c r="F955" s="115"/>
      <c r="G955" s="116"/>
      <c r="H955" s="115"/>
      <c r="I955" s="76">
        <v>189.34</v>
      </c>
      <c r="J955" s="117"/>
      <c r="K955" s="78">
        <v>1502.09</v>
      </c>
    </row>
    <row r="956" spans="1:11" s="6" customFormat="1" ht="195">
      <c r="A956" s="59">
        <v>79</v>
      </c>
      <c r="B956" s="108" t="s">
        <v>899</v>
      </c>
      <c r="C956" s="108" t="s">
        <v>900</v>
      </c>
      <c r="D956" s="109" t="s">
        <v>708</v>
      </c>
      <c r="E956" s="62" t="s">
        <v>888</v>
      </c>
      <c r="F956" s="110">
        <v>1591.33</v>
      </c>
      <c r="G956" s="111"/>
      <c r="H956" s="110"/>
      <c r="I956" s="65"/>
      <c r="J956" s="112"/>
      <c r="K956" s="67"/>
    </row>
    <row r="957" spans="1:11" s="6" customFormat="1" ht="25.5" outlineLevel="1">
      <c r="A957" s="59" t="s">
        <v>43</v>
      </c>
      <c r="B957" s="108"/>
      <c r="C957" s="108" t="s">
        <v>44</v>
      </c>
      <c r="D957" s="109"/>
      <c r="E957" s="62" t="s">
        <v>43</v>
      </c>
      <c r="F957" s="110">
        <v>1018.26</v>
      </c>
      <c r="G957" s="111" t="s">
        <v>94</v>
      </c>
      <c r="H957" s="110"/>
      <c r="I957" s="65">
        <v>286.58</v>
      </c>
      <c r="J957" s="112">
        <v>26.39</v>
      </c>
      <c r="K957" s="67">
        <v>7562.75</v>
      </c>
    </row>
    <row r="958" spans="1:11" s="6" customFormat="1" ht="15" outlineLevel="1">
      <c r="A958" s="59" t="s">
        <v>43</v>
      </c>
      <c r="B958" s="108"/>
      <c r="C958" s="108" t="s">
        <v>46</v>
      </c>
      <c r="D958" s="109"/>
      <c r="E958" s="62" t="s">
        <v>43</v>
      </c>
      <c r="F958" s="110">
        <v>42.7</v>
      </c>
      <c r="G958" s="111" t="s">
        <v>95</v>
      </c>
      <c r="H958" s="110"/>
      <c r="I958" s="65">
        <v>11.87</v>
      </c>
      <c r="J958" s="112">
        <v>8.44</v>
      </c>
      <c r="K958" s="67">
        <v>100.22</v>
      </c>
    </row>
    <row r="959" spans="1:11" s="6" customFormat="1" ht="15" outlineLevel="1">
      <c r="A959" s="59" t="s">
        <v>43</v>
      </c>
      <c r="B959" s="108"/>
      <c r="C959" s="108" t="s">
        <v>48</v>
      </c>
      <c r="D959" s="109"/>
      <c r="E959" s="62" t="s">
        <v>43</v>
      </c>
      <c r="F959" s="110" t="s">
        <v>889</v>
      </c>
      <c r="G959" s="111"/>
      <c r="H959" s="110"/>
      <c r="I959" s="68" t="s">
        <v>745</v>
      </c>
      <c r="J959" s="112">
        <v>26.39</v>
      </c>
      <c r="K959" s="69" t="s">
        <v>901</v>
      </c>
    </row>
    <row r="960" spans="1:11" s="6" customFormat="1" ht="15" outlineLevel="1">
      <c r="A960" s="59" t="s">
        <v>43</v>
      </c>
      <c r="B960" s="108"/>
      <c r="C960" s="108" t="s">
        <v>52</v>
      </c>
      <c r="D960" s="109"/>
      <c r="E960" s="62" t="s">
        <v>43</v>
      </c>
      <c r="F960" s="110">
        <v>530.37</v>
      </c>
      <c r="G960" s="111"/>
      <c r="H960" s="110"/>
      <c r="I960" s="65">
        <v>98.33</v>
      </c>
      <c r="J960" s="112">
        <v>4.18</v>
      </c>
      <c r="K960" s="67">
        <v>411.02</v>
      </c>
    </row>
    <row r="961" spans="1:11" s="6" customFormat="1" ht="15" outlineLevel="1">
      <c r="A961" s="59" t="s">
        <v>43</v>
      </c>
      <c r="B961" s="108"/>
      <c r="C961" s="108" t="s">
        <v>53</v>
      </c>
      <c r="D961" s="109" t="s">
        <v>54</v>
      </c>
      <c r="E961" s="62">
        <v>100</v>
      </c>
      <c r="F961" s="110"/>
      <c r="G961" s="111"/>
      <c r="H961" s="110"/>
      <c r="I961" s="65">
        <v>286.58</v>
      </c>
      <c r="J961" s="112">
        <v>83</v>
      </c>
      <c r="K961" s="67">
        <v>6277.08</v>
      </c>
    </row>
    <row r="962" spans="1:11" s="6" customFormat="1" ht="15" outlineLevel="1">
      <c r="A962" s="59" t="s">
        <v>43</v>
      </c>
      <c r="B962" s="108"/>
      <c r="C962" s="108" t="s">
        <v>55</v>
      </c>
      <c r="D962" s="109" t="s">
        <v>54</v>
      </c>
      <c r="E962" s="62">
        <v>64</v>
      </c>
      <c r="F962" s="110"/>
      <c r="G962" s="111"/>
      <c r="H962" s="110"/>
      <c r="I962" s="65">
        <v>183.41</v>
      </c>
      <c r="J962" s="112">
        <v>41</v>
      </c>
      <c r="K962" s="67">
        <v>3100.73</v>
      </c>
    </row>
    <row r="963" spans="1:11" s="6" customFormat="1" ht="15" outlineLevel="1">
      <c r="A963" s="59" t="s">
        <v>43</v>
      </c>
      <c r="B963" s="108"/>
      <c r="C963" s="108" t="s">
        <v>56</v>
      </c>
      <c r="D963" s="109" t="s">
        <v>54</v>
      </c>
      <c r="E963" s="62">
        <v>98</v>
      </c>
      <c r="F963" s="110"/>
      <c r="G963" s="111"/>
      <c r="H963" s="110"/>
      <c r="I963" s="65">
        <v>1.03</v>
      </c>
      <c r="J963" s="112">
        <v>95</v>
      </c>
      <c r="K963" s="67">
        <v>26.21</v>
      </c>
    </row>
    <row r="964" spans="1:11" s="6" customFormat="1" ht="15" outlineLevel="1">
      <c r="A964" s="59" t="s">
        <v>43</v>
      </c>
      <c r="B964" s="108"/>
      <c r="C964" s="108" t="s">
        <v>57</v>
      </c>
      <c r="D964" s="109" t="s">
        <v>54</v>
      </c>
      <c r="E964" s="62">
        <v>77</v>
      </c>
      <c r="F964" s="110"/>
      <c r="G964" s="111"/>
      <c r="H964" s="110"/>
      <c r="I964" s="65">
        <v>0.81</v>
      </c>
      <c r="J964" s="112">
        <v>65</v>
      </c>
      <c r="K964" s="67">
        <v>17.93</v>
      </c>
    </row>
    <row r="965" spans="1:11" s="6" customFormat="1" ht="30" outlineLevel="1">
      <c r="A965" s="59" t="s">
        <v>43</v>
      </c>
      <c r="B965" s="108"/>
      <c r="C965" s="108" t="s">
        <v>58</v>
      </c>
      <c r="D965" s="109" t="s">
        <v>59</v>
      </c>
      <c r="E965" s="62">
        <v>85.86</v>
      </c>
      <c r="F965" s="110"/>
      <c r="G965" s="111" t="s">
        <v>94</v>
      </c>
      <c r="H965" s="110"/>
      <c r="I965" s="65">
        <v>24.16</v>
      </c>
      <c r="J965" s="112"/>
      <c r="K965" s="67"/>
    </row>
    <row r="966" spans="1:11" s="6" customFormat="1" ht="15.75">
      <c r="A966" s="70" t="s">
        <v>43</v>
      </c>
      <c r="B966" s="113"/>
      <c r="C966" s="113" t="s">
        <v>60</v>
      </c>
      <c r="D966" s="114"/>
      <c r="E966" s="73" t="s">
        <v>43</v>
      </c>
      <c r="F966" s="115"/>
      <c r="G966" s="116"/>
      <c r="H966" s="115"/>
      <c r="I966" s="76">
        <v>868.61</v>
      </c>
      <c r="J966" s="117"/>
      <c r="K966" s="78">
        <v>17495.939999999999</v>
      </c>
    </row>
    <row r="967" spans="1:11" s="6" customFormat="1" ht="15" outlineLevel="1">
      <c r="A967" s="59" t="s">
        <v>43</v>
      </c>
      <c r="B967" s="108"/>
      <c r="C967" s="108" t="s">
        <v>61</v>
      </c>
      <c r="D967" s="109"/>
      <c r="E967" s="62" t="s">
        <v>43</v>
      </c>
      <c r="F967" s="110"/>
      <c r="G967" s="111"/>
      <c r="H967" s="110"/>
      <c r="I967" s="65"/>
      <c r="J967" s="112"/>
      <c r="K967" s="67"/>
    </row>
    <row r="968" spans="1:11" s="6" customFormat="1" ht="25.5" outlineLevel="1">
      <c r="A968" s="59" t="s">
        <v>43</v>
      </c>
      <c r="B968" s="108"/>
      <c r="C968" s="108" t="s">
        <v>46</v>
      </c>
      <c r="D968" s="109"/>
      <c r="E968" s="62" t="s">
        <v>43</v>
      </c>
      <c r="F968" s="110">
        <v>3.76</v>
      </c>
      <c r="G968" s="111" t="s">
        <v>100</v>
      </c>
      <c r="H968" s="110"/>
      <c r="I968" s="65">
        <v>0.1</v>
      </c>
      <c r="J968" s="112">
        <v>26.39</v>
      </c>
      <c r="K968" s="67">
        <v>2.76</v>
      </c>
    </row>
    <row r="969" spans="1:11" s="6" customFormat="1" ht="25.5" outlineLevel="1">
      <c r="A969" s="59" t="s">
        <v>43</v>
      </c>
      <c r="B969" s="108"/>
      <c r="C969" s="108" t="s">
        <v>48</v>
      </c>
      <c r="D969" s="109"/>
      <c r="E969" s="62" t="s">
        <v>43</v>
      </c>
      <c r="F969" s="110">
        <v>3.76</v>
      </c>
      <c r="G969" s="111" t="s">
        <v>100</v>
      </c>
      <c r="H969" s="110"/>
      <c r="I969" s="65">
        <v>0.1</v>
      </c>
      <c r="J969" s="112">
        <v>26.39</v>
      </c>
      <c r="K969" s="67">
        <v>2.76</v>
      </c>
    </row>
    <row r="970" spans="1:11" s="6" customFormat="1" ht="15" outlineLevel="1">
      <c r="A970" s="59" t="s">
        <v>43</v>
      </c>
      <c r="B970" s="108"/>
      <c r="C970" s="108" t="s">
        <v>63</v>
      </c>
      <c r="D970" s="109" t="s">
        <v>54</v>
      </c>
      <c r="E970" s="62">
        <v>175</v>
      </c>
      <c r="F970" s="110"/>
      <c r="G970" s="111"/>
      <c r="H970" s="110"/>
      <c r="I970" s="65">
        <v>0.18</v>
      </c>
      <c r="J970" s="112">
        <v>160</v>
      </c>
      <c r="K970" s="67">
        <v>4.41</v>
      </c>
    </row>
    <row r="971" spans="1:11" s="6" customFormat="1" ht="15" outlineLevel="1">
      <c r="A971" s="59" t="s">
        <v>43</v>
      </c>
      <c r="B971" s="108"/>
      <c r="C971" s="108" t="s">
        <v>64</v>
      </c>
      <c r="D971" s="109"/>
      <c r="E971" s="62" t="s">
        <v>43</v>
      </c>
      <c r="F971" s="110"/>
      <c r="G971" s="111"/>
      <c r="H971" s="110"/>
      <c r="I971" s="65">
        <v>0.28000000000000003</v>
      </c>
      <c r="J971" s="112"/>
      <c r="K971" s="67">
        <v>7.17</v>
      </c>
    </row>
    <row r="972" spans="1:11" s="6" customFormat="1" ht="15.75">
      <c r="A972" s="70" t="s">
        <v>43</v>
      </c>
      <c r="B972" s="113"/>
      <c r="C972" s="113" t="s">
        <v>65</v>
      </c>
      <c r="D972" s="114"/>
      <c r="E972" s="73" t="s">
        <v>43</v>
      </c>
      <c r="F972" s="115"/>
      <c r="G972" s="116"/>
      <c r="H972" s="115"/>
      <c r="I972" s="76">
        <v>868.89</v>
      </c>
      <c r="J972" s="117"/>
      <c r="K972" s="78">
        <v>17503.11</v>
      </c>
    </row>
    <row r="973" spans="1:11" s="6" customFormat="1" ht="45">
      <c r="A973" s="59">
        <v>80</v>
      </c>
      <c r="B973" s="108" t="s">
        <v>902</v>
      </c>
      <c r="C973" s="108" t="s">
        <v>903</v>
      </c>
      <c r="D973" s="109" t="s">
        <v>103</v>
      </c>
      <c r="E973" s="62">
        <v>18.818100000000001</v>
      </c>
      <c r="F973" s="110">
        <v>241.3</v>
      </c>
      <c r="G973" s="111"/>
      <c r="H973" s="110"/>
      <c r="I973" s="65">
        <v>4540.8100000000004</v>
      </c>
      <c r="J973" s="112">
        <v>1.18</v>
      </c>
      <c r="K973" s="78">
        <v>5358.15</v>
      </c>
    </row>
    <row r="974" spans="1:11" s="6" customFormat="1" ht="60">
      <c r="A974" s="59">
        <v>81</v>
      </c>
      <c r="B974" s="108" t="s">
        <v>904</v>
      </c>
      <c r="C974" s="108" t="s">
        <v>905</v>
      </c>
      <c r="D974" s="109" t="s">
        <v>119</v>
      </c>
      <c r="E974" s="62">
        <v>1.8</v>
      </c>
      <c r="F974" s="110">
        <v>96.34</v>
      </c>
      <c r="G974" s="111"/>
      <c r="H974" s="110"/>
      <c r="I974" s="65">
        <v>173.41</v>
      </c>
      <c r="J974" s="112">
        <v>10.73</v>
      </c>
      <c r="K974" s="78">
        <v>1860.71</v>
      </c>
    </row>
    <row r="975" spans="1:11" s="6" customFormat="1" ht="45">
      <c r="A975" s="59">
        <v>82</v>
      </c>
      <c r="B975" s="108" t="s">
        <v>906</v>
      </c>
      <c r="C975" s="108" t="s">
        <v>907</v>
      </c>
      <c r="D975" s="109" t="s">
        <v>119</v>
      </c>
      <c r="E975" s="62">
        <v>24</v>
      </c>
      <c r="F975" s="110">
        <v>9.61</v>
      </c>
      <c r="G975" s="111"/>
      <c r="H975" s="110"/>
      <c r="I975" s="65">
        <v>230.64</v>
      </c>
      <c r="J975" s="112">
        <v>3.58</v>
      </c>
      <c r="K975" s="78">
        <v>825.69</v>
      </c>
    </row>
    <row r="976" spans="1:11" s="6" customFormat="1" ht="17.850000000000001" customHeight="1">
      <c r="A976" s="177" t="s">
        <v>523</v>
      </c>
      <c r="B976" s="178"/>
      <c r="C976" s="178"/>
      <c r="D976" s="178"/>
      <c r="E976" s="178"/>
      <c r="F976" s="178"/>
      <c r="G976" s="178"/>
      <c r="H976" s="178"/>
      <c r="I976" s="178"/>
      <c r="J976" s="178"/>
      <c r="K976" s="178"/>
    </row>
    <row r="977" spans="1:11" s="6" customFormat="1" ht="135">
      <c r="A977" s="59">
        <v>83</v>
      </c>
      <c r="B977" s="108" t="s">
        <v>524</v>
      </c>
      <c r="C977" s="108" t="s">
        <v>525</v>
      </c>
      <c r="D977" s="109" t="s">
        <v>122</v>
      </c>
      <c r="E977" s="62">
        <v>0.23</v>
      </c>
      <c r="F977" s="110">
        <v>29.99</v>
      </c>
      <c r="G977" s="111"/>
      <c r="H977" s="110"/>
      <c r="I977" s="65"/>
      <c r="J977" s="112"/>
      <c r="K977" s="67"/>
    </row>
    <row r="978" spans="1:11" s="6" customFormat="1" ht="15" outlineLevel="1">
      <c r="A978" s="59" t="s">
        <v>43</v>
      </c>
      <c r="B978" s="108"/>
      <c r="C978" s="108" t="s">
        <v>44</v>
      </c>
      <c r="D978" s="109"/>
      <c r="E978" s="62" t="s">
        <v>43</v>
      </c>
      <c r="F978" s="110">
        <v>13.33</v>
      </c>
      <c r="G978" s="111" t="s">
        <v>76</v>
      </c>
      <c r="H978" s="110"/>
      <c r="I978" s="65">
        <v>4.05</v>
      </c>
      <c r="J978" s="112">
        <v>26.39</v>
      </c>
      <c r="K978" s="67">
        <v>106.8</v>
      </c>
    </row>
    <row r="979" spans="1:11" s="6" customFormat="1" ht="15" outlineLevel="1">
      <c r="A979" s="59" t="s">
        <v>43</v>
      </c>
      <c r="B979" s="108"/>
      <c r="C979" s="108" t="s">
        <v>46</v>
      </c>
      <c r="D979" s="109"/>
      <c r="E979" s="62" t="s">
        <v>43</v>
      </c>
      <c r="F979" s="110">
        <v>16.66</v>
      </c>
      <c r="G979" s="111">
        <v>1.2</v>
      </c>
      <c r="H979" s="110"/>
      <c r="I979" s="65">
        <v>4.5999999999999996</v>
      </c>
      <c r="J979" s="112">
        <v>12.59</v>
      </c>
      <c r="K979" s="67">
        <v>57.89</v>
      </c>
    </row>
    <row r="980" spans="1:11" s="6" customFormat="1" ht="15" outlineLevel="1">
      <c r="A980" s="59" t="s">
        <v>43</v>
      </c>
      <c r="B980" s="108"/>
      <c r="C980" s="108" t="s">
        <v>48</v>
      </c>
      <c r="D980" s="109"/>
      <c r="E980" s="62" t="s">
        <v>43</v>
      </c>
      <c r="F980" s="110" t="s">
        <v>526</v>
      </c>
      <c r="G980" s="111"/>
      <c r="H980" s="110"/>
      <c r="I980" s="68" t="s">
        <v>908</v>
      </c>
      <c r="J980" s="112">
        <v>26.39</v>
      </c>
      <c r="K980" s="69" t="s">
        <v>909</v>
      </c>
    </row>
    <row r="981" spans="1:11" s="6" customFormat="1" ht="15" outlineLevel="1">
      <c r="A981" s="59" t="s">
        <v>43</v>
      </c>
      <c r="B981" s="108"/>
      <c r="C981" s="108" t="s">
        <v>52</v>
      </c>
      <c r="D981" s="109"/>
      <c r="E981" s="62" t="s">
        <v>43</v>
      </c>
      <c r="F981" s="110"/>
      <c r="G981" s="111"/>
      <c r="H981" s="110"/>
      <c r="I981" s="65"/>
      <c r="J981" s="112"/>
      <c r="K981" s="67"/>
    </row>
    <row r="982" spans="1:11" s="6" customFormat="1" ht="15" outlineLevel="1">
      <c r="A982" s="59" t="s">
        <v>43</v>
      </c>
      <c r="B982" s="108"/>
      <c r="C982" s="108" t="s">
        <v>53</v>
      </c>
      <c r="D982" s="109" t="s">
        <v>54</v>
      </c>
      <c r="E982" s="62">
        <v>91</v>
      </c>
      <c r="F982" s="110"/>
      <c r="G982" s="111"/>
      <c r="H982" s="110"/>
      <c r="I982" s="65">
        <v>3.69</v>
      </c>
      <c r="J982" s="112">
        <v>75</v>
      </c>
      <c r="K982" s="67">
        <v>80.099999999999994</v>
      </c>
    </row>
    <row r="983" spans="1:11" s="6" customFormat="1" ht="15" outlineLevel="1">
      <c r="A983" s="59" t="s">
        <v>43</v>
      </c>
      <c r="B983" s="108"/>
      <c r="C983" s="108" t="s">
        <v>55</v>
      </c>
      <c r="D983" s="109" t="s">
        <v>54</v>
      </c>
      <c r="E983" s="62">
        <v>70</v>
      </c>
      <c r="F983" s="110"/>
      <c r="G983" s="111"/>
      <c r="H983" s="110"/>
      <c r="I983" s="65">
        <v>2.84</v>
      </c>
      <c r="J983" s="112">
        <v>41</v>
      </c>
      <c r="K983" s="67">
        <v>43.79</v>
      </c>
    </row>
    <row r="984" spans="1:11" s="6" customFormat="1" ht="15" outlineLevel="1">
      <c r="A984" s="59" t="s">
        <v>43</v>
      </c>
      <c r="B984" s="108"/>
      <c r="C984" s="108" t="s">
        <v>56</v>
      </c>
      <c r="D984" s="109" t="s">
        <v>54</v>
      </c>
      <c r="E984" s="62">
        <v>98</v>
      </c>
      <c r="F984" s="110"/>
      <c r="G984" s="111"/>
      <c r="H984" s="110"/>
      <c r="I984" s="65">
        <v>1.32</v>
      </c>
      <c r="J984" s="112">
        <v>95</v>
      </c>
      <c r="K984" s="67">
        <v>33.840000000000003</v>
      </c>
    </row>
    <row r="985" spans="1:11" s="6" customFormat="1" ht="15" outlineLevel="1">
      <c r="A985" s="59" t="s">
        <v>43</v>
      </c>
      <c r="B985" s="108"/>
      <c r="C985" s="108" t="s">
        <v>57</v>
      </c>
      <c r="D985" s="109" t="s">
        <v>54</v>
      </c>
      <c r="E985" s="62">
        <v>77</v>
      </c>
      <c r="F985" s="110"/>
      <c r="G985" s="111"/>
      <c r="H985" s="110"/>
      <c r="I985" s="65">
        <v>1.04</v>
      </c>
      <c r="J985" s="112">
        <v>65</v>
      </c>
      <c r="K985" s="67">
        <v>23.15</v>
      </c>
    </row>
    <row r="986" spans="1:11" s="6" customFormat="1" ht="30" outlineLevel="1">
      <c r="A986" s="59" t="s">
        <v>43</v>
      </c>
      <c r="B986" s="108"/>
      <c r="C986" s="108" t="s">
        <v>58</v>
      </c>
      <c r="D986" s="109" t="s">
        <v>59</v>
      </c>
      <c r="E986" s="62">
        <v>1.1200000000000001</v>
      </c>
      <c r="F986" s="110"/>
      <c r="G986" s="111" t="s">
        <v>76</v>
      </c>
      <c r="H986" s="110"/>
      <c r="I986" s="65">
        <v>0.34</v>
      </c>
      <c r="J986" s="112"/>
      <c r="K986" s="67"/>
    </row>
    <row r="987" spans="1:11" s="6" customFormat="1" ht="15.75">
      <c r="A987" s="70" t="s">
        <v>43</v>
      </c>
      <c r="B987" s="113"/>
      <c r="C987" s="113" t="s">
        <v>60</v>
      </c>
      <c r="D987" s="114"/>
      <c r="E987" s="73" t="s">
        <v>43</v>
      </c>
      <c r="F987" s="115"/>
      <c r="G987" s="116"/>
      <c r="H987" s="115"/>
      <c r="I987" s="76">
        <v>17.54</v>
      </c>
      <c r="J987" s="117"/>
      <c r="K987" s="78">
        <v>345.57</v>
      </c>
    </row>
    <row r="988" spans="1:11" s="6" customFormat="1" ht="15" outlineLevel="1">
      <c r="A988" s="59" t="s">
        <v>43</v>
      </c>
      <c r="B988" s="108"/>
      <c r="C988" s="108" t="s">
        <v>61</v>
      </c>
      <c r="D988" s="109"/>
      <c r="E988" s="62" t="s">
        <v>43</v>
      </c>
      <c r="F988" s="110"/>
      <c r="G988" s="111"/>
      <c r="H988" s="110"/>
      <c r="I988" s="65"/>
      <c r="J988" s="112"/>
      <c r="K988" s="67"/>
    </row>
    <row r="989" spans="1:11" s="6" customFormat="1" ht="15" outlineLevel="1">
      <c r="A989" s="59" t="s">
        <v>43</v>
      </c>
      <c r="B989" s="108"/>
      <c r="C989" s="108" t="s">
        <v>46</v>
      </c>
      <c r="D989" s="109"/>
      <c r="E989" s="62" t="s">
        <v>43</v>
      </c>
      <c r="F989" s="110">
        <v>4.8899999999999997</v>
      </c>
      <c r="G989" s="111" t="s">
        <v>80</v>
      </c>
      <c r="H989" s="110"/>
      <c r="I989" s="65">
        <v>0.13</v>
      </c>
      <c r="J989" s="112">
        <v>26.39</v>
      </c>
      <c r="K989" s="67">
        <v>3.56</v>
      </c>
    </row>
    <row r="990" spans="1:11" s="6" customFormat="1" ht="15" outlineLevel="1">
      <c r="A990" s="59" t="s">
        <v>43</v>
      </c>
      <c r="B990" s="108"/>
      <c r="C990" s="108" t="s">
        <v>48</v>
      </c>
      <c r="D990" s="109"/>
      <c r="E990" s="62" t="s">
        <v>43</v>
      </c>
      <c r="F990" s="110">
        <v>4.8899999999999997</v>
      </c>
      <c r="G990" s="111" t="s">
        <v>80</v>
      </c>
      <c r="H990" s="110"/>
      <c r="I990" s="65">
        <v>0.13</v>
      </c>
      <c r="J990" s="112">
        <v>26.39</v>
      </c>
      <c r="K990" s="67">
        <v>3.56</v>
      </c>
    </row>
    <row r="991" spans="1:11" s="6" customFormat="1" ht="15" outlineLevel="1">
      <c r="A991" s="59" t="s">
        <v>43</v>
      </c>
      <c r="B991" s="108"/>
      <c r="C991" s="108" t="s">
        <v>63</v>
      </c>
      <c r="D991" s="109" t="s">
        <v>54</v>
      </c>
      <c r="E991" s="62">
        <v>175</v>
      </c>
      <c r="F991" s="110"/>
      <c r="G991" s="111"/>
      <c r="H991" s="110"/>
      <c r="I991" s="65">
        <v>0.23</v>
      </c>
      <c r="J991" s="112">
        <v>160</v>
      </c>
      <c r="K991" s="67">
        <v>5.69</v>
      </c>
    </row>
    <row r="992" spans="1:11" s="6" customFormat="1" ht="15" outlineLevel="1">
      <c r="A992" s="59" t="s">
        <v>43</v>
      </c>
      <c r="B992" s="108"/>
      <c r="C992" s="108" t="s">
        <v>64</v>
      </c>
      <c r="D992" s="109"/>
      <c r="E992" s="62" t="s">
        <v>43</v>
      </c>
      <c r="F992" s="110"/>
      <c r="G992" s="111"/>
      <c r="H992" s="110"/>
      <c r="I992" s="65">
        <v>0.36</v>
      </c>
      <c r="J992" s="112"/>
      <c r="K992" s="67">
        <v>9.25</v>
      </c>
    </row>
    <row r="993" spans="1:11" s="6" customFormat="1" ht="15.75">
      <c r="A993" s="70" t="s">
        <v>43</v>
      </c>
      <c r="B993" s="113"/>
      <c r="C993" s="126" t="s">
        <v>65</v>
      </c>
      <c r="D993" s="127"/>
      <c r="E993" s="91" t="s">
        <v>43</v>
      </c>
      <c r="F993" s="128"/>
      <c r="G993" s="129"/>
      <c r="H993" s="128"/>
      <c r="I993" s="87">
        <v>17.899999999999999</v>
      </c>
      <c r="J993" s="125"/>
      <c r="K993" s="86">
        <v>354.82</v>
      </c>
    </row>
    <row r="994" spans="1:11" s="6" customFormat="1" ht="15">
      <c r="A994" s="123"/>
      <c r="B994" s="124"/>
      <c r="C994" s="168" t="s">
        <v>127</v>
      </c>
      <c r="D994" s="169"/>
      <c r="E994" s="169"/>
      <c r="F994" s="169"/>
      <c r="G994" s="169"/>
      <c r="H994" s="169"/>
      <c r="I994" s="65">
        <v>6353.77</v>
      </c>
      <c r="J994" s="112"/>
      <c r="K994" s="67">
        <v>37904.769999999997</v>
      </c>
    </row>
    <row r="995" spans="1:11" s="6" customFormat="1" ht="15">
      <c r="A995" s="123"/>
      <c r="B995" s="124"/>
      <c r="C995" s="168" t="s">
        <v>128</v>
      </c>
      <c r="D995" s="169"/>
      <c r="E995" s="169"/>
      <c r="F995" s="169"/>
      <c r="G995" s="169"/>
      <c r="H995" s="169"/>
      <c r="I995" s="65"/>
      <c r="J995" s="112"/>
      <c r="K995" s="67"/>
    </row>
    <row r="996" spans="1:11" s="6" customFormat="1" ht="15">
      <c r="A996" s="123"/>
      <c r="B996" s="124"/>
      <c r="C996" s="168" t="s">
        <v>129</v>
      </c>
      <c r="D996" s="169"/>
      <c r="E996" s="169"/>
      <c r="F996" s="169"/>
      <c r="G996" s="169"/>
      <c r="H996" s="169"/>
      <c r="I996" s="65">
        <v>1084.52</v>
      </c>
      <c r="J996" s="112"/>
      <c r="K996" s="67">
        <v>28620.42</v>
      </c>
    </row>
    <row r="997" spans="1:11" s="6" customFormat="1" ht="15">
      <c r="A997" s="123"/>
      <c r="B997" s="124"/>
      <c r="C997" s="168" t="s">
        <v>130</v>
      </c>
      <c r="D997" s="169"/>
      <c r="E997" s="169"/>
      <c r="F997" s="169"/>
      <c r="G997" s="169"/>
      <c r="H997" s="169"/>
      <c r="I997" s="65">
        <v>5227.13</v>
      </c>
      <c r="J997" s="112"/>
      <c r="K997" s="67">
        <v>8996.33</v>
      </c>
    </row>
    <row r="998" spans="1:11" s="6" customFormat="1" ht="15">
      <c r="A998" s="123"/>
      <c r="B998" s="124"/>
      <c r="C998" s="168" t="s">
        <v>131</v>
      </c>
      <c r="D998" s="169"/>
      <c r="E998" s="169"/>
      <c r="F998" s="169"/>
      <c r="G998" s="169"/>
      <c r="H998" s="169"/>
      <c r="I998" s="65">
        <v>46.82</v>
      </c>
      <c r="J998" s="112"/>
      <c r="K998" s="67">
        <v>412.07</v>
      </c>
    </row>
    <row r="999" spans="1:11" s="6" customFormat="1" ht="15.75">
      <c r="A999" s="123"/>
      <c r="B999" s="124"/>
      <c r="C999" s="173" t="s">
        <v>132</v>
      </c>
      <c r="D999" s="174"/>
      <c r="E999" s="174"/>
      <c r="F999" s="174"/>
      <c r="G999" s="174"/>
      <c r="H999" s="174"/>
      <c r="I999" s="76">
        <v>1070.92</v>
      </c>
      <c r="J999" s="117"/>
      <c r="K999" s="78">
        <v>23452.560000000001</v>
      </c>
    </row>
    <row r="1000" spans="1:11" s="6" customFormat="1" ht="15.75">
      <c r="A1000" s="123"/>
      <c r="B1000" s="124"/>
      <c r="C1000" s="173" t="s">
        <v>133</v>
      </c>
      <c r="D1000" s="174"/>
      <c r="E1000" s="174"/>
      <c r="F1000" s="174"/>
      <c r="G1000" s="174"/>
      <c r="H1000" s="174"/>
      <c r="I1000" s="76">
        <v>703.75</v>
      </c>
      <c r="J1000" s="117"/>
      <c r="K1000" s="78">
        <v>11764.14</v>
      </c>
    </row>
    <row r="1001" spans="1:11" s="6" customFormat="1" ht="32.1" customHeight="1">
      <c r="A1001" s="123"/>
      <c r="B1001" s="124"/>
      <c r="C1001" s="173" t="s">
        <v>910</v>
      </c>
      <c r="D1001" s="174"/>
      <c r="E1001" s="174"/>
      <c r="F1001" s="174"/>
      <c r="G1001" s="174"/>
      <c r="H1001" s="174"/>
      <c r="I1001" s="76"/>
      <c r="J1001" s="117"/>
      <c r="K1001" s="78"/>
    </row>
    <row r="1002" spans="1:11" s="6" customFormat="1" ht="15">
      <c r="A1002" s="123"/>
      <c r="B1002" s="124"/>
      <c r="C1002" s="168" t="s">
        <v>911</v>
      </c>
      <c r="D1002" s="169"/>
      <c r="E1002" s="169"/>
      <c r="F1002" s="169"/>
      <c r="G1002" s="169"/>
      <c r="H1002" s="169"/>
      <c r="I1002" s="65">
        <v>8128.44</v>
      </c>
      <c r="J1002" s="112"/>
      <c r="K1002" s="67">
        <v>73121.47</v>
      </c>
    </row>
    <row r="1003" spans="1:11" s="6" customFormat="1" ht="32.1" customHeight="1">
      <c r="A1003" s="123"/>
      <c r="B1003" s="124"/>
      <c r="C1003" s="175" t="s">
        <v>912</v>
      </c>
      <c r="D1003" s="176"/>
      <c r="E1003" s="176"/>
      <c r="F1003" s="176"/>
      <c r="G1003" s="176"/>
      <c r="H1003" s="176"/>
      <c r="I1003" s="87">
        <v>8128.44</v>
      </c>
      <c r="J1003" s="125"/>
      <c r="K1003" s="86">
        <v>73121.47</v>
      </c>
    </row>
    <row r="1004" spans="1:11" s="6" customFormat="1" ht="22.15" customHeight="1">
      <c r="A1004" s="166" t="s">
        <v>913</v>
      </c>
      <c r="B1004" s="167"/>
      <c r="C1004" s="167"/>
      <c r="D1004" s="167"/>
      <c r="E1004" s="167"/>
      <c r="F1004" s="167"/>
      <c r="G1004" s="167"/>
      <c r="H1004" s="167"/>
      <c r="I1004" s="167"/>
      <c r="J1004" s="167"/>
      <c r="K1004" s="167"/>
    </row>
    <row r="1005" spans="1:11" s="6" customFormat="1" ht="255">
      <c r="A1005" s="59">
        <v>84</v>
      </c>
      <c r="B1005" s="108" t="s">
        <v>886</v>
      </c>
      <c r="C1005" s="108" t="s">
        <v>887</v>
      </c>
      <c r="D1005" s="109" t="s">
        <v>708</v>
      </c>
      <c r="E1005" s="62" t="s">
        <v>914</v>
      </c>
      <c r="F1005" s="110">
        <v>1591.33</v>
      </c>
      <c r="G1005" s="111"/>
      <c r="H1005" s="110"/>
      <c r="I1005" s="65"/>
      <c r="J1005" s="112"/>
      <c r="K1005" s="67"/>
    </row>
    <row r="1006" spans="1:11" s="6" customFormat="1" ht="25.5" outlineLevel="1">
      <c r="A1006" s="59" t="s">
        <v>43</v>
      </c>
      <c r="B1006" s="108"/>
      <c r="C1006" s="108" t="s">
        <v>44</v>
      </c>
      <c r="D1006" s="109"/>
      <c r="E1006" s="62" t="s">
        <v>43</v>
      </c>
      <c r="F1006" s="110">
        <v>1018.26</v>
      </c>
      <c r="G1006" s="111" t="s">
        <v>85</v>
      </c>
      <c r="H1006" s="110"/>
      <c r="I1006" s="65">
        <v>467.8</v>
      </c>
      <c r="J1006" s="112">
        <v>26.39</v>
      </c>
      <c r="K1006" s="67">
        <v>12345.14</v>
      </c>
    </row>
    <row r="1007" spans="1:11" s="6" customFormat="1" ht="25.5" outlineLevel="1">
      <c r="A1007" s="59" t="s">
        <v>43</v>
      </c>
      <c r="B1007" s="108"/>
      <c r="C1007" s="108" t="s">
        <v>46</v>
      </c>
      <c r="D1007" s="109"/>
      <c r="E1007" s="62" t="s">
        <v>43</v>
      </c>
      <c r="F1007" s="110">
        <v>42.7</v>
      </c>
      <c r="G1007" s="111" t="s">
        <v>86</v>
      </c>
      <c r="H1007" s="110"/>
      <c r="I1007" s="65">
        <v>19.38</v>
      </c>
      <c r="J1007" s="112">
        <v>8.44</v>
      </c>
      <c r="K1007" s="67">
        <v>163.6</v>
      </c>
    </row>
    <row r="1008" spans="1:11" s="6" customFormat="1" ht="15" outlineLevel="1">
      <c r="A1008" s="59" t="s">
        <v>43</v>
      </c>
      <c r="B1008" s="108"/>
      <c r="C1008" s="108" t="s">
        <v>48</v>
      </c>
      <c r="D1008" s="109"/>
      <c r="E1008" s="62" t="s">
        <v>43</v>
      </c>
      <c r="F1008" s="110" t="s">
        <v>889</v>
      </c>
      <c r="G1008" s="111"/>
      <c r="H1008" s="110"/>
      <c r="I1008" s="68" t="s">
        <v>915</v>
      </c>
      <c r="J1008" s="112">
        <v>26.39</v>
      </c>
      <c r="K1008" s="69" t="s">
        <v>916</v>
      </c>
    </row>
    <row r="1009" spans="1:11" s="6" customFormat="1" ht="15" outlineLevel="1">
      <c r="A1009" s="59" t="s">
        <v>43</v>
      </c>
      <c r="B1009" s="108"/>
      <c r="C1009" s="108" t="s">
        <v>52</v>
      </c>
      <c r="D1009" s="109"/>
      <c r="E1009" s="62" t="s">
        <v>43</v>
      </c>
      <c r="F1009" s="110">
        <v>530.37</v>
      </c>
      <c r="G1009" s="111">
        <v>0</v>
      </c>
      <c r="H1009" s="110"/>
      <c r="I1009" s="65"/>
      <c r="J1009" s="112">
        <v>4.18</v>
      </c>
      <c r="K1009" s="67"/>
    </row>
    <row r="1010" spans="1:11" s="6" customFormat="1" ht="15" outlineLevel="1">
      <c r="A1010" s="59" t="s">
        <v>43</v>
      </c>
      <c r="B1010" s="108"/>
      <c r="C1010" s="108" t="s">
        <v>53</v>
      </c>
      <c r="D1010" s="109" t="s">
        <v>54</v>
      </c>
      <c r="E1010" s="62">
        <v>100</v>
      </c>
      <c r="F1010" s="110"/>
      <c r="G1010" s="111"/>
      <c r="H1010" s="110"/>
      <c r="I1010" s="65">
        <v>467.8</v>
      </c>
      <c r="J1010" s="112">
        <v>83</v>
      </c>
      <c r="K1010" s="67">
        <v>10246.469999999999</v>
      </c>
    </row>
    <row r="1011" spans="1:11" s="6" customFormat="1" ht="15" outlineLevel="1">
      <c r="A1011" s="59" t="s">
        <v>43</v>
      </c>
      <c r="B1011" s="108"/>
      <c r="C1011" s="108" t="s">
        <v>55</v>
      </c>
      <c r="D1011" s="109" t="s">
        <v>54</v>
      </c>
      <c r="E1011" s="62">
        <v>64</v>
      </c>
      <c r="F1011" s="110"/>
      <c r="G1011" s="111"/>
      <c r="H1011" s="110"/>
      <c r="I1011" s="65">
        <v>299.39</v>
      </c>
      <c r="J1011" s="112">
        <v>41</v>
      </c>
      <c r="K1011" s="67">
        <v>5061.51</v>
      </c>
    </row>
    <row r="1012" spans="1:11" s="6" customFormat="1" ht="15" outlineLevel="1">
      <c r="A1012" s="59" t="s">
        <v>43</v>
      </c>
      <c r="B1012" s="108"/>
      <c r="C1012" s="108" t="s">
        <v>56</v>
      </c>
      <c r="D1012" s="109" t="s">
        <v>54</v>
      </c>
      <c r="E1012" s="62">
        <v>98</v>
      </c>
      <c r="F1012" s="110"/>
      <c r="G1012" s="111"/>
      <c r="H1012" s="110"/>
      <c r="I1012" s="65">
        <v>1.68</v>
      </c>
      <c r="J1012" s="112">
        <v>95</v>
      </c>
      <c r="K1012" s="67">
        <v>42.79</v>
      </c>
    </row>
    <row r="1013" spans="1:11" s="6" customFormat="1" ht="15" outlineLevel="1">
      <c r="A1013" s="59" t="s">
        <v>43</v>
      </c>
      <c r="B1013" s="108"/>
      <c r="C1013" s="108" t="s">
        <v>57</v>
      </c>
      <c r="D1013" s="109" t="s">
        <v>54</v>
      </c>
      <c r="E1013" s="62">
        <v>77</v>
      </c>
      <c r="F1013" s="110"/>
      <c r="G1013" s="111"/>
      <c r="H1013" s="110"/>
      <c r="I1013" s="65">
        <v>1.32</v>
      </c>
      <c r="J1013" s="112">
        <v>65</v>
      </c>
      <c r="K1013" s="67">
        <v>29.28</v>
      </c>
    </row>
    <row r="1014" spans="1:11" s="6" customFormat="1" ht="30" outlineLevel="1">
      <c r="A1014" s="59" t="s">
        <v>43</v>
      </c>
      <c r="B1014" s="108"/>
      <c r="C1014" s="108" t="s">
        <v>58</v>
      </c>
      <c r="D1014" s="109" t="s">
        <v>59</v>
      </c>
      <c r="E1014" s="62">
        <v>85.86</v>
      </c>
      <c r="F1014" s="110"/>
      <c r="G1014" s="111" t="s">
        <v>85</v>
      </c>
      <c r="H1014" s="110"/>
      <c r="I1014" s="65">
        <v>39.44</v>
      </c>
      <c r="J1014" s="112"/>
      <c r="K1014" s="67"/>
    </row>
    <row r="1015" spans="1:11" s="6" customFormat="1" ht="15.75">
      <c r="A1015" s="70" t="s">
        <v>43</v>
      </c>
      <c r="B1015" s="113"/>
      <c r="C1015" s="113" t="s">
        <v>60</v>
      </c>
      <c r="D1015" s="114"/>
      <c r="E1015" s="73" t="s">
        <v>43</v>
      </c>
      <c r="F1015" s="115"/>
      <c r="G1015" s="116"/>
      <c r="H1015" s="115"/>
      <c r="I1015" s="76">
        <v>1257.3699999999999</v>
      </c>
      <c r="J1015" s="117"/>
      <c r="K1015" s="78">
        <v>27888.79</v>
      </c>
    </row>
    <row r="1016" spans="1:11" s="6" customFormat="1" ht="15" outlineLevel="1">
      <c r="A1016" s="59" t="s">
        <v>43</v>
      </c>
      <c r="B1016" s="108"/>
      <c r="C1016" s="108" t="s">
        <v>61</v>
      </c>
      <c r="D1016" s="109"/>
      <c r="E1016" s="62" t="s">
        <v>43</v>
      </c>
      <c r="F1016" s="110"/>
      <c r="G1016" s="111"/>
      <c r="H1016" s="110"/>
      <c r="I1016" s="65"/>
      <c r="J1016" s="112"/>
      <c r="K1016" s="67"/>
    </row>
    <row r="1017" spans="1:11" s="6" customFormat="1" ht="25.5" outlineLevel="1">
      <c r="A1017" s="59" t="s">
        <v>43</v>
      </c>
      <c r="B1017" s="108"/>
      <c r="C1017" s="108" t="s">
        <v>46</v>
      </c>
      <c r="D1017" s="109"/>
      <c r="E1017" s="62" t="s">
        <v>43</v>
      </c>
      <c r="F1017" s="110">
        <v>3.76</v>
      </c>
      <c r="G1017" s="111" t="s">
        <v>90</v>
      </c>
      <c r="H1017" s="110"/>
      <c r="I1017" s="65">
        <v>0.17</v>
      </c>
      <c r="J1017" s="112">
        <v>26.39</v>
      </c>
      <c r="K1017" s="67">
        <v>4.5</v>
      </c>
    </row>
    <row r="1018" spans="1:11" s="6" customFormat="1" ht="25.5" outlineLevel="1">
      <c r="A1018" s="59" t="s">
        <v>43</v>
      </c>
      <c r="B1018" s="108"/>
      <c r="C1018" s="108" t="s">
        <v>48</v>
      </c>
      <c r="D1018" s="109"/>
      <c r="E1018" s="62" t="s">
        <v>43</v>
      </c>
      <c r="F1018" s="110">
        <v>3.76</v>
      </c>
      <c r="G1018" s="111" t="s">
        <v>90</v>
      </c>
      <c r="H1018" s="110"/>
      <c r="I1018" s="65">
        <v>0.17</v>
      </c>
      <c r="J1018" s="112">
        <v>26.39</v>
      </c>
      <c r="K1018" s="67">
        <v>4.5</v>
      </c>
    </row>
    <row r="1019" spans="1:11" s="6" customFormat="1" ht="15" outlineLevel="1">
      <c r="A1019" s="59" t="s">
        <v>43</v>
      </c>
      <c r="B1019" s="108"/>
      <c r="C1019" s="108" t="s">
        <v>63</v>
      </c>
      <c r="D1019" s="109" t="s">
        <v>54</v>
      </c>
      <c r="E1019" s="62">
        <v>175</v>
      </c>
      <c r="F1019" s="110"/>
      <c r="G1019" s="111"/>
      <c r="H1019" s="110"/>
      <c r="I1019" s="65">
        <v>0.3</v>
      </c>
      <c r="J1019" s="112">
        <v>160</v>
      </c>
      <c r="K1019" s="67">
        <v>7.21</v>
      </c>
    </row>
    <row r="1020" spans="1:11" s="6" customFormat="1" ht="15" outlineLevel="1">
      <c r="A1020" s="59" t="s">
        <v>43</v>
      </c>
      <c r="B1020" s="108"/>
      <c r="C1020" s="108" t="s">
        <v>64</v>
      </c>
      <c r="D1020" s="109"/>
      <c r="E1020" s="62" t="s">
        <v>43</v>
      </c>
      <c r="F1020" s="110"/>
      <c r="G1020" s="111"/>
      <c r="H1020" s="110"/>
      <c r="I1020" s="65">
        <v>0.47</v>
      </c>
      <c r="J1020" s="112"/>
      <c r="K1020" s="67">
        <v>11.71</v>
      </c>
    </row>
    <row r="1021" spans="1:11" s="6" customFormat="1" ht="15.75">
      <c r="A1021" s="70" t="s">
        <v>43</v>
      </c>
      <c r="B1021" s="113"/>
      <c r="C1021" s="113" t="s">
        <v>65</v>
      </c>
      <c r="D1021" s="114"/>
      <c r="E1021" s="73" t="s">
        <v>43</v>
      </c>
      <c r="F1021" s="115"/>
      <c r="G1021" s="116"/>
      <c r="H1021" s="115"/>
      <c r="I1021" s="76">
        <v>1257.8399999999999</v>
      </c>
      <c r="J1021" s="117"/>
      <c r="K1021" s="78">
        <v>27900.5</v>
      </c>
    </row>
    <row r="1022" spans="1:11" s="6" customFormat="1" ht="180">
      <c r="A1022" s="59">
        <v>85</v>
      </c>
      <c r="B1022" s="108" t="s">
        <v>476</v>
      </c>
      <c r="C1022" s="108" t="s">
        <v>477</v>
      </c>
      <c r="D1022" s="109" t="s">
        <v>142</v>
      </c>
      <c r="E1022" s="62" t="s">
        <v>914</v>
      </c>
      <c r="F1022" s="110">
        <v>540.74</v>
      </c>
      <c r="G1022" s="111"/>
      <c r="H1022" s="110"/>
      <c r="I1022" s="65"/>
      <c r="J1022" s="112"/>
      <c r="K1022" s="67"/>
    </row>
    <row r="1023" spans="1:11" s="6" customFormat="1" ht="25.5" outlineLevel="1">
      <c r="A1023" s="59" t="s">
        <v>43</v>
      </c>
      <c r="B1023" s="108"/>
      <c r="C1023" s="108" t="s">
        <v>44</v>
      </c>
      <c r="D1023" s="109"/>
      <c r="E1023" s="62" t="s">
        <v>43</v>
      </c>
      <c r="F1023" s="110">
        <v>519.59</v>
      </c>
      <c r="G1023" s="111" t="s">
        <v>94</v>
      </c>
      <c r="H1023" s="110"/>
      <c r="I1023" s="65">
        <v>298.38</v>
      </c>
      <c r="J1023" s="112">
        <v>26.39</v>
      </c>
      <c r="K1023" s="67">
        <v>7874.23</v>
      </c>
    </row>
    <row r="1024" spans="1:11" s="6" customFormat="1" ht="15" outlineLevel="1">
      <c r="A1024" s="59" t="s">
        <v>43</v>
      </c>
      <c r="B1024" s="108"/>
      <c r="C1024" s="108" t="s">
        <v>46</v>
      </c>
      <c r="D1024" s="109"/>
      <c r="E1024" s="62" t="s">
        <v>43</v>
      </c>
      <c r="F1024" s="110">
        <v>7.44</v>
      </c>
      <c r="G1024" s="111" t="s">
        <v>95</v>
      </c>
      <c r="H1024" s="110"/>
      <c r="I1024" s="65">
        <v>4.22</v>
      </c>
      <c r="J1024" s="112">
        <v>11.63</v>
      </c>
      <c r="K1024" s="67">
        <v>49.1</v>
      </c>
    </row>
    <row r="1025" spans="1:11" s="6" customFormat="1" ht="15" outlineLevel="1">
      <c r="A1025" s="59" t="s">
        <v>43</v>
      </c>
      <c r="B1025" s="108"/>
      <c r="C1025" s="108" t="s">
        <v>48</v>
      </c>
      <c r="D1025" s="109"/>
      <c r="E1025" s="62" t="s">
        <v>43</v>
      </c>
      <c r="F1025" s="110" t="s">
        <v>479</v>
      </c>
      <c r="G1025" s="111"/>
      <c r="H1025" s="110"/>
      <c r="I1025" s="68" t="s">
        <v>917</v>
      </c>
      <c r="J1025" s="112">
        <v>26.39</v>
      </c>
      <c r="K1025" s="69" t="s">
        <v>918</v>
      </c>
    </row>
    <row r="1026" spans="1:11" s="6" customFormat="1" ht="15" outlineLevel="1">
      <c r="A1026" s="59" t="s">
        <v>43</v>
      </c>
      <c r="B1026" s="108"/>
      <c r="C1026" s="108" t="s">
        <v>52</v>
      </c>
      <c r="D1026" s="109"/>
      <c r="E1026" s="62" t="s">
        <v>43</v>
      </c>
      <c r="F1026" s="110">
        <v>13.71</v>
      </c>
      <c r="G1026" s="111"/>
      <c r="H1026" s="110"/>
      <c r="I1026" s="65">
        <v>5.19</v>
      </c>
      <c r="J1026" s="112">
        <v>7.52</v>
      </c>
      <c r="K1026" s="67">
        <v>39</v>
      </c>
    </row>
    <row r="1027" spans="1:11" s="6" customFormat="1" ht="15" outlineLevel="1">
      <c r="A1027" s="59" t="s">
        <v>43</v>
      </c>
      <c r="B1027" s="108"/>
      <c r="C1027" s="108" t="s">
        <v>53</v>
      </c>
      <c r="D1027" s="109" t="s">
        <v>54</v>
      </c>
      <c r="E1027" s="62">
        <v>91</v>
      </c>
      <c r="F1027" s="110"/>
      <c r="G1027" s="111"/>
      <c r="H1027" s="110"/>
      <c r="I1027" s="65">
        <v>271.52999999999997</v>
      </c>
      <c r="J1027" s="112">
        <v>75</v>
      </c>
      <c r="K1027" s="67">
        <v>5905.67</v>
      </c>
    </row>
    <row r="1028" spans="1:11" s="6" customFormat="1" ht="15" outlineLevel="1">
      <c r="A1028" s="59" t="s">
        <v>43</v>
      </c>
      <c r="B1028" s="108"/>
      <c r="C1028" s="108" t="s">
        <v>55</v>
      </c>
      <c r="D1028" s="109" t="s">
        <v>54</v>
      </c>
      <c r="E1028" s="62">
        <v>70</v>
      </c>
      <c r="F1028" s="110"/>
      <c r="G1028" s="111"/>
      <c r="H1028" s="110"/>
      <c r="I1028" s="65">
        <v>208.87</v>
      </c>
      <c r="J1028" s="112">
        <v>41</v>
      </c>
      <c r="K1028" s="67">
        <v>3228.43</v>
      </c>
    </row>
    <row r="1029" spans="1:11" s="6" customFormat="1" ht="15" outlineLevel="1">
      <c r="A1029" s="59" t="s">
        <v>43</v>
      </c>
      <c r="B1029" s="108"/>
      <c r="C1029" s="108" t="s">
        <v>56</v>
      </c>
      <c r="D1029" s="109" t="s">
        <v>54</v>
      </c>
      <c r="E1029" s="62">
        <v>98</v>
      </c>
      <c r="F1029" s="110"/>
      <c r="G1029" s="111"/>
      <c r="H1029" s="110"/>
      <c r="I1029" s="65">
        <v>0.98</v>
      </c>
      <c r="J1029" s="112">
        <v>95</v>
      </c>
      <c r="K1029" s="67">
        <v>25.04</v>
      </c>
    </row>
    <row r="1030" spans="1:11" s="6" customFormat="1" ht="15" outlineLevel="1">
      <c r="A1030" s="59" t="s">
        <v>43</v>
      </c>
      <c r="B1030" s="108"/>
      <c r="C1030" s="108" t="s">
        <v>57</v>
      </c>
      <c r="D1030" s="109" t="s">
        <v>54</v>
      </c>
      <c r="E1030" s="62">
        <v>77</v>
      </c>
      <c r="F1030" s="110"/>
      <c r="G1030" s="111"/>
      <c r="H1030" s="110"/>
      <c r="I1030" s="65">
        <v>0.77</v>
      </c>
      <c r="J1030" s="112">
        <v>65</v>
      </c>
      <c r="K1030" s="67">
        <v>17.13</v>
      </c>
    </row>
    <row r="1031" spans="1:11" s="6" customFormat="1" ht="30" outlineLevel="1">
      <c r="A1031" s="59" t="s">
        <v>43</v>
      </c>
      <c r="B1031" s="108"/>
      <c r="C1031" s="108" t="s">
        <v>58</v>
      </c>
      <c r="D1031" s="109" t="s">
        <v>59</v>
      </c>
      <c r="E1031" s="62">
        <v>45.9</v>
      </c>
      <c r="F1031" s="110"/>
      <c r="G1031" s="111" t="s">
        <v>94</v>
      </c>
      <c r="H1031" s="110"/>
      <c r="I1031" s="65">
        <v>26.36</v>
      </c>
      <c r="J1031" s="112"/>
      <c r="K1031" s="67"/>
    </row>
    <row r="1032" spans="1:11" s="6" customFormat="1" ht="15.75">
      <c r="A1032" s="70" t="s">
        <v>43</v>
      </c>
      <c r="B1032" s="113"/>
      <c r="C1032" s="113" t="s">
        <v>60</v>
      </c>
      <c r="D1032" s="114"/>
      <c r="E1032" s="73" t="s">
        <v>43</v>
      </c>
      <c r="F1032" s="115"/>
      <c r="G1032" s="116"/>
      <c r="H1032" s="115"/>
      <c r="I1032" s="76">
        <v>789.94</v>
      </c>
      <c r="J1032" s="117"/>
      <c r="K1032" s="78">
        <v>17138.599999999999</v>
      </c>
    </row>
    <row r="1033" spans="1:11" s="6" customFormat="1" ht="15" outlineLevel="1">
      <c r="A1033" s="59" t="s">
        <v>43</v>
      </c>
      <c r="B1033" s="108"/>
      <c r="C1033" s="108" t="s">
        <v>61</v>
      </c>
      <c r="D1033" s="109"/>
      <c r="E1033" s="62" t="s">
        <v>43</v>
      </c>
      <c r="F1033" s="110"/>
      <c r="G1033" s="111"/>
      <c r="H1033" s="110"/>
      <c r="I1033" s="65"/>
      <c r="J1033" s="112"/>
      <c r="K1033" s="67"/>
    </row>
    <row r="1034" spans="1:11" s="6" customFormat="1" ht="25.5" outlineLevel="1">
      <c r="A1034" s="59" t="s">
        <v>43</v>
      </c>
      <c r="B1034" s="108"/>
      <c r="C1034" s="108" t="s">
        <v>46</v>
      </c>
      <c r="D1034" s="109"/>
      <c r="E1034" s="62" t="s">
        <v>43</v>
      </c>
      <c r="F1034" s="110">
        <v>1.76</v>
      </c>
      <c r="G1034" s="111" t="s">
        <v>100</v>
      </c>
      <c r="H1034" s="110"/>
      <c r="I1034" s="65">
        <v>0.1</v>
      </c>
      <c r="J1034" s="112">
        <v>26.39</v>
      </c>
      <c r="K1034" s="67">
        <v>2.64</v>
      </c>
    </row>
    <row r="1035" spans="1:11" s="6" customFormat="1" ht="25.5" outlineLevel="1">
      <c r="A1035" s="59" t="s">
        <v>43</v>
      </c>
      <c r="B1035" s="108"/>
      <c r="C1035" s="108" t="s">
        <v>48</v>
      </c>
      <c r="D1035" s="109"/>
      <c r="E1035" s="62" t="s">
        <v>43</v>
      </c>
      <c r="F1035" s="110">
        <v>1.76</v>
      </c>
      <c r="G1035" s="111" t="s">
        <v>100</v>
      </c>
      <c r="H1035" s="110"/>
      <c r="I1035" s="65">
        <v>0.1</v>
      </c>
      <c r="J1035" s="112">
        <v>26.39</v>
      </c>
      <c r="K1035" s="67">
        <v>2.64</v>
      </c>
    </row>
    <row r="1036" spans="1:11" s="6" customFormat="1" ht="15" outlineLevel="1">
      <c r="A1036" s="59" t="s">
        <v>43</v>
      </c>
      <c r="B1036" s="108"/>
      <c r="C1036" s="108" t="s">
        <v>63</v>
      </c>
      <c r="D1036" s="109" t="s">
        <v>54</v>
      </c>
      <c r="E1036" s="62">
        <v>175</v>
      </c>
      <c r="F1036" s="110"/>
      <c r="G1036" s="111"/>
      <c r="H1036" s="110"/>
      <c r="I1036" s="65">
        <v>0.18</v>
      </c>
      <c r="J1036" s="112">
        <v>160</v>
      </c>
      <c r="K1036" s="67">
        <v>4.2300000000000004</v>
      </c>
    </row>
    <row r="1037" spans="1:11" s="6" customFormat="1" ht="15" outlineLevel="1">
      <c r="A1037" s="59" t="s">
        <v>43</v>
      </c>
      <c r="B1037" s="108"/>
      <c r="C1037" s="108" t="s">
        <v>64</v>
      </c>
      <c r="D1037" s="109"/>
      <c r="E1037" s="62" t="s">
        <v>43</v>
      </c>
      <c r="F1037" s="110"/>
      <c r="G1037" s="111"/>
      <c r="H1037" s="110"/>
      <c r="I1037" s="65">
        <v>0.28000000000000003</v>
      </c>
      <c r="J1037" s="112"/>
      <c r="K1037" s="67">
        <v>6.87</v>
      </c>
    </row>
    <row r="1038" spans="1:11" s="6" customFormat="1" ht="15.75">
      <c r="A1038" s="70" t="s">
        <v>43</v>
      </c>
      <c r="B1038" s="113"/>
      <c r="C1038" s="113" t="s">
        <v>65</v>
      </c>
      <c r="D1038" s="114"/>
      <c r="E1038" s="73" t="s">
        <v>43</v>
      </c>
      <c r="F1038" s="115"/>
      <c r="G1038" s="116"/>
      <c r="H1038" s="115"/>
      <c r="I1038" s="76">
        <v>790.22</v>
      </c>
      <c r="J1038" s="117"/>
      <c r="K1038" s="78">
        <v>17145.47</v>
      </c>
    </row>
    <row r="1039" spans="1:11" s="6" customFormat="1" ht="180">
      <c r="A1039" s="59">
        <v>86</v>
      </c>
      <c r="B1039" s="108" t="s">
        <v>147</v>
      </c>
      <c r="C1039" s="108" t="s">
        <v>148</v>
      </c>
      <c r="D1039" s="109" t="s">
        <v>149</v>
      </c>
      <c r="E1039" s="62" t="s">
        <v>919</v>
      </c>
      <c r="F1039" s="110">
        <v>0.59</v>
      </c>
      <c r="G1039" s="111"/>
      <c r="H1039" s="110"/>
      <c r="I1039" s="65"/>
      <c r="J1039" s="112"/>
      <c r="K1039" s="67"/>
    </row>
    <row r="1040" spans="1:11" s="6" customFormat="1" ht="25.5" outlineLevel="1">
      <c r="A1040" s="59" t="s">
        <v>43</v>
      </c>
      <c r="B1040" s="108"/>
      <c r="C1040" s="108" t="s">
        <v>44</v>
      </c>
      <c r="D1040" s="109"/>
      <c r="E1040" s="62" t="s">
        <v>43</v>
      </c>
      <c r="F1040" s="110"/>
      <c r="G1040" s="111" t="s">
        <v>94</v>
      </c>
      <c r="H1040" s="110"/>
      <c r="I1040" s="65"/>
      <c r="J1040" s="112"/>
      <c r="K1040" s="67"/>
    </row>
    <row r="1041" spans="1:11" s="6" customFormat="1" ht="15" outlineLevel="1">
      <c r="A1041" s="59" t="s">
        <v>43</v>
      </c>
      <c r="B1041" s="108"/>
      <c r="C1041" s="108" t="s">
        <v>46</v>
      </c>
      <c r="D1041" s="109"/>
      <c r="E1041" s="62" t="s">
        <v>43</v>
      </c>
      <c r="F1041" s="110">
        <v>0.59</v>
      </c>
      <c r="G1041" s="111" t="s">
        <v>95</v>
      </c>
      <c r="H1041" s="110"/>
      <c r="I1041" s="65">
        <v>25.11</v>
      </c>
      <c r="J1041" s="112">
        <v>7.07</v>
      </c>
      <c r="K1041" s="67">
        <v>177.53</v>
      </c>
    </row>
    <row r="1042" spans="1:11" s="6" customFormat="1" ht="15" outlineLevel="1">
      <c r="A1042" s="59" t="s">
        <v>43</v>
      </c>
      <c r="B1042" s="108"/>
      <c r="C1042" s="108" t="s">
        <v>48</v>
      </c>
      <c r="D1042" s="109"/>
      <c r="E1042" s="62" t="s">
        <v>43</v>
      </c>
      <c r="F1042" s="110" t="s">
        <v>151</v>
      </c>
      <c r="G1042" s="111"/>
      <c r="H1042" s="110"/>
      <c r="I1042" s="68" t="s">
        <v>360</v>
      </c>
      <c r="J1042" s="112">
        <v>26.39</v>
      </c>
      <c r="K1042" s="69" t="s">
        <v>920</v>
      </c>
    </row>
    <row r="1043" spans="1:11" s="6" customFormat="1" ht="15" outlineLevel="1">
      <c r="A1043" s="59" t="s">
        <v>43</v>
      </c>
      <c r="B1043" s="108"/>
      <c r="C1043" s="108" t="s">
        <v>52</v>
      </c>
      <c r="D1043" s="109"/>
      <c r="E1043" s="62" t="s">
        <v>43</v>
      </c>
      <c r="F1043" s="110"/>
      <c r="G1043" s="111"/>
      <c r="H1043" s="110"/>
      <c r="I1043" s="65"/>
      <c r="J1043" s="112"/>
      <c r="K1043" s="67"/>
    </row>
    <row r="1044" spans="1:11" s="6" customFormat="1" ht="15" outlineLevel="1">
      <c r="A1044" s="59" t="s">
        <v>43</v>
      </c>
      <c r="B1044" s="108"/>
      <c r="C1044" s="108" t="s">
        <v>53</v>
      </c>
      <c r="D1044" s="109" t="s">
        <v>54</v>
      </c>
      <c r="E1044" s="62">
        <v>91</v>
      </c>
      <c r="F1044" s="110"/>
      <c r="G1044" s="111"/>
      <c r="H1044" s="110"/>
      <c r="I1044" s="65"/>
      <c r="J1044" s="112">
        <v>95</v>
      </c>
      <c r="K1044" s="67"/>
    </row>
    <row r="1045" spans="1:11" s="6" customFormat="1" ht="15" outlineLevel="1">
      <c r="A1045" s="59" t="s">
        <v>43</v>
      </c>
      <c r="B1045" s="108"/>
      <c r="C1045" s="108" t="s">
        <v>55</v>
      </c>
      <c r="D1045" s="109" t="s">
        <v>54</v>
      </c>
      <c r="E1045" s="62">
        <v>70</v>
      </c>
      <c r="F1045" s="110"/>
      <c r="G1045" s="111"/>
      <c r="H1045" s="110"/>
      <c r="I1045" s="65"/>
      <c r="J1045" s="112">
        <v>65</v>
      </c>
      <c r="K1045" s="67"/>
    </row>
    <row r="1046" spans="1:11" s="6" customFormat="1" ht="15" outlineLevel="1">
      <c r="A1046" s="59" t="s">
        <v>43</v>
      </c>
      <c r="B1046" s="108"/>
      <c r="C1046" s="108" t="s">
        <v>56</v>
      </c>
      <c r="D1046" s="109" t="s">
        <v>54</v>
      </c>
      <c r="E1046" s="62">
        <v>98</v>
      </c>
      <c r="F1046" s="110"/>
      <c r="G1046" s="111"/>
      <c r="H1046" s="110"/>
      <c r="I1046" s="65">
        <v>0.42</v>
      </c>
      <c r="J1046" s="112">
        <v>95</v>
      </c>
      <c r="K1046" s="67">
        <v>10.67</v>
      </c>
    </row>
    <row r="1047" spans="1:11" s="6" customFormat="1" ht="15" outlineLevel="1">
      <c r="A1047" s="59" t="s">
        <v>43</v>
      </c>
      <c r="B1047" s="108"/>
      <c r="C1047" s="108" t="s">
        <v>57</v>
      </c>
      <c r="D1047" s="109" t="s">
        <v>54</v>
      </c>
      <c r="E1047" s="62">
        <v>77</v>
      </c>
      <c r="F1047" s="110"/>
      <c r="G1047" s="111"/>
      <c r="H1047" s="110"/>
      <c r="I1047" s="65">
        <v>0.33</v>
      </c>
      <c r="J1047" s="112">
        <v>65</v>
      </c>
      <c r="K1047" s="67">
        <v>7.3</v>
      </c>
    </row>
    <row r="1048" spans="1:11" s="6" customFormat="1" ht="15.75">
      <c r="A1048" s="70" t="s">
        <v>43</v>
      </c>
      <c r="B1048" s="113"/>
      <c r="C1048" s="113" t="s">
        <v>60</v>
      </c>
      <c r="D1048" s="114"/>
      <c r="E1048" s="73" t="s">
        <v>43</v>
      </c>
      <c r="F1048" s="115"/>
      <c r="G1048" s="116"/>
      <c r="H1048" s="115"/>
      <c r="I1048" s="76">
        <v>25.86</v>
      </c>
      <c r="J1048" s="117"/>
      <c r="K1048" s="78">
        <v>195.5</v>
      </c>
    </row>
    <row r="1049" spans="1:11" s="6" customFormat="1" ht="15" outlineLevel="1">
      <c r="A1049" s="59" t="s">
        <v>43</v>
      </c>
      <c r="B1049" s="108"/>
      <c r="C1049" s="108" t="s">
        <v>61</v>
      </c>
      <c r="D1049" s="109"/>
      <c r="E1049" s="62" t="s">
        <v>43</v>
      </c>
      <c r="F1049" s="110"/>
      <c r="G1049" s="111"/>
      <c r="H1049" s="110"/>
      <c r="I1049" s="65"/>
      <c r="J1049" s="112"/>
      <c r="K1049" s="67"/>
    </row>
    <row r="1050" spans="1:11" s="6" customFormat="1" ht="25.5" outlineLevel="1">
      <c r="A1050" s="59" t="s">
        <v>43</v>
      </c>
      <c r="B1050" s="108"/>
      <c r="C1050" s="108" t="s">
        <v>46</v>
      </c>
      <c r="D1050" s="109"/>
      <c r="E1050" s="62" t="s">
        <v>43</v>
      </c>
      <c r="F1050" s="110">
        <v>0.01</v>
      </c>
      <c r="G1050" s="111" t="s">
        <v>100</v>
      </c>
      <c r="H1050" s="110"/>
      <c r="I1050" s="65">
        <v>0.04</v>
      </c>
      <c r="J1050" s="112">
        <v>26.39</v>
      </c>
      <c r="K1050" s="67">
        <v>1.1200000000000001</v>
      </c>
    </row>
    <row r="1051" spans="1:11" s="6" customFormat="1" ht="25.5" outlineLevel="1">
      <c r="A1051" s="59" t="s">
        <v>43</v>
      </c>
      <c r="B1051" s="108"/>
      <c r="C1051" s="108" t="s">
        <v>48</v>
      </c>
      <c r="D1051" s="109"/>
      <c r="E1051" s="62" t="s">
        <v>43</v>
      </c>
      <c r="F1051" s="110">
        <v>0.01</v>
      </c>
      <c r="G1051" s="111" t="s">
        <v>100</v>
      </c>
      <c r="H1051" s="110"/>
      <c r="I1051" s="65">
        <v>0.04</v>
      </c>
      <c r="J1051" s="112">
        <v>26.39</v>
      </c>
      <c r="K1051" s="67">
        <v>1.1200000000000001</v>
      </c>
    </row>
    <row r="1052" spans="1:11" s="6" customFormat="1" ht="15" outlineLevel="1">
      <c r="A1052" s="59" t="s">
        <v>43</v>
      </c>
      <c r="B1052" s="108"/>
      <c r="C1052" s="108" t="s">
        <v>63</v>
      </c>
      <c r="D1052" s="109" t="s">
        <v>54</v>
      </c>
      <c r="E1052" s="62">
        <v>175</v>
      </c>
      <c r="F1052" s="110"/>
      <c r="G1052" s="111"/>
      <c r="H1052" s="110"/>
      <c r="I1052" s="65">
        <v>7.0000000000000007E-2</v>
      </c>
      <c r="J1052" s="112">
        <v>160</v>
      </c>
      <c r="K1052" s="67">
        <v>1.79</v>
      </c>
    </row>
    <row r="1053" spans="1:11" s="6" customFormat="1" ht="15" outlineLevel="1">
      <c r="A1053" s="59" t="s">
        <v>43</v>
      </c>
      <c r="B1053" s="108"/>
      <c r="C1053" s="108" t="s">
        <v>64</v>
      </c>
      <c r="D1053" s="109"/>
      <c r="E1053" s="62" t="s">
        <v>43</v>
      </c>
      <c r="F1053" s="110"/>
      <c r="G1053" s="111"/>
      <c r="H1053" s="110"/>
      <c r="I1053" s="65">
        <v>0.11</v>
      </c>
      <c r="J1053" s="112"/>
      <c r="K1053" s="67">
        <v>2.91</v>
      </c>
    </row>
    <row r="1054" spans="1:11" s="6" customFormat="1" ht="15.75">
      <c r="A1054" s="70" t="s">
        <v>43</v>
      </c>
      <c r="B1054" s="113"/>
      <c r="C1054" s="113" t="s">
        <v>65</v>
      </c>
      <c r="D1054" s="114"/>
      <c r="E1054" s="73" t="s">
        <v>43</v>
      </c>
      <c r="F1054" s="115"/>
      <c r="G1054" s="116"/>
      <c r="H1054" s="115"/>
      <c r="I1054" s="76">
        <v>25.97</v>
      </c>
      <c r="J1054" s="117"/>
      <c r="K1054" s="78">
        <v>198.41</v>
      </c>
    </row>
    <row r="1055" spans="1:11" s="6" customFormat="1" ht="180">
      <c r="A1055" s="59">
        <v>87</v>
      </c>
      <c r="B1055" s="108" t="s">
        <v>91</v>
      </c>
      <c r="C1055" s="108" t="s">
        <v>92</v>
      </c>
      <c r="D1055" s="109" t="s">
        <v>93</v>
      </c>
      <c r="E1055" s="62">
        <v>42.48</v>
      </c>
      <c r="F1055" s="110">
        <v>10.06</v>
      </c>
      <c r="G1055" s="111"/>
      <c r="H1055" s="110"/>
      <c r="I1055" s="65"/>
      <c r="J1055" s="112"/>
      <c r="K1055" s="67"/>
    </row>
    <row r="1056" spans="1:11" s="6" customFormat="1" ht="25.5" outlineLevel="1">
      <c r="A1056" s="59" t="s">
        <v>43</v>
      </c>
      <c r="B1056" s="108"/>
      <c r="C1056" s="108" t="s">
        <v>44</v>
      </c>
      <c r="D1056" s="109"/>
      <c r="E1056" s="62" t="s">
        <v>43</v>
      </c>
      <c r="F1056" s="110">
        <v>10.06</v>
      </c>
      <c r="G1056" s="111" t="s">
        <v>94</v>
      </c>
      <c r="H1056" s="110"/>
      <c r="I1056" s="65">
        <v>648.72</v>
      </c>
      <c r="J1056" s="112">
        <v>26.39</v>
      </c>
      <c r="K1056" s="67">
        <v>17119.599999999999</v>
      </c>
    </row>
    <row r="1057" spans="1:11" s="6" customFormat="1" ht="15" outlineLevel="1">
      <c r="A1057" s="59" t="s">
        <v>43</v>
      </c>
      <c r="B1057" s="108"/>
      <c r="C1057" s="108" t="s">
        <v>46</v>
      </c>
      <c r="D1057" s="109"/>
      <c r="E1057" s="62" t="s">
        <v>43</v>
      </c>
      <c r="F1057" s="110"/>
      <c r="G1057" s="111" t="s">
        <v>95</v>
      </c>
      <c r="H1057" s="110"/>
      <c r="I1057" s="65"/>
      <c r="J1057" s="112"/>
      <c r="K1057" s="67"/>
    </row>
    <row r="1058" spans="1:11" s="6" customFormat="1" ht="15" outlineLevel="1">
      <c r="A1058" s="59" t="s">
        <v>43</v>
      </c>
      <c r="B1058" s="108"/>
      <c r="C1058" s="108" t="s">
        <v>48</v>
      </c>
      <c r="D1058" s="109"/>
      <c r="E1058" s="62" t="s">
        <v>43</v>
      </c>
      <c r="F1058" s="110"/>
      <c r="G1058" s="111"/>
      <c r="H1058" s="110"/>
      <c r="I1058" s="65"/>
      <c r="J1058" s="112">
        <v>26.39</v>
      </c>
      <c r="K1058" s="67"/>
    </row>
    <row r="1059" spans="1:11" s="6" customFormat="1" ht="15" outlineLevel="1">
      <c r="A1059" s="59" t="s">
        <v>43</v>
      </c>
      <c r="B1059" s="108"/>
      <c r="C1059" s="108" t="s">
        <v>52</v>
      </c>
      <c r="D1059" s="109"/>
      <c r="E1059" s="62" t="s">
        <v>43</v>
      </c>
      <c r="F1059" s="110"/>
      <c r="G1059" s="111"/>
      <c r="H1059" s="110"/>
      <c r="I1059" s="65"/>
      <c r="J1059" s="112"/>
      <c r="K1059" s="67"/>
    </row>
    <row r="1060" spans="1:11" s="6" customFormat="1" ht="15" outlineLevel="1">
      <c r="A1060" s="59" t="s">
        <v>43</v>
      </c>
      <c r="B1060" s="108"/>
      <c r="C1060" s="108" t="s">
        <v>53</v>
      </c>
      <c r="D1060" s="109" t="s">
        <v>54</v>
      </c>
      <c r="E1060" s="62">
        <v>100</v>
      </c>
      <c r="F1060" s="110"/>
      <c r="G1060" s="111"/>
      <c r="H1060" s="110"/>
      <c r="I1060" s="65">
        <v>648.72</v>
      </c>
      <c r="J1060" s="112">
        <v>83</v>
      </c>
      <c r="K1060" s="67">
        <v>14209.27</v>
      </c>
    </row>
    <row r="1061" spans="1:11" s="6" customFormat="1" ht="15" outlineLevel="1">
      <c r="A1061" s="59" t="s">
        <v>43</v>
      </c>
      <c r="B1061" s="108"/>
      <c r="C1061" s="108" t="s">
        <v>55</v>
      </c>
      <c r="D1061" s="109" t="s">
        <v>54</v>
      </c>
      <c r="E1061" s="62">
        <v>64</v>
      </c>
      <c r="F1061" s="110"/>
      <c r="G1061" s="111"/>
      <c r="H1061" s="110"/>
      <c r="I1061" s="65">
        <v>415.18</v>
      </c>
      <c r="J1061" s="112">
        <v>41</v>
      </c>
      <c r="K1061" s="67">
        <v>7019.04</v>
      </c>
    </row>
    <row r="1062" spans="1:11" s="6" customFormat="1" ht="15" outlineLevel="1">
      <c r="A1062" s="59" t="s">
        <v>43</v>
      </c>
      <c r="B1062" s="108"/>
      <c r="C1062" s="108" t="s">
        <v>56</v>
      </c>
      <c r="D1062" s="109" t="s">
        <v>54</v>
      </c>
      <c r="E1062" s="62">
        <v>98</v>
      </c>
      <c r="F1062" s="110"/>
      <c r="G1062" s="111"/>
      <c r="H1062" s="110"/>
      <c r="I1062" s="65">
        <v>0</v>
      </c>
      <c r="J1062" s="112">
        <v>95</v>
      </c>
      <c r="K1062" s="67">
        <v>0</v>
      </c>
    </row>
    <row r="1063" spans="1:11" s="6" customFormat="1" ht="15" outlineLevel="1">
      <c r="A1063" s="59" t="s">
        <v>43</v>
      </c>
      <c r="B1063" s="108"/>
      <c r="C1063" s="108" t="s">
        <v>57</v>
      </c>
      <c r="D1063" s="109" t="s">
        <v>54</v>
      </c>
      <c r="E1063" s="62">
        <v>77</v>
      </c>
      <c r="F1063" s="110"/>
      <c r="G1063" s="111"/>
      <c r="H1063" s="110"/>
      <c r="I1063" s="65">
        <v>0</v>
      </c>
      <c r="J1063" s="112">
        <v>65</v>
      </c>
      <c r="K1063" s="67">
        <v>0</v>
      </c>
    </row>
    <row r="1064" spans="1:11" s="6" customFormat="1" ht="30" outlineLevel="1">
      <c r="A1064" s="59" t="s">
        <v>43</v>
      </c>
      <c r="B1064" s="108"/>
      <c r="C1064" s="108" t="s">
        <v>58</v>
      </c>
      <c r="D1064" s="109" t="s">
        <v>59</v>
      </c>
      <c r="E1064" s="62">
        <v>0.9</v>
      </c>
      <c r="F1064" s="110"/>
      <c r="G1064" s="111" t="s">
        <v>94</v>
      </c>
      <c r="H1064" s="110"/>
      <c r="I1064" s="65">
        <v>58.04</v>
      </c>
      <c r="J1064" s="112"/>
      <c r="K1064" s="67"/>
    </row>
    <row r="1065" spans="1:11" s="6" customFormat="1" ht="15.75">
      <c r="A1065" s="70" t="s">
        <v>43</v>
      </c>
      <c r="B1065" s="113"/>
      <c r="C1065" s="113" t="s">
        <v>60</v>
      </c>
      <c r="D1065" s="114"/>
      <c r="E1065" s="73" t="s">
        <v>43</v>
      </c>
      <c r="F1065" s="115"/>
      <c r="G1065" s="116"/>
      <c r="H1065" s="115"/>
      <c r="I1065" s="76">
        <v>1712.62</v>
      </c>
      <c r="J1065" s="117"/>
      <c r="K1065" s="78">
        <v>38347.910000000003</v>
      </c>
    </row>
    <row r="1066" spans="1:11" s="6" customFormat="1" ht="180">
      <c r="A1066" s="59">
        <v>88</v>
      </c>
      <c r="B1066" s="108" t="s">
        <v>174</v>
      </c>
      <c r="C1066" s="108" t="s">
        <v>175</v>
      </c>
      <c r="D1066" s="109" t="s">
        <v>142</v>
      </c>
      <c r="E1066" s="62" t="s">
        <v>921</v>
      </c>
      <c r="F1066" s="110">
        <v>96.73</v>
      </c>
      <c r="G1066" s="111"/>
      <c r="H1066" s="110"/>
      <c r="I1066" s="65"/>
      <c r="J1066" s="112"/>
      <c r="K1066" s="67"/>
    </row>
    <row r="1067" spans="1:11" s="6" customFormat="1" ht="25.5" outlineLevel="1">
      <c r="A1067" s="59" t="s">
        <v>43</v>
      </c>
      <c r="B1067" s="108"/>
      <c r="C1067" s="108" t="s">
        <v>44</v>
      </c>
      <c r="D1067" s="109"/>
      <c r="E1067" s="62" t="s">
        <v>43</v>
      </c>
      <c r="F1067" s="110">
        <v>74.13</v>
      </c>
      <c r="G1067" s="111" t="s">
        <v>94</v>
      </c>
      <c r="H1067" s="110"/>
      <c r="I1067" s="65">
        <v>47.8</v>
      </c>
      <c r="J1067" s="112">
        <v>26.39</v>
      </c>
      <c r="K1067" s="67">
        <v>1261.51</v>
      </c>
    </row>
    <row r="1068" spans="1:11" s="6" customFormat="1" ht="15" outlineLevel="1">
      <c r="A1068" s="59" t="s">
        <v>43</v>
      </c>
      <c r="B1068" s="108"/>
      <c r="C1068" s="108" t="s">
        <v>46</v>
      </c>
      <c r="D1068" s="109"/>
      <c r="E1068" s="62" t="s">
        <v>43</v>
      </c>
      <c r="F1068" s="110">
        <v>13.14</v>
      </c>
      <c r="G1068" s="111" t="s">
        <v>95</v>
      </c>
      <c r="H1068" s="110"/>
      <c r="I1068" s="65">
        <v>8.3699999999999992</v>
      </c>
      <c r="J1068" s="112">
        <v>8.01</v>
      </c>
      <c r="K1068" s="67">
        <v>67.069999999999993</v>
      </c>
    </row>
    <row r="1069" spans="1:11" s="6" customFormat="1" ht="15" outlineLevel="1">
      <c r="A1069" s="59" t="s">
        <v>43</v>
      </c>
      <c r="B1069" s="108"/>
      <c r="C1069" s="108" t="s">
        <v>48</v>
      </c>
      <c r="D1069" s="109"/>
      <c r="E1069" s="62" t="s">
        <v>43</v>
      </c>
      <c r="F1069" s="110" t="s">
        <v>177</v>
      </c>
      <c r="G1069" s="111"/>
      <c r="H1069" s="110"/>
      <c r="I1069" s="68" t="s">
        <v>753</v>
      </c>
      <c r="J1069" s="112">
        <v>26.39</v>
      </c>
      <c r="K1069" s="69" t="s">
        <v>922</v>
      </c>
    </row>
    <row r="1070" spans="1:11" s="6" customFormat="1" ht="15" outlineLevel="1">
      <c r="A1070" s="59" t="s">
        <v>43</v>
      </c>
      <c r="B1070" s="108"/>
      <c r="C1070" s="108" t="s">
        <v>52</v>
      </c>
      <c r="D1070" s="109"/>
      <c r="E1070" s="62" t="s">
        <v>43</v>
      </c>
      <c r="F1070" s="110">
        <v>9.4600000000000009</v>
      </c>
      <c r="G1070" s="111"/>
      <c r="H1070" s="110"/>
      <c r="I1070" s="65">
        <v>4.0199999999999996</v>
      </c>
      <c r="J1070" s="112">
        <v>6.81</v>
      </c>
      <c r="K1070" s="67">
        <v>27.37</v>
      </c>
    </row>
    <row r="1071" spans="1:11" s="6" customFormat="1" ht="15" outlineLevel="1">
      <c r="A1071" s="59" t="s">
        <v>43</v>
      </c>
      <c r="B1071" s="108"/>
      <c r="C1071" s="108" t="s">
        <v>53</v>
      </c>
      <c r="D1071" s="109" t="s">
        <v>54</v>
      </c>
      <c r="E1071" s="62">
        <v>100</v>
      </c>
      <c r="F1071" s="110"/>
      <c r="G1071" s="111"/>
      <c r="H1071" s="110"/>
      <c r="I1071" s="65">
        <v>47.8</v>
      </c>
      <c r="J1071" s="112">
        <v>83</v>
      </c>
      <c r="K1071" s="67">
        <v>1047.05</v>
      </c>
    </row>
    <row r="1072" spans="1:11" s="6" customFormat="1" ht="15" outlineLevel="1">
      <c r="A1072" s="59" t="s">
        <v>43</v>
      </c>
      <c r="B1072" s="108"/>
      <c r="C1072" s="108" t="s">
        <v>55</v>
      </c>
      <c r="D1072" s="109" t="s">
        <v>54</v>
      </c>
      <c r="E1072" s="62">
        <v>64</v>
      </c>
      <c r="F1072" s="110"/>
      <c r="G1072" s="111"/>
      <c r="H1072" s="110"/>
      <c r="I1072" s="65">
        <v>30.59</v>
      </c>
      <c r="J1072" s="112">
        <v>41</v>
      </c>
      <c r="K1072" s="67">
        <v>517.22</v>
      </c>
    </row>
    <row r="1073" spans="1:11" s="6" customFormat="1" ht="15" outlineLevel="1">
      <c r="A1073" s="59" t="s">
        <v>43</v>
      </c>
      <c r="B1073" s="108"/>
      <c r="C1073" s="108" t="s">
        <v>56</v>
      </c>
      <c r="D1073" s="109" t="s">
        <v>54</v>
      </c>
      <c r="E1073" s="62">
        <v>98</v>
      </c>
      <c r="F1073" s="110"/>
      <c r="G1073" s="111"/>
      <c r="H1073" s="110"/>
      <c r="I1073" s="65">
        <v>0.25</v>
      </c>
      <c r="J1073" s="112">
        <v>95</v>
      </c>
      <c r="K1073" s="67">
        <v>6.55</v>
      </c>
    </row>
    <row r="1074" spans="1:11" s="6" customFormat="1" ht="15" outlineLevel="1">
      <c r="A1074" s="59" t="s">
        <v>43</v>
      </c>
      <c r="B1074" s="108"/>
      <c r="C1074" s="108" t="s">
        <v>57</v>
      </c>
      <c r="D1074" s="109" t="s">
        <v>54</v>
      </c>
      <c r="E1074" s="62">
        <v>77</v>
      </c>
      <c r="F1074" s="110"/>
      <c r="G1074" s="111"/>
      <c r="H1074" s="110"/>
      <c r="I1074" s="65">
        <v>0.2</v>
      </c>
      <c r="J1074" s="112">
        <v>65</v>
      </c>
      <c r="K1074" s="67">
        <v>4.4800000000000004</v>
      </c>
    </row>
    <row r="1075" spans="1:11" s="6" customFormat="1" ht="30" outlineLevel="1">
      <c r="A1075" s="59" t="s">
        <v>43</v>
      </c>
      <c r="B1075" s="108"/>
      <c r="C1075" s="108" t="s">
        <v>58</v>
      </c>
      <c r="D1075" s="109" t="s">
        <v>59</v>
      </c>
      <c r="E1075" s="62">
        <v>5.31</v>
      </c>
      <c r="F1075" s="110"/>
      <c r="G1075" s="111" t="s">
        <v>94</v>
      </c>
      <c r="H1075" s="110"/>
      <c r="I1075" s="65">
        <v>3.42</v>
      </c>
      <c r="J1075" s="112"/>
      <c r="K1075" s="67"/>
    </row>
    <row r="1076" spans="1:11" s="6" customFormat="1" ht="15.75">
      <c r="A1076" s="70" t="s">
        <v>43</v>
      </c>
      <c r="B1076" s="113"/>
      <c r="C1076" s="113" t="s">
        <v>60</v>
      </c>
      <c r="D1076" s="114"/>
      <c r="E1076" s="73" t="s">
        <v>43</v>
      </c>
      <c r="F1076" s="115"/>
      <c r="G1076" s="116"/>
      <c r="H1076" s="115"/>
      <c r="I1076" s="76">
        <v>139.03</v>
      </c>
      <c r="J1076" s="117"/>
      <c r="K1076" s="78">
        <v>2931.25</v>
      </c>
    </row>
    <row r="1077" spans="1:11" s="6" customFormat="1" ht="15" outlineLevel="1">
      <c r="A1077" s="59" t="s">
        <v>43</v>
      </c>
      <c r="B1077" s="108"/>
      <c r="C1077" s="108" t="s">
        <v>61</v>
      </c>
      <c r="D1077" s="109"/>
      <c r="E1077" s="62" t="s">
        <v>43</v>
      </c>
      <c r="F1077" s="110"/>
      <c r="G1077" s="111"/>
      <c r="H1077" s="110"/>
      <c r="I1077" s="65"/>
      <c r="J1077" s="112"/>
      <c r="K1077" s="67"/>
    </row>
    <row r="1078" spans="1:11" s="6" customFormat="1" ht="25.5" outlineLevel="1">
      <c r="A1078" s="59" t="s">
        <v>43</v>
      </c>
      <c r="B1078" s="108"/>
      <c r="C1078" s="108" t="s">
        <v>46</v>
      </c>
      <c r="D1078" s="109"/>
      <c r="E1078" s="62" t="s">
        <v>43</v>
      </c>
      <c r="F1078" s="110">
        <v>0.41</v>
      </c>
      <c r="G1078" s="111" t="s">
        <v>100</v>
      </c>
      <c r="H1078" s="110"/>
      <c r="I1078" s="65">
        <v>0.03</v>
      </c>
      <c r="J1078" s="112">
        <v>26.39</v>
      </c>
      <c r="K1078" s="67">
        <v>0.69</v>
      </c>
    </row>
    <row r="1079" spans="1:11" s="6" customFormat="1" ht="25.5" outlineLevel="1">
      <c r="A1079" s="59" t="s">
        <v>43</v>
      </c>
      <c r="B1079" s="108"/>
      <c r="C1079" s="108" t="s">
        <v>48</v>
      </c>
      <c r="D1079" s="109"/>
      <c r="E1079" s="62" t="s">
        <v>43</v>
      </c>
      <c r="F1079" s="110">
        <v>0.41</v>
      </c>
      <c r="G1079" s="111" t="s">
        <v>100</v>
      </c>
      <c r="H1079" s="110"/>
      <c r="I1079" s="65">
        <v>0.03</v>
      </c>
      <c r="J1079" s="112">
        <v>26.39</v>
      </c>
      <c r="K1079" s="67">
        <v>0.69</v>
      </c>
    </row>
    <row r="1080" spans="1:11" s="6" customFormat="1" ht="15" outlineLevel="1">
      <c r="A1080" s="59" t="s">
        <v>43</v>
      </c>
      <c r="B1080" s="108"/>
      <c r="C1080" s="108" t="s">
        <v>63</v>
      </c>
      <c r="D1080" s="109" t="s">
        <v>54</v>
      </c>
      <c r="E1080" s="62">
        <v>175</v>
      </c>
      <c r="F1080" s="110"/>
      <c r="G1080" s="111"/>
      <c r="H1080" s="110"/>
      <c r="I1080" s="65">
        <v>0.05</v>
      </c>
      <c r="J1080" s="112">
        <v>160</v>
      </c>
      <c r="K1080" s="67">
        <v>1.1100000000000001</v>
      </c>
    </row>
    <row r="1081" spans="1:11" s="6" customFormat="1" ht="15" outlineLevel="1">
      <c r="A1081" s="59" t="s">
        <v>43</v>
      </c>
      <c r="B1081" s="108"/>
      <c r="C1081" s="108" t="s">
        <v>64</v>
      </c>
      <c r="D1081" s="109"/>
      <c r="E1081" s="62" t="s">
        <v>43</v>
      </c>
      <c r="F1081" s="110"/>
      <c r="G1081" s="111"/>
      <c r="H1081" s="110"/>
      <c r="I1081" s="65">
        <v>0.08</v>
      </c>
      <c r="J1081" s="112"/>
      <c r="K1081" s="67">
        <v>1.8</v>
      </c>
    </row>
    <row r="1082" spans="1:11" s="6" customFormat="1" ht="15.75">
      <c r="A1082" s="70" t="s">
        <v>43</v>
      </c>
      <c r="B1082" s="113"/>
      <c r="C1082" s="113" t="s">
        <v>65</v>
      </c>
      <c r="D1082" s="114"/>
      <c r="E1082" s="73" t="s">
        <v>43</v>
      </c>
      <c r="F1082" s="115"/>
      <c r="G1082" s="116"/>
      <c r="H1082" s="115"/>
      <c r="I1082" s="76">
        <v>139.11000000000001</v>
      </c>
      <c r="J1082" s="117"/>
      <c r="K1082" s="78">
        <v>2933.05</v>
      </c>
    </row>
    <row r="1083" spans="1:11" s="6" customFormat="1" ht="45">
      <c r="A1083" s="59">
        <v>89</v>
      </c>
      <c r="B1083" s="108" t="s">
        <v>180</v>
      </c>
      <c r="C1083" s="108" t="s">
        <v>181</v>
      </c>
      <c r="D1083" s="109" t="s">
        <v>106</v>
      </c>
      <c r="E1083" s="62" t="s">
        <v>923</v>
      </c>
      <c r="F1083" s="110">
        <v>18660.61</v>
      </c>
      <c r="G1083" s="111"/>
      <c r="H1083" s="110"/>
      <c r="I1083" s="65">
        <v>71.34</v>
      </c>
      <c r="J1083" s="112">
        <v>3.05</v>
      </c>
      <c r="K1083" s="78">
        <v>217.59</v>
      </c>
    </row>
    <row r="1084" spans="1:11" s="6" customFormat="1" ht="180">
      <c r="A1084" s="59">
        <v>90</v>
      </c>
      <c r="B1084" s="108" t="s">
        <v>183</v>
      </c>
      <c r="C1084" s="108" t="s">
        <v>184</v>
      </c>
      <c r="D1084" s="109" t="s">
        <v>142</v>
      </c>
      <c r="E1084" s="62" t="s">
        <v>921</v>
      </c>
      <c r="F1084" s="110">
        <v>314.81</v>
      </c>
      <c r="G1084" s="111">
        <v>2</v>
      </c>
      <c r="H1084" s="110"/>
      <c r="I1084" s="65"/>
      <c r="J1084" s="112"/>
      <c r="K1084" s="67"/>
    </row>
    <row r="1085" spans="1:11" s="6" customFormat="1" ht="25.5" outlineLevel="1">
      <c r="A1085" s="59" t="s">
        <v>43</v>
      </c>
      <c r="B1085" s="108"/>
      <c r="C1085" s="108" t="s">
        <v>44</v>
      </c>
      <c r="D1085" s="109"/>
      <c r="E1085" s="62" t="s">
        <v>43</v>
      </c>
      <c r="F1085" s="110">
        <v>25.35</v>
      </c>
      <c r="G1085" s="111" t="s">
        <v>185</v>
      </c>
      <c r="H1085" s="110"/>
      <c r="I1085" s="65">
        <v>32.69</v>
      </c>
      <c r="J1085" s="112">
        <v>26.39</v>
      </c>
      <c r="K1085" s="67">
        <v>862.79</v>
      </c>
    </row>
    <row r="1086" spans="1:11" s="6" customFormat="1" ht="15" outlineLevel="1">
      <c r="A1086" s="59" t="s">
        <v>43</v>
      </c>
      <c r="B1086" s="108"/>
      <c r="C1086" s="108" t="s">
        <v>46</v>
      </c>
      <c r="D1086" s="109"/>
      <c r="E1086" s="62" t="s">
        <v>43</v>
      </c>
      <c r="F1086" s="110">
        <v>1.81</v>
      </c>
      <c r="G1086" s="111" t="s">
        <v>186</v>
      </c>
      <c r="H1086" s="110"/>
      <c r="I1086" s="65">
        <v>2.31</v>
      </c>
      <c r="J1086" s="112">
        <v>10.23</v>
      </c>
      <c r="K1086" s="67">
        <v>23.6</v>
      </c>
    </row>
    <row r="1087" spans="1:11" s="6" customFormat="1" ht="15" outlineLevel="1">
      <c r="A1087" s="59" t="s">
        <v>43</v>
      </c>
      <c r="B1087" s="108"/>
      <c r="C1087" s="108" t="s">
        <v>48</v>
      </c>
      <c r="D1087" s="109"/>
      <c r="E1087" s="62" t="s">
        <v>43</v>
      </c>
      <c r="F1087" s="110" t="s">
        <v>187</v>
      </c>
      <c r="G1087" s="111"/>
      <c r="H1087" s="110"/>
      <c r="I1087" s="68" t="s">
        <v>924</v>
      </c>
      <c r="J1087" s="112">
        <v>26.39</v>
      </c>
      <c r="K1087" s="69" t="s">
        <v>925</v>
      </c>
    </row>
    <row r="1088" spans="1:11" s="6" customFormat="1" ht="15" outlineLevel="1">
      <c r="A1088" s="59" t="s">
        <v>43</v>
      </c>
      <c r="B1088" s="108"/>
      <c r="C1088" s="108" t="s">
        <v>52</v>
      </c>
      <c r="D1088" s="109"/>
      <c r="E1088" s="62" t="s">
        <v>43</v>
      </c>
      <c r="F1088" s="110">
        <v>287.64999999999998</v>
      </c>
      <c r="G1088" s="111">
        <v>2</v>
      </c>
      <c r="H1088" s="110"/>
      <c r="I1088" s="65">
        <v>244.39</v>
      </c>
      <c r="J1088" s="112">
        <v>2.76</v>
      </c>
      <c r="K1088" s="67">
        <v>674.51</v>
      </c>
    </row>
    <row r="1089" spans="1:11" s="6" customFormat="1" ht="15" outlineLevel="1">
      <c r="A1089" s="59" t="s">
        <v>43</v>
      </c>
      <c r="B1089" s="108"/>
      <c r="C1089" s="108" t="s">
        <v>53</v>
      </c>
      <c r="D1089" s="109" t="s">
        <v>54</v>
      </c>
      <c r="E1089" s="62">
        <v>100</v>
      </c>
      <c r="F1089" s="110"/>
      <c r="G1089" s="111"/>
      <c r="H1089" s="110"/>
      <c r="I1089" s="65">
        <v>32.69</v>
      </c>
      <c r="J1089" s="112">
        <v>83</v>
      </c>
      <c r="K1089" s="67">
        <v>716.12</v>
      </c>
    </row>
    <row r="1090" spans="1:11" s="6" customFormat="1" ht="15" outlineLevel="1">
      <c r="A1090" s="59" t="s">
        <v>43</v>
      </c>
      <c r="B1090" s="108"/>
      <c r="C1090" s="108" t="s">
        <v>55</v>
      </c>
      <c r="D1090" s="109" t="s">
        <v>54</v>
      </c>
      <c r="E1090" s="62">
        <v>64</v>
      </c>
      <c r="F1090" s="110"/>
      <c r="G1090" s="111"/>
      <c r="H1090" s="110"/>
      <c r="I1090" s="65">
        <v>20.92</v>
      </c>
      <c r="J1090" s="112">
        <v>41</v>
      </c>
      <c r="K1090" s="67">
        <v>353.74</v>
      </c>
    </row>
    <row r="1091" spans="1:11" s="6" customFormat="1" ht="15" outlineLevel="1">
      <c r="A1091" s="59" t="s">
        <v>43</v>
      </c>
      <c r="B1091" s="108"/>
      <c r="C1091" s="108" t="s">
        <v>56</v>
      </c>
      <c r="D1091" s="109" t="s">
        <v>54</v>
      </c>
      <c r="E1091" s="62">
        <v>98</v>
      </c>
      <c r="F1091" s="110"/>
      <c r="G1091" s="111"/>
      <c r="H1091" s="110"/>
      <c r="I1091" s="65">
        <v>0.33</v>
      </c>
      <c r="J1091" s="112">
        <v>95</v>
      </c>
      <c r="K1091" s="67">
        <v>8.6300000000000008</v>
      </c>
    </row>
    <row r="1092" spans="1:11" s="6" customFormat="1" ht="15" outlineLevel="1">
      <c r="A1092" s="59" t="s">
        <v>43</v>
      </c>
      <c r="B1092" s="108"/>
      <c r="C1092" s="108" t="s">
        <v>57</v>
      </c>
      <c r="D1092" s="109" t="s">
        <v>54</v>
      </c>
      <c r="E1092" s="62">
        <v>77</v>
      </c>
      <c r="F1092" s="110"/>
      <c r="G1092" s="111"/>
      <c r="H1092" s="110"/>
      <c r="I1092" s="65">
        <v>0.26</v>
      </c>
      <c r="J1092" s="112">
        <v>65</v>
      </c>
      <c r="K1092" s="67">
        <v>5.9</v>
      </c>
    </row>
    <row r="1093" spans="1:11" s="6" customFormat="1" ht="30" outlineLevel="1">
      <c r="A1093" s="59" t="s">
        <v>43</v>
      </c>
      <c r="B1093" s="108"/>
      <c r="C1093" s="108" t="s">
        <v>58</v>
      </c>
      <c r="D1093" s="109" t="s">
        <v>59</v>
      </c>
      <c r="E1093" s="62">
        <v>2.13</v>
      </c>
      <c r="F1093" s="110"/>
      <c r="G1093" s="111" t="s">
        <v>185</v>
      </c>
      <c r="H1093" s="110"/>
      <c r="I1093" s="65">
        <v>2.75</v>
      </c>
      <c r="J1093" s="112"/>
      <c r="K1093" s="67"/>
    </row>
    <row r="1094" spans="1:11" s="6" customFormat="1" ht="15.75">
      <c r="A1094" s="70" t="s">
        <v>43</v>
      </c>
      <c r="B1094" s="113"/>
      <c r="C1094" s="113" t="s">
        <v>60</v>
      </c>
      <c r="D1094" s="114"/>
      <c r="E1094" s="73" t="s">
        <v>43</v>
      </c>
      <c r="F1094" s="115"/>
      <c r="G1094" s="116"/>
      <c r="H1094" s="115"/>
      <c r="I1094" s="76">
        <v>333.59</v>
      </c>
      <c r="J1094" s="117"/>
      <c r="K1094" s="78">
        <v>2645.29</v>
      </c>
    </row>
    <row r="1095" spans="1:11" s="6" customFormat="1" ht="15" outlineLevel="1">
      <c r="A1095" s="59" t="s">
        <v>43</v>
      </c>
      <c r="B1095" s="108"/>
      <c r="C1095" s="108" t="s">
        <v>61</v>
      </c>
      <c r="D1095" s="109"/>
      <c r="E1095" s="62" t="s">
        <v>43</v>
      </c>
      <c r="F1095" s="110"/>
      <c r="G1095" s="111"/>
      <c r="H1095" s="110"/>
      <c r="I1095" s="65"/>
      <c r="J1095" s="112"/>
      <c r="K1095" s="67"/>
    </row>
    <row r="1096" spans="1:11" s="6" customFormat="1" ht="25.5" outlineLevel="1">
      <c r="A1096" s="59" t="s">
        <v>43</v>
      </c>
      <c r="B1096" s="108"/>
      <c r="C1096" s="108" t="s">
        <v>46</v>
      </c>
      <c r="D1096" s="109"/>
      <c r="E1096" s="62" t="s">
        <v>43</v>
      </c>
      <c r="F1096" s="110">
        <v>0.27</v>
      </c>
      <c r="G1096" s="111" t="s">
        <v>190</v>
      </c>
      <c r="H1096" s="110"/>
      <c r="I1096" s="65">
        <v>0.03</v>
      </c>
      <c r="J1096" s="112">
        <v>26.39</v>
      </c>
      <c r="K1096" s="67">
        <v>0.91</v>
      </c>
    </row>
    <row r="1097" spans="1:11" s="6" customFormat="1" ht="25.5" outlineLevel="1">
      <c r="A1097" s="59" t="s">
        <v>43</v>
      </c>
      <c r="B1097" s="108"/>
      <c r="C1097" s="108" t="s">
        <v>48</v>
      </c>
      <c r="D1097" s="109"/>
      <c r="E1097" s="62" t="s">
        <v>43</v>
      </c>
      <c r="F1097" s="110">
        <v>0.27</v>
      </c>
      <c r="G1097" s="111" t="s">
        <v>190</v>
      </c>
      <c r="H1097" s="110"/>
      <c r="I1097" s="65">
        <v>0.03</v>
      </c>
      <c r="J1097" s="112">
        <v>26.39</v>
      </c>
      <c r="K1097" s="67">
        <v>0.91</v>
      </c>
    </row>
    <row r="1098" spans="1:11" s="6" customFormat="1" ht="15" outlineLevel="1">
      <c r="A1098" s="59" t="s">
        <v>43</v>
      </c>
      <c r="B1098" s="108"/>
      <c r="C1098" s="108" t="s">
        <v>63</v>
      </c>
      <c r="D1098" s="109" t="s">
        <v>54</v>
      </c>
      <c r="E1098" s="62">
        <v>175</v>
      </c>
      <c r="F1098" s="110"/>
      <c r="G1098" s="111"/>
      <c r="H1098" s="110"/>
      <c r="I1098" s="65">
        <v>0.05</v>
      </c>
      <c r="J1098" s="112">
        <v>160</v>
      </c>
      <c r="K1098" s="67">
        <v>1.45</v>
      </c>
    </row>
    <row r="1099" spans="1:11" s="6" customFormat="1" ht="15" outlineLevel="1">
      <c r="A1099" s="59" t="s">
        <v>43</v>
      </c>
      <c r="B1099" s="108"/>
      <c r="C1099" s="108" t="s">
        <v>64</v>
      </c>
      <c r="D1099" s="109"/>
      <c r="E1099" s="62" t="s">
        <v>43</v>
      </c>
      <c r="F1099" s="110"/>
      <c r="G1099" s="111"/>
      <c r="H1099" s="110"/>
      <c r="I1099" s="65">
        <v>0.08</v>
      </c>
      <c r="J1099" s="112"/>
      <c r="K1099" s="67">
        <v>2.36</v>
      </c>
    </row>
    <row r="1100" spans="1:11" s="6" customFormat="1" ht="15.75">
      <c r="A1100" s="70" t="s">
        <v>43</v>
      </c>
      <c r="B1100" s="113"/>
      <c r="C1100" s="113" t="s">
        <v>65</v>
      </c>
      <c r="D1100" s="114"/>
      <c r="E1100" s="73" t="s">
        <v>43</v>
      </c>
      <c r="F1100" s="115"/>
      <c r="G1100" s="116"/>
      <c r="H1100" s="115"/>
      <c r="I1100" s="76">
        <v>333.67</v>
      </c>
      <c r="J1100" s="117"/>
      <c r="K1100" s="78">
        <v>2647.65</v>
      </c>
    </row>
    <row r="1101" spans="1:11" s="6" customFormat="1" ht="195">
      <c r="A1101" s="59">
        <v>91</v>
      </c>
      <c r="B1101" s="108" t="s">
        <v>899</v>
      </c>
      <c r="C1101" s="108" t="s">
        <v>900</v>
      </c>
      <c r="D1101" s="109" t="s">
        <v>708</v>
      </c>
      <c r="E1101" s="62" t="s">
        <v>914</v>
      </c>
      <c r="F1101" s="110">
        <v>1591.33</v>
      </c>
      <c r="G1101" s="111"/>
      <c r="H1101" s="110"/>
      <c r="I1101" s="65"/>
      <c r="J1101" s="112"/>
      <c r="K1101" s="67"/>
    </row>
    <row r="1102" spans="1:11" s="6" customFormat="1" ht="25.5" outlineLevel="1">
      <c r="A1102" s="59" t="s">
        <v>43</v>
      </c>
      <c r="B1102" s="108"/>
      <c r="C1102" s="108" t="s">
        <v>44</v>
      </c>
      <c r="D1102" s="109"/>
      <c r="E1102" s="62" t="s">
        <v>43</v>
      </c>
      <c r="F1102" s="110">
        <v>1018.26</v>
      </c>
      <c r="G1102" s="111" t="s">
        <v>94</v>
      </c>
      <c r="H1102" s="110"/>
      <c r="I1102" s="65">
        <v>584.75</v>
      </c>
      <c r="J1102" s="112">
        <v>26.39</v>
      </c>
      <c r="K1102" s="67">
        <v>15431.43</v>
      </c>
    </row>
    <row r="1103" spans="1:11" s="6" customFormat="1" ht="15" outlineLevel="1">
      <c r="A1103" s="59" t="s">
        <v>43</v>
      </c>
      <c r="B1103" s="108"/>
      <c r="C1103" s="108" t="s">
        <v>46</v>
      </c>
      <c r="D1103" s="109"/>
      <c r="E1103" s="62" t="s">
        <v>43</v>
      </c>
      <c r="F1103" s="110">
        <v>42.7</v>
      </c>
      <c r="G1103" s="111" t="s">
        <v>95</v>
      </c>
      <c r="H1103" s="110"/>
      <c r="I1103" s="65">
        <v>24.23</v>
      </c>
      <c r="J1103" s="112">
        <v>8.44</v>
      </c>
      <c r="K1103" s="67">
        <v>204.5</v>
      </c>
    </row>
    <row r="1104" spans="1:11" s="6" customFormat="1" ht="15" outlineLevel="1">
      <c r="A1104" s="59" t="s">
        <v>43</v>
      </c>
      <c r="B1104" s="108"/>
      <c r="C1104" s="108" t="s">
        <v>48</v>
      </c>
      <c r="D1104" s="109"/>
      <c r="E1104" s="62" t="s">
        <v>43</v>
      </c>
      <c r="F1104" s="110" t="s">
        <v>889</v>
      </c>
      <c r="G1104" s="111"/>
      <c r="H1104" s="110"/>
      <c r="I1104" s="68" t="s">
        <v>926</v>
      </c>
      <c r="J1104" s="112">
        <v>26.39</v>
      </c>
      <c r="K1104" s="69" t="s">
        <v>927</v>
      </c>
    </row>
    <row r="1105" spans="1:11" s="6" customFormat="1" ht="15" outlineLevel="1">
      <c r="A1105" s="59" t="s">
        <v>43</v>
      </c>
      <c r="B1105" s="108"/>
      <c r="C1105" s="108" t="s">
        <v>52</v>
      </c>
      <c r="D1105" s="109"/>
      <c r="E1105" s="62" t="s">
        <v>43</v>
      </c>
      <c r="F1105" s="110">
        <v>530.37</v>
      </c>
      <c r="G1105" s="111"/>
      <c r="H1105" s="110"/>
      <c r="I1105" s="65">
        <v>200.64</v>
      </c>
      <c r="J1105" s="112">
        <v>4.18</v>
      </c>
      <c r="K1105" s="67">
        <v>838.67</v>
      </c>
    </row>
    <row r="1106" spans="1:11" s="6" customFormat="1" ht="15" outlineLevel="1">
      <c r="A1106" s="59" t="s">
        <v>43</v>
      </c>
      <c r="B1106" s="108"/>
      <c r="C1106" s="108" t="s">
        <v>53</v>
      </c>
      <c r="D1106" s="109" t="s">
        <v>54</v>
      </c>
      <c r="E1106" s="62">
        <v>100</v>
      </c>
      <c r="F1106" s="110"/>
      <c r="G1106" s="111"/>
      <c r="H1106" s="110"/>
      <c r="I1106" s="65">
        <v>584.75</v>
      </c>
      <c r="J1106" s="112">
        <v>83</v>
      </c>
      <c r="K1106" s="67">
        <v>12808.09</v>
      </c>
    </row>
    <row r="1107" spans="1:11" s="6" customFormat="1" ht="15" outlineLevel="1">
      <c r="A1107" s="59" t="s">
        <v>43</v>
      </c>
      <c r="B1107" s="108"/>
      <c r="C1107" s="108" t="s">
        <v>55</v>
      </c>
      <c r="D1107" s="109" t="s">
        <v>54</v>
      </c>
      <c r="E1107" s="62">
        <v>64</v>
      </c>
      <c r="F1107" s="110"/>
      <c r="G1107" s="111"/>
      <c r="H1107" s="110"/>
      <c r="I1107" s="65">
        <v>374.24</v>
      </c>
      <c r="J1107" s="112">
        <v>41</v>
      </c>
      <c r="K1107" s="67">
        <v>6326.89</v>
      </c>
    </row>
    <row r="1108" spans="1:11" s="6" customFormat="1" ht="15" outlineLevel="1">
      <c r="A1108" s="59" t="s">
        <v>43</v>
      </c>
      <c r="B1108" s="108"/>
      <c r="C1108" s="108" t="s">
        <v>56</v>
      </c>
      <c r="D1108" s="109" t="s">
        <v>54</v>
      </c>
      <c r="E1108" s="62">
        <v>98</v>
      </c>
      <c r="F1108" s="110"/>
      <c r="G1108" s="111"/>
      <c r="H1108" s="110"/>
      <c r="I1108" s="65">
        <v>2.09</v>
      </c>
      <c r="J1108" s="112">
        <v>95</v>
      </c>
      <c r="K1108" s="67">
        <v>53.49</v>
      </c>
    </row>
    <row r="1109" spans="1:11" s="6" customFormat="1" ht="15" outlineLevel="1">
      <c r="A1109" s="59" t="s">
        <v>43</v>
      </c>
      <c r="B1109" s="108"/>
      <c r="C1109" s="108" t="s">
        <v>57</v>
      </c>
      <c r="D1109" s="109" t="s">
        <v>54</v>
      </c>
      <c r="E1109" s="62">
        <v>77</v>
      </c>
      <c r="F1109" s="110"/>
      <c r="G1109" s="111"/>
      <c r="H1109" s="110"/>
      <c r="I1109" s="65">
        <v>1.64</v>
      </c>
      <c r="J1109" s="112">
        <v>65</v>
      </c>
      <c r="K1109" s="67">
        <v>36.6</v>
      </c>
    </row>
    <row r="1110" spans="1:11" s="6" customFormat="1" ht="30" outlineLevel="1">
      <c r="A1110" s="59" t="s">
        <v>43</v>
      </c>
      <c r="B1110" s="108"/>
      <c r="C1110" s="108" t="s">
        <v>58</v>
      </c>
      <c r="D1110" s="109" t="s">
        <v>59</v>
      </c>
      <c r="E1110" s="62">
        <v>85.86</v>
      </c>
      <c r="F1110" s="110"/>
      <c r="G1110" s="111" t="s">
        <v>94</v>
      </c>
      <c r="H1110" s="110"/>
      <c r="I1110" s="65">
        <v>49.31</v>
      </c>
      <c r="J1110" s="112"/>
      <c r="K1110" s="67"/>
    </row>
    <row r="1111" spans="1:11" s="6" customFormat="1" ht="15.75">
      <c r="A1111" s="70" t="s">
        <v>43</v>
      </c>
      <c r="B1111" s="113"/>
      <c r="C1111" s="113" t="s">
        <v>60</v>
      </c>
      <c r="D1111" s="114"/>
      <c r="E1111" s="73" t="s">
        <v>43</v>
      </c>
      <c r="F1111" s="115"/>
      <c r="G1111" s="116"/>
      <c r="H1111" s="115"/>
      <c r="I1111" s="76">
        <v>1772.34</v>
      </c>
      <c r="J1111" s="117"/>
      <c r="K1111" s="78">
        <v>35699.67</v>
      </c>
    </row>
    <row r="1112" spans="1:11" s="6" customFormat="1" ht="15" outlineLevel="1">
      <c r="A1112" s="59" t="s">
        <v>43</v>
      </c>
      <c r="B1112" s="108"/>
      <c r="C1112" s="108" t="s">
        <v>61</v>
      </c>
      <c r="D1112" s="109"/>
      <c r="E1112" s="62" t="s">
        <v>43</v>
      </c>
      <c r="F1112" s="110"/>
      <c r="G1112" s="111"/>
      <c r="H1112" s="110"/>
      <c r="I1112" s="65"/>
      <c r="J1112" s="112"/>
      <c r="K1112" s="67"/>
    </row>
    <row r="1113" spans="1:11" s="6" customFormat="1" ht="25.5" outlineLevel="1">
      <c r="A1113" s="59" t="s">
        <v>43</v>
      </c>
      <c r="B1113" s="108"/>
      <c r="C1113" s="108" t="s">
        <v>46</v>
      </c>
      <c r="D1113" s="109"/>
      <c r="E1113" s="62" t="s">
        <v>43</v>
      </c>
      <c r="F1113" s="110">
        <v>3.76</v>
      </c>
      <c r="G1113" s="111" t="s">
        <v>100</v>
      </c>
      <c r="H1113" s="110"/>
      <c r="I1113" s="65">
        <v>0.21</v>
      </c>
      <c r="J1113" s="112">
        <v>26.39</v>
      </c>
      <c r="K1113" s="67">
        <v>5.63</v>
      </c>
    </row>
    <row r="1114" spans="1:11" s="6" customFormat="1" ht="25.5" outlineLevel="1">
      <c r="A1114" s="59" t="s">
        <v>43</v>
      </c>
      <c r="B1114" s="108"/>
      <c r="C1114" s="108" t="s">
        <v>48</v>
      </c>
      <c r="D1114" s="109"/>
      <c r="E1114" s="62" t="s">
        <v>43</v>
      </c>
      <c r="F1114" s="110">
        <v>3.76</v>
      </c>
      <c r="G1114" s="111" t="s">
        <v>100</v>
      </c>
      <c r="H1114" s="110"/>
      <c r="I1114" s="65">
        <v>0.21</v>
      </c>
      <c r="J1114" s="112">
        <v>26.39</v>
      </c>
      <c r="K1114" s="67">
        <v>5.63</v>
      </c>
    </row>
    <row r="1115" spans="1:11" s="6" customFormat="1" ht="15" outlineLevel="1">
      <c r="A1115" s="59" t="s">
        <v>43</v>
      </c>
      <c r="B1115" s="108"/>
      <c r="C1115" s="108" t="s">
        <v>63</v>
      </c>
      <c r="D1115" s="109" t="s">
        <v>54</v>
      </c>
      <c r="E1115" s="62">
        <v>175</v>
      </c>
      <c r="F1115" s="110"/>
      <c r="G1115" s="111"/>
      <c r="H1115" s="110"/>
      <c r="I1115" s="65">
        <v>0.37</v>
      </c>
      <c r="J1115" s="112">
        <v>160</v>
      </c>
      <c r="K1115" s="67">
        <v>9.01</v>
      </c>
    </row>
    <row r="1116" spans="1:11" s="6" customFormat="1" ht="15" outlineLevel="1">
      <c r="A1116" s="59" t="s">
        <v>43</v>
      </c>
      <c r="B1116" s="108"/>
      <c r="C1116" s="108" t="s">
        <v>64</v>
      </c>
      <c r="D1116" s="109"/>
      <c r="E1116" s="62" t="s">
        <v>43</v>
      </c>
      <c r="F1116" s="110"/>
      <c r="G1116" s="111"/>
      <c r="H1116" s="110"/>
      <c r="I1116" s="65">
        <v>0.57999999999999996</v>
      </c>
      <c r="J1116" s="112"/>
      <c r="K1116" s="67">
        <v>14.64</v>
      </c>
    </row>
    <row r="1117" spans="1:11" s="6" customFormat="1" ht="15.75">
      <c r="A1117" s="70" t="s">
        <v>43</v>
      </c>
      <c r="B1117" s="113"/>
      <c r="C1117" s="113" t="s">
        <v>65</v>
      </c>
      <c r="D1117" s="114"/>
      <c r="E1117" s="73" t="s">
        <v>43</v>
      </c>
      <c r="F1117" s="115"/>
      <c r="G1117" s="116"/>
      <c r="H1117" s="115"/>
      <c r="I1117" s="76">
        <v>1772.92</v>
      </c>
      <c r="J1117" s="117"/>
      <c r="K1117" s="78">
        <v>35714.31</v>
      </c>
    </row>
    <row r="1118" spans="1:11" s="6" customFormat="1" ht="45">
      <c r="A1118" s="59">
        <v>92</v>
      </c>
      <c r="B1118" s="108" t="s">
        <v>902</v>
      </c>
      <c r="C1118" s="108" t="s">
        <v>903</v>
      </c>
      <c r="D1118" s="109" t="s">
        <v>103</v>
      </c>
      <c r="E1118" s="62">
        <v>38.397449999999999</v>
      </c>
      <c r="F1118" s="110">
        <v>241.3</v>
      </c>
      <c r="G1118" s="111"/>
      <c r="H1118" s="110"/>
      <c r="I1118" s="65">
        <v>9265.2999999999993</v>
      </c>
      <c r="J1118" s="112">
        <v>1.18</v>
      </c>
      <c r="K1118" s="78">
        <v>10933.06</v>
      </c>
    </row>
    <row r="1119" spans="1:11" s="6" customFormat="1" ht="60">
      <c r="A1119" s="59">
        <v>93</v>
      </c>
      <c r="B1119" s="108" t="s">
        <v>904</v>
      </c>
      <c r="C1119" s="108" t="s">
        <v>905</v>
      </c>
      <c r="D1119" s="109" t="s">
        <v>119</v>
      </c>
      <c r="E1119" s="62">
        <v>14.95</v>
      </c>
      <c r="F1119" s="110">
        <v>96.34</v>
      </c>
      <c r="G1119" s="111"/>
      <c r="H1119" s="110"/>
      <c r="I1119" s="65">
        <v>1440.28</v>
      </c>
      <c r="J1119" s="112">
        <v>10.73</v>
      </c>
      <c r="K1119" s="78">
        <v>15454.24</v>
      </c>
    </row>
    <row r="1120" spans="1:11" s="6" customFormat="1" ht="45">
      <c r="A1120" s="59">
        <v>94</v>
      </c>
      <c r="B1120" s="108" t="s">
        <v>906</v>
      </c>
      <c r="C1120" s="108" t="s">
        <v>907</v>
      </c>
      <c r="D1120" s="109" t="s">
        <v>119</v>
      </c>
      <c r="E1120" s="62">
        <v>31</v>
      </c>
      <c r="F1120" s="110">
        <v>9.61</v>
      </c>
      <c r="G1120" s="111"/>
      <c r="H1120" s="110"/>
      <c r="I1120" s="65">
        <v>297.91000000000003</v>
      </c>
      <c r="J1120" s="112">
        <v>3.58</v>
      </c>
      <c r="K1120" s="78">
        <v>1066.52</v>
      </c>
    </row>
    <row r="1121" spans="1:11" s="6" customFormat="1" ht="17.850000000000001" customHeight="1">
      <c r="A1121" s="177" t="s">
        <v>523</v>
      </c>
      <c r="B1121" s="178"/>
      <c r="C1121" s="178"/>
      <c r="D1121" s="178"/>
      <c r="E1121" s="178"/>
      <c r="F1121" s="178"/>
      <c r="G1121" s="178"/>
      <c r="H1121" s="178"/>
      <c r="I1121" s="178"/>
      <c r="J1121" s="178"/>
      <c r="K1121" s="178"/>
    </row>
    <row r="1122" spans="1:11" s="6" customFormat="1" ht="135">
      <c r="A1122" s="59">
        <v>95</v>
      </c>
      <c r="B1122" s="108" t="s">
        <v>524</v>
      </c>
      <c r="C1122" s="108" t="s">
        <v>525</v>
      </c>
      <c r="D1122" s="109" t="s">
        <v>122</v>
      </c>
      <c r="E1122" s="62">
        <v>0.48</v>
      </c>
      <c r="F1122" s="110">
        <v>29.99</v>
      </c>
      <c r="G1122" s="111"/>
      <c r="H1122" s="110"/>
      <c r="I1122" s="65"/>
      <c r="J1122" s="112"/>
      <c r="K1122" s="67"/>
    </row>
    <row r="1123" spans="1:11" s="6" customFormat="1" ht="15" outlineLevel="1">
      <c r="A1123" s="59" t="s">
        <v>43</v>
      </c>
      <c r="B1123" s="108"/>
      <c r="C1123" s="108" t="s">
        <v>44</v>
      </c>
      <c r="D1123" s="109"/>
      <c r="E1123" s="62" t="s">
        <v>43</v>
      </c>
      <c r="F1123" s="110">
        <v>13.33</v>
      </c>
      <c r="G1123" s="111" t="s">
        <v>76</v>
      </c>
      <c r="H1123" s="110"/>
      <c r="I1123" s="65">
        <v>8.4499999999999993</v>
      </c>
      <c r="J1123" s="112">
        <v>26.39</v>
      </c>
      <c r="K1123" s="67">
        <v>222.89</v>
      </c>
    </row>
    <row r="1124" spans="1:11" s="6" customFormat="1" ht="15" outlineLevel="1">
      <c r="A1124" s="59" t="s">
        <v>43</v>
      </c>
      <c r="B1124" s="108"/>
      <c r="C1124" s="108" t="s">
        <v>46</v>
      </c>
      <c r="D1124" s="109"/>
      <c r="E1124" s="62" t="s">
        <v>43</v>
      </c>
      <c r="F1124" s="110">
        <v>16.66</v>
      </c>
      <c r="G1124" s="111">
        <v>1.2</v>
      </c>
      <c r="H1124" s="110"/>
      <c r="I1124" s="65">
        <v>9.6</v>
      </c>
      <c r="J1124" s="112">
        <v>12.59</v>
      </c>
      <c r="K1124" s="67">
        <v>120.82</v>
      </c>
    </row>
    <row r="1125" spans="1:11" s="6" customFormat="1" ht="15" outlineLevel="1">
      <c r="A1125" s="59" t="s">
        <v>43</v>
      </c>
      <c r="B1125" s="108"/>
      <c r="C1125" s="108" t="s">
        <v>48</v>
      </c>
      <c r="D1125" s="109"/>
      <c r="E1125" s="62" t="s">
        <v>43</v>
      </c>
      <c r="F1125" s="110" t="s">
        <v>526</v>
      </c>
      <c r="G1125" s="111"/>
      <c r="H1125" s="110"/>
      <c r="I1125" s="68" t="s">
        <v>928</v>
      </c>
      <c r="J1125" s="112">
        <v>26.39</v>
      </c>
      <c r="K1125" s="69" t="s">
        <v>929</v>
      </c>
    </row>
    <row r="1126" spans="1:11" s="6" customFormat="1" ht="15" outlineLevel="1">
      <c r="A1126" s="59" t="s">
        <v>43</v>
      </c>
      <c r="B1126" s="108"/>
      <c r="C1126" s="108" t="s">
        <v>52</v>
      </c>
      <c r="D1126" s="109"/>
      <c r="E1126" s="62" t="s">
        <v>43</v>
      </c>
      <c r="F1126" s="110"/>
      <c r="G1126" s="111"/>
      <c r="H1126" s="110"/>
      <c r="I1126" s="65"/>
      <c r="J1126" s="112"/>
      <c r="K1126" s="67"/>
    </row>
    <row r="1127" spans="1:11" s="6" customFormat="1" ht="15" outlineLevel="1">
      <c r="A1127" s="59" t="s">
        <v>43</v>
      </c>
      <c r="B1127" s="108"/>
      <c r="C1127" s="108" t="s">
        <v>53</v>
      </c>
      <c r="D1127" s="109" t="s">
        <v>54</v>
      </c>
      <c r="E1127" s="62">
        <v>91</v>
      </c>
      <c r="F1127" s="110"/>
      <c r="G1127" s="111"/>
      <c r="H1127" s="110"/>
      <c r="I1127" s="65">
        <v>7.69</v>
      </c>
      <c r="J1127" s="112">
        <v>75</v>
      </c>
      <c r="K1127" s="67">
        <v>167.17</v>
      </c>
    </row>
    <row r="1128" spans="1:11" s="6" customFormat="1" ht="15" outlineLevel="1">
      <c r="A1128" s="59" t="s">
        <v>43</v>
      </c>
      <c r="B1128" s="108"/>
      <c r="C1128" s="108" t="s">
        <v>55</v>
      </c>
      <c r="D1128" s="109" t="s">
        <v>54</v>
      </c>
      <c r="E1128" s="62">
        <v>70</v>
      </c>
      <c r="F1128" s="110"/>
      <c r="G1128" s="111"/>
      <c r="H1128" s="110"/>
      <c r="I1128" s="65">
        <v>5.92</v>
      </c>
      <c r="J1128" s="112">
        <v>41</v>
      </c>
      <c r="K1128" s="67">
        <v>91.38</v>
      </c>
    </row>
    <row r="1129" spans="1:11" s="6" customFormat="1" ht="15" outlineLevel="1">
      <c r="A1129" s="59" t="s">
        <v>43</v>
      </c>
      <c r="B1129" s="108"/>
      <c r="C1129" s="108" t="s">
        <v>56</v>
      </c>
      <c r="D1129" s="109" t="s">
        <v>54</v>
      </c>
      <c r="E1129" s="62">
        <v>98</v>
      </c>
      <c r="F1129" s="110"/>
      <c r="G1129" s="111"/>
      <c r="H1129" s="110"/>
      <c r="I1129" s="65">
        <v>2.76</v>
      </c>
      <c r="J1129" s="112">
        <v>95</v>
      </c>
      <c r="K1129" s="67">
        <v>70.61</v>
      </c>
    </row>
    <row r="1130" spans="1:11" s="6" customFormat="1" ht="15" outlineLevel="1">
      <c r="A1130" s="59" t="s">
        <v>43</v>
      </c>
      <c r="B1130" s="108"/>
      <c r="C1130" s="108" t="s">
        <v>57</v>
      </c>
      <c r="D1130" s="109" t="s">
        <v>54</v>
      </c>
      <c r="E1130" s="62">
        <v>77</v>
      </c>
      <c r="F1130" s="110"/>
      <c r="G1130" s="111"/>
      <c r="H1130" s="110"/>
      <c r="I1130" s="65">
        <v>2.17</v>
      </c>
      <c r="J1130" s="112">
        <v>65</v>
      </c>
      <c r="K1130" s="67">
        <v>48.31</v>
      </c>
    </row>
    <row r="1131" spans="1:11" s="6" customFormat="1" ht="30" outlineLevel="1">
      <c r="A1131" s="59" t="s">
        <v>43</v>
      </c>
      <c r="B1131" s="108"/>
      <c r="C1131" s="108" t="s">
        <v>58</v>
      </c>
      <c r="D1131" s="109" t="s">
        <v>59</v>
      </c>
      <c r="E1131" s="62">
        <v>1.1200000000000001</v>
      </c>
      <c r="F1131" s="110"/>
      <c r="G1131" s="111" t="s">
        <v>76</v>
      </c>
      <c r="H1131" s="110"/>
      <c r="I1131" s="65">
        <v>0.71</v>
      </c>
      <c r="J1131" s="112"/>
      <c r="K1131" s="67"/>
    </row>
    <row r="1132" spans="1:11" s="6" customFormat="1" ht="15.75">
      <c r="A1132" s="70" t="s">
        <v>43</v>
      </c>
      <c r="B1132" s="113"/>
      <c r="C1132" s="113" t="s">
        <v>60</v>
      </c>
      <c r="D1132" s="114"/>
      <c r="E1132" s="73" t="s">
        <v>43</v>
      </c>
      <c r="F1132" s="115"/>
      <c r="G1132" s="116"/>
      <c r="H1132" s="115"/>
      <c r="I1132" s="76">
        <v>36.590000000000003</v>
      </c>
      <c r="J1132" s="117"/>
      <c r="K1132" s="78">
        <v>721.18</v>
      </c>
    </row>
    <row r="1133" spans="1:11" s="6" customFormat="1" ht="15" outlineLevel="1">
      <c r="A1133" s="59" t="s">
        <v>43</v>
      </c>
      <c r="B1133" s="108"/>
      <c r="C1133" s="108" t="s">
        <v>61</v>
      </c>
      <c r="D1133" s="109"/>
      <c r="E1133" s="62" t="s">
        <v>43</v>
      </c>
      <c r="F1133" s="110"/>
      <c r="G1133" s="111"/>
      <c r="H1133" s="110"/>
      <c r="I1133" s="65"/>
      <c r="J1133" s="112"/>
      <c r="K1133" s="67"/>
    </row>
    <row r="1134" spans="1:11" s="6" customFormat="1" ht="15" outlineLevel="1">
      <c r="A1134" s="59" t="s">
        <v>43</v>
      </c>
      <c r="B1134" s="108"/>
      <c r="C1134" s="108" t="s">
        <v>46</v>
      </c>
      <c r="D1134" s="109"/>
      <c r="E1134" s="62" t="s">
        <v>43</v>
      </c>
      <c r="F1134" s="110">
        <v>4.8899999999999997</v>
      </c>
      <c r="G1134" s="111" t="s">
        <v>80</v>
      </c>
      <c r="H1134" s="110"/>
      <c r="I1134" s="65">
        <v>0.28000000000000003</v>
      </c>
      <c r="J1134" s="112">
        <v>26.39</v>
      </c>
      <c r="K1134" s="67">
        <v>7.43</v>
      </c>
    </row>
    <row r="1135" spans="1:11" s="6" customFormat="1" ht="15" outlineLevel="1">
      <c r="A1135" s="59" t="s">
        <v>43</v>
      </c>
      <c r="B1135" s="108"/>
      <c r="C1135" s="108" t="s">
        <v>48</v>
      </c>
      <c r="D1135" s="109"/>
      <c r="E1135" s="62" t="s">
        <v>43</v>
      </c>
      <c r="F1135" s="110">
        <v>4.8899999999999997</v>
      </c>
      <c r="G1135" s="111" t="s">
        <v>80</v>
      </c>
      <c r="H1135" s="110"/>
      <c r="I1135" s="65">
        <v>0.28000000000000003</v>
      </c>
      <c r="J1135" s="112">
        <v>26.39</v>
      </c>
      <c r="K1135" s="67">
        <v>7.43</v>
      </c>
    </row>
    <row r="1136" spans="1:11" s="6" customFormat="1" ht="15" outlineLevel="1">
      <c r="A1136" s="59" t="s">
        <v>43</v>
      </c>
      <c r="B1136" s="108"/>
      <c r="C1136" s="108" t="s">
        <v>63</v>
      </c>
      <c r="D1136" s="109" t="s">
        <v>54</v>
      </c>
      <c r="E1136" s="62">
        <v>175</v>
      </c>
      <c r="F1136" s="110"/>
      <c r="G1136" s="111"/>
      <c r="H1136" s="110"/>
      <c r="I1136" s="65">
        <v>0.49</v>
      </c>
      <c r="J1136" s="112">
        <v>160</v>
      </c>
      <c r="K1136" s="67">
        <v>11.89</v>
      </c>
    </row>
    <row r="1137" spans="1:11" s="6" customFormat="1" ht="15" outlineLevel="1">
      <c r="A1137" s="59" t="s">
        <v>43</v>
      </c>
      <c r="B1137" s="108"/>
      <c r="C1137" s="108" t="s">
        <v>64</v>
      </c>
      <c r="D1137" s="109"/>
      <c r="E1137" s="62" t="s">
        <v>43</v>
      </c>
      <c r="F1137" s="110"/>
      <c r="G1137" s="111"/>
      <c r="H1137" s="110"/>
      <c r="I1137" s="65">
        <v>0.77</v>
      </c>
      <c r="J1137" s="112"/>
      <c r="K1137" s="67">
        <v>19.32</v>
      </c>
    </row>
    <row r="1138" spans="1:11" s="6" customFormat="1" ht="15.75">
      <c r="A1138" s="70" t="s">
        <v>43</v>
      </c>
      <c r="B1138" s="113"/>
      <c r="C1138" s="126" t="s">
        <v>65</v>
      </c>
      <c r="D1138" s="127"/>
      <c r="E1138" s="91" t="s">
        <v>43</v>
      </c>
      <c r="F1138" s="128"/>
      <c r="G1138" s="129"/>
      <c r="H1138" s="128"/>
      <c r="I1138" s="87">
        <v>37.36</v>
      </c>
      <c r="J1138" s="125"/>
      <c r="K1138" s="86">
        <v>740.5</v>
      </c>
    </row>
    <row r="1139" spans="1:11" s="6" customFormat="1" ht="15">
      <c r="A1139" s="123"/>
      <c r="B1139" s="124"/>
      <c r="C1139" s="168" t="s">
        <v>127</v>
      </c>
      <c r="D1139" s="169"/>
      <c r="E1139" s="169"/>
      <c r="F1139" s="169"/>
      <c r="G1139" s="169"/>
      <c r="H1139" s="169"/>
      <c r="I1139" s="65">
        <v>13711.74</v>
      </c>
      <c r="J1139" s="112"/>
      <c r="K1139" s="67">
        <v>85197.69</v>
      </c>
    </row>
    <row r="1140" spans="1:11" s="6" customFormat="1" ht="15">
      <c r="A1140" s="123"/>
      <c r="B1140" s="124"/>
      <c r="C1140" s="168" t="s">
        <v>128</v>
      </c>
      <c r="D1140" s="169"/>
      <c r="E1140" s="169"/>
      <c r="F1140" s="169"/>
      <c r="G1140" s="169"/>
      <c r="H1140" s="169"/>
      <c r="I1140" s="65"/>
      <c r="J1140" s="112"/>
      <c r="K1140" s="67"/>
    </row>
    <row r="1141" spans="1:11" s="6" customFormat="1" ht="15">
      <c r="A1141" s="123"/>
      <c r="B1141" s="124"/>
      <c r="C1141" s="168" t="s">
        <v>129</v>
      </c>
      <c r="D1141" s="169"/>
      <c r="E1141" s="169"/>
      <c r="F1141" s="169"/>
      <c r="G1141" s="169"/>
      <c r="H1141" s="169"/>
      <c r="I1141" s="65">
        <v>2098.14</v>
      </c>
      <c r="J1141" s="112"/>
      <c r="K1141" s="67">
        <v>55369.75</v>
      </c>
    </row>
    <row r="1142" spans="1:11" s="6" customFormat="1" ht="15">
      <c r="A1142" s="123"/>
      <c r="B1142" s="124"/>
      <c r="C1142" s="168" t="s">
        <v>130</v>
      </c>
      <c r="D1142" s="169"/>
      <c r="E1142" s="169"/>
      <c r="F1142" s="169"/>
      <c r="G1142" s="169"/>
      <c r="H1142" s="169"/>
      <c r="I1142" s="65">
        <v>11529.07</v>
      </c>
      <c r="J1142" s="112"/>
      <c r="K1142" s="67">
        <v>29250.959999999999</v>
      </c>
    </row>
    <row r="1143" spans="1:11" s="6" customFormat="1" ht="15">
      <c r="A1143" s="123"/>
      <c r="B1143" s="124"/>
      <c r="C1143" s="168" t="s">
        <v>131</v>
      </c>
      <c r="D1143" s="169"/>
      <c r="E1143" s="169"/>
      <c r="F1143" s="169"/>
      <c r="G1143" s="169"/>
      <c r="H1143" s="169"/>
      <c r="I1143" s="65">
        <v>94.08</v>
      </c>
      <c r="J1143" s="112"/>
      <c r="K1143" s="67">
        <v>829.14</v>
      </c>
    </row>
    <row r="1144" spans="1:11" s="6" customFormat="1" ht="15.75">
      <c r="A1144" s="123"/>
      <c r="B1144" s="124"/>
      <c r="C1144" s="173" t="s">
        <v>132</v>
      </c>
      <c r="D1144" s="174"/>
      <c r="E1144" s="174"/>
      <c r="F1144" s="174"/>
      <c r="G1144" s="174"/>
      <c r="H1144" s="174"/>
      <c r="I1144" s="76">
        <v>2070.34</v>
      </c>
      <c r="J1144" s="117"/>
      <c r="K1144" s="78">
        <v>45339.4</v>
      </c>
    </row>
    <row r="1145" spans="1:11" s="6" customFormat="1" ht="15.75">
      <c r="A1145" s="123"/>
      <c r="B1145" s="124"/>
      <c r="C1145" s="173" t="s">
        <v>133</v>
      </c>
      <c r="D1145" s="174"/>
      <c r="E1145" s="174"/>
      <c r="F1145" s="174"/>
      <c r="G1145" s="174"/>
      <c r="H1145" s="174"/>
      <c r="I1145" s="76">
        <v>1362.46</v>
      </c>
      <c r="J1145" s="117"/>
      <c r="K1145" s="78">
        <v>22762.12</v>
      </c>
    </row>
    <row r="1146" spans="1:11" s="6" customFormat="1" ht="32.1" customHeight="1">
      <c r="A1146" s="123"/>
      <c r="B1146" s="124"/>
      <c r="C1146" s="173" t="s">
        <v>930</v>
      </c>
      <c r="D1146" s="174"/>
      <c r="E1146" s="174"/>
      <c r="F1146" s="174"/>
      <c r="G1146" s="174"/>
      <c r="H1146" s="174"/>
      <c r="I1146" s="76"/>
      <c r="J1146" s="117"/>
      <c r="K1146" s="78"/>
    </row>
    <row r="1147" spans="1:11" s="6" customFormat="1" ht="15">
      <c r="A1147" s="123"/>
      <c r="B1147" s="124"/>
      <c r="C1147" s="168" t="s">
        <v>931</v>
      </c>
      <c r="D1147" s="169"/>
      <c r="E1147" s="169"/>
      <c r="F1147" s="169"/>
      <c r="G1147" s="169"/>
      <c r="H1147" s="169"/>
      <c r="I1147" s="65">
        <v>17144.54</v>
      </c>
      <c r="J1147" s="112"/>
      <c r="K1147" s="67">
        <v>153299.21</v>
      </c>
    </row>
    <row r="1148" spans="1:11" s="6" customFormat="1" ht="32.1" customHeight="1">
      <c r="A1148" s="123"/>
      <c r="B1148" s="124"/>
      <c r="C1148" s="175" t="s">
        <v>932</v>
      </c>
      <c r="D1148" s="176"/>
      <c r="E1148" s="176"/>
      <c r="F1148" s="176"/>
      <c r="G1148" s="176"/>
      <c r="H1148" s="176"/>
      <c r="I1148" s="87">
        <v>17144.54</v>
      </c>
      <c r="J1148" s="125"/>
      <c r="K1148" s="86">
        <v>153299.21</v>
      </c>
    </row>
    <row r="1149" spans="1:11" s="6" customFormat="1" ht="22.15" customHeight="1">
      <c r="A1149" s="166" t="s">
        <v>933</v>
      </c>
      <c r="B1149" s="167"/>
      <c r="C1149" s="167"/>
      <c r="D1149" s="167"/>
      <c r="E1149" s="167"/>
      <c r="F1149" s="167"/>
      <c r="G1149" s="167"/>
      <c r="H1149" s="167"/>
      <c r="I1149" s="167"/>
      <c r="J1149" s="167"/>
      <c r="K1149" s="167"/>
    </row>
    <row r="1150" spans="1:11" s="6" customFormat="1" ht="180">
      <c r="A1150" s="59">
        <v>96</v>
      </c>
      <c r="B1150" s="108" t="s">
        <v>476</v>
      </c>
      <c r="C1150" s="108" t="s">
        <v>477</v>
      </c>
      <c r="D1150" s="109" t="s">
        <v>142</v>
      </c>
      <c r="E1150" s="62" t="s">
        <v>934</v>
      </c>
      <c r="F1150" s="110">
        <v>540.74</v>
      </c>
      <c r="G1150" s="111"/>
      <c r="H1150" s="110"/>
      <c r="I1150" s="65"/>
      <c r="J1150" s="112"/>
      <c r="K1150" s="67"/>
    </row>
    <row r="1151" spans="1:11" s="6" customFormat="1" ht="25.5" outlineLevel="1">
      <c r="A1151" s="59" t="s">
        <v>43</v>
      </c>
      <c r="B1151" s="108"/>
      <c r="C1151" s="108" t="s">
        <v>44</v>
      </c>
      <c r="D1151" s="109"/>
      <c r="E1151" s="62" t="s">
        <v>43</v>
      </c>
      <c r="F1151" s="110">
        <v>519.59</v>
      </c>
      <c r="G1151" s="111" t="s">
        <v>94</v>
      </c>
      <c r="H1151" s="110"/>
      <c r="I1151" s="65">
        <v>2910.44</v>
      </c>
      <c r="J1151" s="112">
        <v>26.39</v>
      </c>
      <c r="K1151" s="67">
        <v>76806.559999999998</v>
      </c>
    </row>
    <row r="1152" spans="1:11" s="6" customFormat="1" ht="15" outlineLevel="1">
      <c r="A1152" s="59" t="s">
        <v>43</v>
      </c>
      <c r="B1152" s="108"/>
      <c r="C1152" s="108" t="s">
        <v>46</v>
      </c>
      <c r="D1152" s="109"/>
      <c r="E1152" s="62" t="s">
        <v>43</v>
      </c>
      <c r="F1152" s="110">
        <v>7.44</v>
      </c>
      <c r="G1152" s="111" t="s">
        <v>95</v>
      </c>
      <c r="H1152" s="110"/>
      <c r="I1152" s="65">
        <v>41.18</v>
      </c>
      <c r="J1152" s="112">
        <v>11.63</v>
      </c>
      <c r="K1152" s="67">
        <v>478.93</v>
      </c>
    </row>
    <row r="1153" spans="1:11" s="6" customFormat="1" ht="15" outlineLevel="1">
      <c r="A1153" s="59" t="s">
        <v>43</v>
      </c>
      <c r="B1153" s="108"/>
      <c r="C1153" s="108" t="s">
        <v>48</v>
      </c>
      <c r="D1153" s="109"/>
      <c r="E1153" s="62" t="s">
        <v>43</v>
      </c>
      <c r="F1153" s="110" t="s">
        <v>479</v>
      </c>
      <c r="G1153" s="111"/>
      <c r="H1153" s="110"/>
      <c r="I1153" s="68" t="s">
        <v>935</v>
      </c>
      <c r="J1153" s="112">
        <v>26.39</v>
      </c>
      <c r="K1153" s="69" t="s">
        <v>936</v>
      </c>
    </row>
    <row r="1154" spans="1:11" s="6" customFormat="1" ht="15" outlineLevel="1">
      <c r="A1154" s="59" t="s">
        <v>43</v>
      </c>
      <c r="B1154" s="108"/>
      <c r="C1154" s="108" t="s">
        <v>52</v>
      </c>
      <c r="D1154" s="109"/>
      <c r="E1154" s="62" t="s">
        <v>43</v>
      </c>
      <c r="F1154" s="110">
        <v>13.71</v>
      </c>
      <c r="G1154" s="111"/>
      <c r="H1154" s="110"/>
      <c r="I1154" s="65">
        <v>50.59</v>
      </c>
      <c r="J1154" s="112">
        <v>7.52</v>
      </c>
      <c r="K1154" s="67">
        <v>380.44</v>
      </c>
    </row>
    <row r="1155" spans="1:11" s="6" customFormat="1" ht="15" outlineLevel="1">
      <c r="A1155" s="59" t="s">
        <v>43</v>
      </c>
      <c r="B1155" s="108"/>
      <c r="C1155" s="108" t="s">
        <v>53</v>
      </c>
      <c r="D1155" s="109" t="s">
        <v>54</v>
      </c>
      <c r="E1155" s="62">
        <v>91</v>
      </c>
      <c r="F1155" s="110"/>
      <c r="G1155" s="111"/>
      <c r="H1155" s="110"/>
      <c r="I1155" s="65">
        <v>2648.5</v>
      </c>
      <c r="J1155" s="112">
        <v>75</v>
      </c>
      <c r="K1155" s="67">
        <v>57604.92</v>
      </c>
    </row>
    <row r="1156" spans="1:11" s="6" customFormat="1" ht="15" outlineLevel="1">
      <c r="A1156" s="59" t="s">
        <v>43</v>
      </c>
      <c r="B1156" s="108"/>
      <c r="C1156" s="108" t="s">
        <v>55</v>
      </c>
      <c r="D1156" s="109" t="s">
        <v>54</v>
      </c>
      <c r="E1156" s="62">
        <v>70</v>
      </c>
      <c r="F1156" s="110"/>
      <c r="G1156" s="111"/>
      <c r="H1156" s="110"/>
      <c r="I1156" s="65">
        <v>2037.31</v>
      </c>
      <c r="J1156" s="112">
        <v>41</v>
      </c>
      <c r="K1156" s="67">
        <v>31490.69</v>
      </c>
    </row>
    <row r="1157" spans="1:11" s="6" customFormat="1" ht="15" outlineLevel="1">
      <c r="A1157" s="59" t="s">
        <v>43</v>
      </c>
      <c r="B1157" s="108"/>
      <c r="C1157" s="108" t="s">
        <v>56</v>
      </c>
      <c r="D1157" s="109" t="s">
        <v>54</v>
      </c>
      <c r="E1157" s="62">
        <v>98</v>
      </c>
      <c r="F1157" s="110"/>
      <c r="G1157" s="111"/>
      <c r="H1157" s="110"/>
      <c r="I1157" s="65">
        <v>9.5500000000000007</v>
      </c>
      <c r="J1157" s="112">
        <v>95</v>
      </c>
      <c r="K1157" s="67">
        <v>244.23</v>
      </c>
    </row>
    <row r="1158" spans="1:11" s="6" customFormat="1" ht="15" outlineLevel="1">
      <c r="A1158" s="59" t="s">
        <v>43</v>
      </c>
      <c r="B1158" s="108"/>
      <c r="C1158" s="108" t="s">
        <v>57</v>
      </c>
      <c r="D1158" s="109" t="s">
        <v>54</v>
      </c>
      <c r="E1158" s="62">
        <v>77</v>
      </c>
      <c r="F1158" s="110"/>
      <c r="G1158" s="111"/>
      <c r="H1158" s="110"/>
      <c r="I1158" s="65">
        <v>7.5</v>
      </c>
      <c r="J1158" s="112">
        <v>65</v>
      </c>
      <c r="K1158" s="67">
        <v>167.1</v>
      </c>
    </row>
    <row r="1159" spans="1:11" s="6" customFormat="1" ht="30" outlineLevel="1">
      <c r="A1159" s="59" t="s">
        <v>43</v>
      </c>
      <c r="B1159" s="108"/>
      <c r="C1159" s="108" t="s">
        <v>58</v>
      </c>
      <c r="D1159" s="109" t="s">
        <v>59</v>
      </c>
      <c r="E1159" s="62">
        <v>45.9</v>
      </c>
      <c r="F1159" s="110"/>
      <c r="G1159" s="111" t="s">
        <v>94</v>
      </c>
      <c r="H1159" s="110"/>
      <c r="I1159" s="65">
        <v>257.11</v>
      </c>
      <c r="J1159" s="112"/>
      <c r="K1159" s="67"/>
    </row>
    <row r="1160" spans="1:11" s="6" customFormat="1" ht="15.75">
      <c r="A1160" s="70" t="s">
        <v>43</v>
      </c>
      <c r="B1160" s="113"/>
      <c r="C1160" s="113" t="s">
        <v>60</v>
      </c>
      <c r="D1160" s="114"/>
      <c r="E1160" s="73" t="s">
        <v>43</v>
      </c>
      <c r="F1160" s="115"/>
      <c r="G1160" s="116"/>
      <c r="H1160" s="115"/>
      <c r="I1160" s="76">
        <v>7705.07</v>
      </c>
      <c r="J1160" s="117"/>
      <c r="K1160" s="78">
        <v>167172.87</v>
      </c>
    </row>
    <row r="1161" spans="1:11" s="6" customFormat="1" ht="15" outlineLevel="1">
      <c r="A1161" s="59" t="s">
        <v>43</v>
      </c>
      <c r="B1161" s="108"/>
      <c r="C1161" s="108" t="s">
        <v>61</v>
      </c>
      <c r="D1161" s="109"/>
      <c r="E1161" s="62" t="s">
        <v>43</v>
      </c>
      <c r="F1161" s="110"/>
      <c r="G1161" s="111"/>
      <c r="H1161" s="110"/>
      <c r="I1161" s="65"/>
      <c r="J1161" s="112"/>
      <c r="K1161" s="67"/>
    </row>
    <row r="1162" spans="1:11" s="6" customFormat="1" ht="25.5" outlineLevel="1">
      <c r="A1162" s="59" t="s">
        <v>43</v>
      </c>
      <c r="B1162" s="108"/>
      <c r="C1162" s="108" t="s">
        <v>46</v>
      </c>
      <c r="D1162" s="109"/>
      <c r="E1162" s="62" t="s">
        <v>43</v>
      </c>
      <c r="F1162" s="110">
        <v>1.76</v>
      </c>
      <c r="G1162" s="111" t="s">
        <v>100</v>
      </c>
      <c r="H1162" s="110"/>
      <c r="I1162" s="65">
        <v>0.97</v>
      </c>
      <c r="J1162" s="112">
        <v>26.39</v>
      </c>
      <c r="K1162" s="67">
        <v>25.71</v>
      </c>
    </row>
    <row r="1163" spans="1:11" s="6" customFormat="1" ht="25.5" outlineLevel="1">
      <c r="A1163" s="59" t="s">
        <v>43</v>
      </c>
      <c r="B1163" s="108"/>
      <c r="C1163" s="108" t="s">
        <v>48</v>
      </c>
      <c r="D1163" s="109"/>
      <c r="E1163" s="62" t="s">
        <v>43</v>
      </c>
      <c r="F1163" s="110">
        <v>1.76</v>
      </c>
      <c r="G1163" s="111" t="s">
        <v>100</v>
      </c>
      <c r="H1163" s="110"/>
      <c r="I1163" s="65">
        <v>0.97</v>
      </c>
      <c r="J1163" s="112">
        <v>26.39</v>
      </c>
      <c r="K1163" s="67">
        <v>25.71</v>
      </c>
    </row>
    <row r="1164" spans="1:11" s="6" customFormat="1" ht="15" outlineLevel="1">
      <c r="A1164" s="59" t="s">
        <v>43</v>
      </c>
      <c r="B1164" s="108"/>
      <c r="C1164" s="108" t="s">
        <v>63</v>
      </c>
      <c r="D1164" s="109" t="s">
        <v>54</v>
      </c>
      <c r="E1164" s="62">
        <v>175</v>
      </c>
      <c r="F1164" s="110"/>
      <c r="G1164" s="111"/>
      <c r="H1164" s="110"/>
      <c r="I1164" s="65">
        <v>1.7</v>
      </c>
      <c r="J1164" s="112">
        <v>160</v>
      </c>
      <c r="K1164" s="67">
        <v>41.13</v>
      </c>
    </row>
    <row r="1165" spans="1:11" s="6" customFormat="1" ht="15" outlineLevel="1">
      <c r="A1165" s="59" t="s">
        <v>43</v>
      </c>
      <c r="B1165" s="108"/>
      <c r="C1165" s="108" t="s">
        <v>64</v>
      </c>
      <c r="D1165" s="109"/>
      <c r="E1165" s="62" t="s">
        <v>43</v>
      </c>
      <c r="F1165" s="110"/>
      <c r="G1165" s="111"/>
      <c r="H1165" s="110"/>
      <c r="I1165" s="65">
        <v>2.67</v>
      </c>
      <c r="J1165" s="112"/>
      <c r="K1165" s="67">
        <v>66.84</v>
      </c>
    </row>
    <row r="1166" spans="1:11" s="6" customFormat="1" ht="15.75">
      <c r="A1166" s="70" t="s">
        <v>43</v>
      </c>
      <c r="B1166" s="113"/>
      <c r="C1166" s="113" t="s">
        <v>65</v>
      </c>
      <c r="D1166" s="114"/>
      <c r="E1166" s="73" t="s">
        <v>43</v>
      </c>
      <c r="F1166" s="115"/>
      <c r="G1166" s="116"/>
      <c r="H1166" s="115"/>
      <c r="I1166" s="76">
        <v>7707.74</v>
      </c>
      <c r="J1166" s="117"/>
      <c r="K1166" s="78">
        <v>167239.71</v>
      </c>
    </row>
    <row r="1167" spans="1:11" s="6" customFormat="1" ht="180">
      <c r="A1167" s="59">
        <v>97</v>
      </c>
      <c r="B1167" s="108" t="s">
        <v>147</v>
      </c>
      <c r="C1167" s="108" t="s">
        <v>148</v>
      </c>
      <c r="D1167" s="109" t="s">
        <v>149</v>
      </c>
      <c r="E1167" s="62" t="s">
        <v>937</v>
      </c>
      <c r="F1167" s="110">
        <v>0.59</v>
      </c>
      <c r="G1167" s="111"/>
      <c r="H1167" s="110"/>
      <c r="I1167" s="65"/>
      <c r="J1167" s="112"/>
      <c r="K1167" s="67"/>
    </row>
    <row r="1168" spans="1:11" s="6" customFormat="1" ht="25.5" outlineLevel="1">
      <c r="A1168" s="59" t="s">
        <v>43</v>
      </c>
      <c r="B1168" s="108"/>
      <c r="C1168" s="108" t="s">
        <v>44</v>
      </c>
      <c r="D1168" s="109"/>
      <c r="E1168" s="62" t="s">
        <v>43</v>
      </c>
      <c r="F1168" s="110"/>
      <c r="G1168" s="111" t="s">
        <v>94</v>
      </c>
      <c r="H1168" s="110"/>
      <c r="I1168" s="65"/>
      <c r="J1168" s="112"/>
      <c r="K1168" s="67"/>
    </row>
    <row r="1169" spans="1:11" s="6" customFormat="1" ht="15" outlineLevel="1">
      <c r="A1169" s="59" t="s">
        <v>43</v>
      </c>
      <c r="B1169" s="108"/>
      <c r="C1169" s="108" t="s">
        <v>46</v>
      </c>
      <c r="D1169" s="109"/>
      <c r="E1169" s="62" t="s">
        <v>43</v>
      </c>
      <c r="F1169" s="110">
        <v>0.59</v>
      </c>
      <c r="G1169" s="111" t="s">
        <v>95</v>
      </c>
      <c r="H1169" s="110"/>
      <c r="I1169" s="65">
        <v>244.92</v>
      </c>
      <c r="J1169" s="112">
        <v>7.07</v>
      </c>
      <c r="K1169" s="67">
        <v>1731.61</v>
      </c>
    </row>
    <row r="1170" spans="1:11" s="6" customFormat="1" ht="15" outlineLevel="1">
      <c r="A1170" s="59" t="s">
        <v>43</v>
      </c>
      <c r="B1170" s="108"/>
      <c r="C1170" s="108" t="s">
        <v>48</v>
      </c>
      <c r="D1170" s="109"/>
      <c r="E1170" s="62" t="s">
        <v>43</v>
      </c>
      <c r="F1170" s="110" t="s">
        <v>151</v>
      </c>
      <c r="G1170" s="111"/>
      <c r="H1170" s="110"/>
      <c r="I1170" s="68" t="s">
        <v>938</v>
      </c>
      <c r="J1170" s="112">
        <v>26.39</v>
      </c>
      <c r="K1170" s="69" t="s">
        <v>939</v>
      </c>
    </row>
    <row r="1171" spans="1:11" s="6" customFormat="1" ht="15" outlineLevel="1">
      <c r="A1171" s="59" t="s">
        <v>43</v>
      </c>
      <c r="B1171" s="108"/>
      <c r="C1171" s="108" t="s">
        <v>52</v>
      </c>
      <c r="D1171" s="109"/>
      <c r="E1171" s="62" t="s">
        <v>43</v>
      </c>
      <c r="F1171" s="110"/>
      <c r="G1171" s="111"/>
      <c r="H1171" s="110"/>
      <c r="I1171" s="65"/>
      <c r="J1171" s="112"/>
      <c r="K1171" s="67"/>
    </row>
    <row r="1172" spans="1:11" s="6" customFormat="1" ht="15" outlineLevel="1">
      <c r="A1172" s="59" t="s">
        <v>43</v>
      </c>
      <c r="B1172" s="108"/>
      <c r="C1172" s="108" t="s">
        <v>53</v>
      </c>
      <c r="D1172" s="109" t="s">
        <v>54</v>
      </c>
      <c r="E1172" s="62">
        <v>91</v>
      </c>
      <c r="F1172" s="110"/>
      <c r="G1172" s="111"/>
      <c r="H1172" s="110"/>
      <c r="I1172" s="65"/>
      <c r="J1172" s="112">
        <v>95</v>
      </c>
      <c r="K1172" s="67"/>
    </row>
    <row r="1173" spans="1:11" s="6" customFormat="1" ht="15" outlineLevel="1">
      <c r="A1173" s="59" t="s">
        <v>43</v>
      </c>
      <c r="B1173" s="108"/>
      <c r="C1173" s="108" t="s">
        <v>55</v>
      </c>
      <c r="D1173" s="109" t="s">
        <v>54</v>
      </c>
      <c r="E1173" s="62">
        <v>70</v>
      </c>
      <c r="F1173" s="110"/>
      <c r="G1173" s="111"/>
      <c r="H1173" s="110"/>
      <c r="I1173" s="65"/>
      <c r="J1173" s="112">
        <v>65</v>
      </c>
      <c r="K1173" s="67"/>
    </row>
    <row r="1174" spans="1:11" s="6" customFormat="1" ht="15" outlineLevel="1">
      <c r="A1174" s="59" t="s">
        <v>43</v>
      </c>
      <c r="B1174" s="108"/>
      <c r="C1174" s="108" t="s">
        <v>56</v>
      </c>
      <c r="D1174" s="109" t="s">
        <v>54</v>
      </c>
      <c r="E1174" s="62">
        <v>98</v>
      </c>
      <c r="F1174" s="110"/>
      <c r="G1174" s="111"/>
      <c r="H1174" s="110"/>
      <c r="I1174" s="65">
        <v>4.07</v>
      </c>
      <c r="J1174" s="112">
        <v>95</v>
      </c>
      <c r="K1174" s="67">
        <v>104.07</v>
      </c>
    </row>
    <row r="1175" spans="1:11" s="6" customFormat="1" ht="15" outlineLevel="1">
      <c r="A1175" s="59" t="s">
        <v>43</v>
      </c>
      <c r="B1175" s="108"/>
      <c r="C1175" s="108" t="s">
        <v>57</v>
      </c>
      <c r="D1175" s="109" t="s">
        <v>54</v>
      </c>
      <c r="E1175" s="62">
        <v>77</v>
      </c>
      <c r="F1175" s="110"/>
      <c r="G1175" s="111"/>
      <c r="H1175" s="110"/>
      <c r="I1175" s="65">
        <v>3.2</v>
      </c>
      <c r="J1175" s="112">
        <v>65</v>
      </c>
      <c r="K1175" s="67">
        <v>71.209999999999994</v>
      </c>
    </row>
    <row r="1176" spans="1:11" s="6" customFormat="1" ht="15.75">
      <c r="A1176" s="70" t="s">
        <v>43</v>
      </c>
      <c r="B1176" s="113"/>
      <c r="C1176" s="113" t="s">
        <v>60</v>
      </c>
      <c r="D1176" s="114"/>
      <c r="E1176" s="73" t="s">
        <v>43</v>
      </c>
      <c r="F1176" s="115"/>
      <c r="G1176" s="116"/>
      <c r="H1176" s="115"/>
      <c r="I1176" s="76">
        <v>252.19</v>
      </c>
      <c r="J1176" s="117"/>
      <c r="K1176" s="78">
        <v>1906.89</v>
      </c>
    </row>
    <row r="1177" spans="1:11" s="6" customFormat="1" ht="15" outlineLevel="1">
      <c r="A1177" s="59" t="s">
        <v>43</v>
      </c>
      <c r="B1177" s="108"/>
      <c r="C1177" s="108" t="s">
        <v>61</v>
      </c>
      <c r="D1177" s="109"/>
      <c r="E1177" s="62" t="s">
        <v>43</v>
      </c>
      <c r="F1177" s="110"/>
      <c r="G1177" s="111"/>
      <c r="H1177" s="110"/>
      <c r="I1177" s="65"/>
      <c r="J1177" s="112"/>
      <c r="K1177" s="67"/>
    </row>
    <row r="1178" spans="1:11" s="6" customFormat="1" ht="25.5" outlineLevel="1">
      <c r="A1178" s="59" t="s">
        <v>43</v>
      </c>
      <c r="B1178" s="108"/>
      <c r="C1178" s="108" t="s">
        <v>46</v>
      </c>
      <c r="D1178" s="109"/>
      <c r="E1178" s="62" t="s">
        <v>43</v>
      </c>
      <c r="F1178" s="110">
        <v>0.01</v>
      </c>
      <c r="G1178" s="111" t="s">
        <v>100</v>
      </c>
      <c r="H1178" s="110"/>
      <c r="I1178" s="65">
        <v>0.42</v>
      </c>
      <c r="J1178" s="112">
        <v>26.39</v>
      </c>
      <c r="K1178" s="67">
        <v>10.96</v>
      </c>
    </row>
    <row r="1179" spans="1:11" s="6" customFormat="1" ht="25.5" outlineLevel="1">
      <c r="A1179" s="59" t="s">
        <v>43</v>
      </c>
      <c r="B1179" s="108"/>
      <c r="C1179" s="108" t="s">
        <v>48</v>
      </c>
      <c r="D1179" s="109"/>
      <c r="E1179" s="62" t="s">
        <v>43</v>
      </c>
      <c r="F1179" s="110">
        <v>0.01</v>
      </c>
      <c r="G1179" s="111" t="s">
        <v>100</v>
      </c>
      <c r="H1179" s="110"/>
      <c r="I1179" s="65">
        <v>0.42</v>
      </c>
      <c r="J1179" s="112">
        <v>26.39</v>
      </c>
      <c r="K1179" s="67">
        <v>10.96</v>
      </c>
    </row>
    <row r="1180" spans="1:11" s="6" customFormat="1" ht="15" outlineLevel="1">
      <c r="A1180" s="59" t="s">
        <v>43</v>
      </c>
      <c r="B1180" s="108"/>
      <c r="C1180" s="108" t="s">
        <v>63</v>
      </c>
      <c r="D1180" s="109" t="s">
        <v>54</v>
      </c>
      <c r="E1180" s="62">
        <v>175</v>
      </c>
      <c r="F1180" s="110"/>
      <c r="G1180" s="111"/>
      <c r="H1180" s="110"/>
      <c r="I1180" s="65">
        <v>0.73</v>
      </c>
      <c r="J1180" s="112">
        <v>160</v>
      </c>
      <c r="K1180" s="67">
        <v>17.53</v>
      </c>
    </row>
    <row r="1181" spans="1:11" s="6" customFormat="1" ht="15" outlineLevel="1">
      <c r="A1181" s="59" t="s">
        <v>43</v>
      </c>
      <c r="B1181" s="108"/>
      <c r="C1181" s="108" t="s">
        <v>64</v>
      </c>
      <c r="D1181" s="109"/>
      <c r="E1181" s="62" t="s">
        <v>43</v>
      </c>
      <c r="F1181" s="110"/>
      <c r="G1181" s="111"/>
      <c r="H1181" s="110"/>
      <c r="I1181" s="65">
        <v>1.1499999999999999</v>
      </c>
      <c r="J1181" s="112"/>
      <c r="K1181" s="67">
        <v>28.49</v>
      </c>
    </row>
    <row r="1182" spans="1:11" s="6" customFormat="1" ht="15.75">
      <c r="A1182" s="70" t="s">
        <v>43</v>
      </c>
      <c r="B1182" s="113"/>
      <c r="C1182" s="113" t="s">
        <v>65</v>
      </c>
      <c r="D1182" s="114"/>
      <c r="E1182" s="73" t="s">
        <v>43</v>
      </c>
      <c r="F1182" s="115"/>
      <c r="G1182" s="116"/>
      <c r="H1182" s="115"/>
      <c r="I1182" s="76">
        <v>253.34</v>
      </c>
      <c r="J1182" s="117"/>
      <c r="K1182" s="78">
        <v>1935.38</v>
      </c>
    </row>
    <row r="1183" spans="1:11" s="6" customFormat="1" ht="240">
      <c r="A1183" s="59">
        <v>98</v>
      </c>
      <c r="B1183" s="108" t="s">
        <v>747</v>
      </c>
      <c r="C1183" s="108" t="s">
        <v>748</v>
      </c>
      <c r="D1183" s="109" t="s">
        <v>41</v>
      </c>
      <c r="E1183" s="62">
        <v>3</v>
      </c>
      <c r="F1183" s="110">
        <v>263.04000000000002</v>
      </c>
      <c r="G1183" s="111"/>
      <c r="H1183" s="110"/>
      <c r="I1183" s="65"/>
      <c r="J1183" s="112"/>
      <c r="K1183" s="67"/>
    </row>
    <row r="1184" spans="1:11" s="6" customFormat="1" ht="25.5" outlineLevel="1">
      <c r="A1184" s="59" t="s">
        <v>43</v>
      </c>
      <c r="B1184" s="108"/>
      <c r="C1184" s="108" t="s">
        <v>44</v>
      </c>
      <c r="D1184" s="109"/>
      <c r="E1184" s="62" t="s">
        <v>43</v>
      </c>
      <c r="F1184" s="110">
        <v>175.82</v>
      </c>
      <c r="G1184" s="111" t="s">
        <v>168</v>
      </c>
      <c r="H1184" s="110"/>
      <c r="I1184" s="65">
        <v>480.41</v>
      </c>
      <c r="J1184" s="112">
        <v>26.39</v>
      </c>
      <c r="K1184" s="67">
        <v>12678.03</v>
      </c>
    </row>
    <row r="1185" spans="1:11" s="6" customFormat="1" ht="25.5" outlineLevel="1">
      <c r="A1185" s="59" t="s">
        <v>43</v>
      </c>
      <c r="B1185" s="108"/>
      <c r="C1185" s="108" t="s">
        <v>46</v>
      </c>
      <c r="D1185" s="109"/>
      <c r="E1185" s="62" t="s">
        <v>43</v>
      </c>
      <c r="F1185" s="110">
        <v>1.2</v>
      </c>
      <c r="G1185" s="111" t="s">
        <v>169</v>
      </c>
      <c r="H1185" s="110"/>
      <c r="I1185" s="65">
        <v>3.24</v>
      </c>
      <c r="J1185" s="112">
        <v>9.58</v>
      </c>
      <c r="K1185" s="67">
        <v>31.04</v>
      </c>
    </row>
    <row r="1186" spans="1:11" s="6" customFormat="1" ht="15" outlineLevel="1">
      <c r="A1186" s="59" t="s">
        <v>43</v>
      </c>
      <c r="B1186" s="108"/>
      <c r="C1186" s="108" t="s">
        <v>48</v>
      </c>
      <c r="D1186" s="109"/>
      <c r="E1186" s="62" t="s">
        <v>43</v>
      </c>
      <c r="F1186" s="110" t="s">
        <v>749</v>
      </c>
      <c r="G1186" s="111"/>
      <c r="H1186" s="110"/>
      <c r="I1186" s="68" t="s">
        <v>890</v>
      </c>
      <c r="J1186" s="112">
        <v>26.39</v>
      </c>
      <c r="K1186" s="69" t="s">
        <v>940</v>
      </c>
    </row>
    <row r="1187" spans="1:11" s="6" customFormat="1" ht="15" outlineLevel="1">
      <c r="A1187" s="59" t="s">
        <v>43</v>
      </c>
      <c r="B1187" s="108"/>
      <c r="C1187" s="108" t="s">
        <v>52</v>
      </c>
      <c r="D1187" s="109"/>
      <c r="E1187" s="62" t="s">
        <v>43</v>
      </c>
      <c r="F1187" s="110">
        <v>86.02</v>
      </c>
      <c r="G1187" s="111">
        <v>0</v>
      </c>
      <c r="H1187" s="110"/>
      <c r="I1187" s="65"/>
      <c r="J1187" s="112">
        <v>6.33</v>
      </c>
      <c r="K1187" s="67"/>
    </row>
    <row r="1188" spans="1:11" s="6" customFormat="1" ht="15" outlineLevel="1">
      <c r="A1188" s="59" t="s">
        <v>43</v>
      </c>
      <c r="B1188" s="108"/>
      <c r="C1188" s="108" t="s">
        <v>53</v>
      </c>
      <c r="D1188" s="109" t="s">
        <v>54</v>
      </c>
      <c r="E1188" s="62">
        <v>110</v>
      </c>
      <c r="F1188" s="110"/>
      <c r="G1188" s="111"/>
      <c r="H1188" s="110"/>
      <c r="I1188" s="65">
        <v>528.45000000000005</v>
      </c>
      <c r="J1188" s="112">
        <v>90</v>
      </c>
      <c r="K1188" s="67">
        <v>11410.23</v>
      </c>
    </row>
    <row r="1189" spans="1:11" s="6" customFormat="1" ht="15" outlineLevel="1">
      <c r="A1189" s="59" t="s">
        <v>43</v>
      </c>
      <c r="B1189" s="108"/>
      <c r="C1189" s="108" t="s">
        <v>55</v>
      </c>
      <c r="D1189" s="109" t="s">
        <v>54</v>
      </c>
      <c r="E1189" s="62">
        <v>74</v>
      </c>
      <c r="F1189" s="110"/>
      <c r="G1189" s="111"/>
      <c r="H1189" s="110"/>
      <c r="I1189" s="65">
        <v>355.5</v>
      </c>
      <c r="J1189" s="112">
        <v>41</v>
      </c>
      <c r="K1189" s="67">
        <v>5197.99</v>
      </c>
    </row>
    <row r="1190" spans="1:11" s="6" customFormat="1" ht="15" outlineLevel="1">
      <c r="A1190" s="59" t="s">
        <v>43</v>
      </c>
      <c r="B1190" s="108"/>
      <c r="C1190" s="108" t="s">
        <v>56</v>
      </c>
      <c r="D1190" s="109" t="s">
        <v>54</v>
      </c>
      <c r="E1190" s="62">
        <v>98</v>
      </c>
      <c r="F1190" s="110"/>
      <c r="G1190" s="111"/>
      <c r="H1190" s="110"/>
      <c r="I1190" s="65">
        <v>0.48</v>
      </c>
      <c r="J1190" s="112">
        <v>95</v>
      </c>
      <c r="K1190" s="67">
        <v>12.19</v>
      </c>
    </row>
    <row r="1191" spans="1:11" s="6" customFormat="1" ht="15" outlineLevel="1">
      <c r="A1191" s="59" t="s">
        <v>43</v>
      </c>
      <c r="B1191" s="108"/>
      <c r="C1191" s="108" t="s">
        <v>57</v>
      </c>
      <c r="D1191" s="109" t="s">
        <v>54</v>
      </c>
      <c r="E1191" s="62">
        <v>77</v>
      </c>
      <c r="F1191" s="110"/>
      <c r="G1191" s="111"/>
      <c r="H1191" s="110"/>
      <c r="I1191" s="65">
        <v>0.38</v>
      </c>
      <c r="J1191" s="112">
        <v>65</v>
      </c>
      <c r="K1191" s="67">
        <v>8.34</v>
      </c>
    </row>
    <row r="1192" spans="1:11" s="6" customFormat="1" ht="30" outlineLevel="1">
      <c r="A1192" s="59" t="s">
        <v>43</v>
      </c>
      <c r="B1192" s="108"/>
      <c r="C1192" s="108" t="s">
        <v>58</v>
      </c>
      <c r="D1192" s="109" t="s">
        <v>59</v>
      </c>
      <c r="E1192" s="62">
        <v>13.72</v>
      </c>
      <c r="F1192" s="110"/>
      <c r="G1192" s="111" t="s">
        <v>168</v>
      </c>
      <c r="H1192" s="110"/>
      <c r="I1192" s="65">
        <v>37.49</v>
      </c>
      <c r="J1192" s="112"/>
      <c r="K1192" s="67"/>
    </row>
    <row r="1193" spans="1:11" s="6" customFormat="1" ht="15.75">
      <c r="A1193" s="70" t="s">
        <v>43</v>
      </c>
      <c r="B1193" s="113"/>
      <c r="C1193" s="113" t="s">
        <v>60</v>
      </c>
      <c r="D1193" s="114"/>
      <c r="E1193" s="73" t="s">
        <v>43</v>
      </c>
      <c r="F1193" s="115"/>
      <c r="G1193" s="116"/>
      <c r="H1193" s="115"/>
      <c r="I1193" s="76">
        <v>1368.46</v>
      </c>
      <c r="J1193" s="117"/>
      <c r="K1193" s="78">
        <v>29337.82</v>
      </c>
    </row>
    <row r="1194" spans="1:11" s="6" customFormat="1" ht="15" outlineLevel="1">
      <c r="A1194" s="59" t="s">
        <v>43</v>
      </c>
      <c r="B1194" s="108"/>
      <c r="C1194" s="108" t="s">
        <v>61</v>
      </c>
      <c r="D1194" s="109"/>
      <c r="E1194" s="62" t="s">
        <v>43</v>
      </c>
      <c r="F1194" s="110"/>
      <c r="G1194" s="111"/>
      <c r="H1194" s="110"/>
      <c r="I1194" s="65"/>
      <c r="J1194" s="112"/>
      <c r="K1194" s="67"/>
    </row>
    <row r="1195" spans="1:11" s="6" customFormat="1" ht="25.5" outlineLevel="1">
      <c r="A1195" s="59" t="s">
        <v>43</v>
      </c>
      <c r="B1195" s="108"/>
      <c r="C1195" s="108" t="s">
        <v>46</v>
      </c>
      <c r="D1195" s="109"/>
      <c r="E1195" s="62" t="s">
        <v>43</v>
      </c>
      <c r="F1195" s="110">
        <v>0.18</v>
      </c>
      <c r="G1195" s="111" t="s">
        <v>173</v>
      </c>
      <c r="H1195" s="110"/>
      <c r="I1195" s="65">
        <v>0.05</v>
      </c>
      <c r="J1195" s="112">
        <v>26.39</v>
      </c>
      <c r="K1195" s="67">
        <v>1.28</v>
      </c>
    </row>
    <row r="1196" spans="1:11" s="6" customFormat="1" ht="25.5" outlineLevel="1">
      <c r="A1196" s="59" t="s">
        <v>43</v>
      </c>
      <c r="B1196" s="108"/>
      <c r="C1196" s="108" t="s">
        <v>48</v>
      </c>
      <c r="D1196" s="109"/>
      <c r="E1196" s="62" t="s">
        <v>43</v>
      </c>
      <c r="F1196" s="110">
        <v>0.18</v>
      </c>
      <c r="G1196" s="111" t="s">
        <v>173</v>
      </c>
      <c r="H1196" s="110"/>
      <c r="I1196" s="65">
        <v>0.05</v>
      </c>
      <c r="J1196" s="112">
        <v>26.39</v>
      </c>
      <c r="K1196" s="67">
        <v>1.28</v>
      </c>
    </row>
    <row r="1197" spans="1:11" s="6" customFormat="1" ht="15" outlineLevel="1">
      <c r="A1197" s="59" t="s">
        <v>43</v>
      </c>
      <c r="B1197" s="108"/>
      <c r="C1197" s="108" t="s">
        <v>63</v>
      </c>
      <c r="D1197" s="109" t="s">
        <v>54</v>
      </c>
      <c r="E1197" s="62">
        <v>175</v>
      </c>
      <c r="F1197" s="110"/>
      <c r="G1197" s="111"/>
      <c r="H1197" s="110"/>
      <c r="I1197" s="65">
        <v>0.09</v>
      </c>
      <c r="J1197" s="112">
        <v>160</v>
      </c>
      <c r="K1197" s="67">
        <v>2.0499999999999998</v>
      </c>
    </row>
    <row r="1198" spans="1:11" s="6" customFormat="1" ht="15" outlineLevel="1">
      <c r="A1198" s="59" t="s">
        <v>43</v>
      </c>
      <c r="B1198" s="108"/>
      <c r="C1198" s="108" t="s">
        <v>64</v>
      </c>
      <c r="D1198" s="109"/>
      <c r="E1198" s="62" t="s">
        <v>43</v>
      </c>
      <c r="F1198" s="110"/>
      <c r="G1198" s="111"/>
      <c r="H1198" s="110"/>
      <c r="I1198" s="65">
        <v>0.14000000000000001</v>
      </c>
      <c r="J1198" s="112"/>
      <c r="K1198" s="67">
        <v>3.33</v>
      </c>
    </row>
    <row r="1199" spans="1:11" s="6" customFormat="1" ht="15.75">
      <c r="A1199" s="70" t="s">
        <v>43</v>
      </c>
      <c r="B1199" s="113"/>
      <c r="C1199" s="113" t="s">
        <v>65</v>
      </c>
      <c r="D1199" s="114"/>
      <c r="E1199" s="73" t="s">
        <v>43</v>
      </c>
      <c r="F1199" s="115"/>
      <c r="G1199" s="116"/>
      <c r="H1199" s="115"/>
      <c r="I1199" s="76">
        <v>1368.6</v>
      </c>
      <c r="J1199" s="117"/>
      <c r="K1199" s="78">
        <v>29341.15</v>
      </c>
    </row>
    <row r="1200" spans="1:11" s="6" customFormat="1" ht="240">
      <c r="A1200" s="59">
        <v>99</v>
      </c>
      <c r="B1200" s="108" t="s">
        <v>750</v>
      </c>
      <c r="C1200" s="108" t="s">
        <v>751</v>
      </c>
      <c r="D1200" s="109" t="s">
        <v>41</v>
      </c>
      <c r="E1200" s="62">
        <v>8</v>
      </c>
      <c r="F1200" s="110">
        <v>28.37</v>
      </c>
      <c r="G1200" s="111"/>
      <c r="H1200" s="110"/>
      <c r="I1200" s="65"/>
      <c r="J1200" s="112"/>
      <c r="K1200" s="67"/>
    </row>
    <row r="1201" spans="1:11" s="6" customFormat="1" ht="25.5" outlineLevel="1">
      <c r="A1201" s="59" t="s">
        <v>43</v>
      </c>
      <c r="B1201" s="108"/>
      <c r="C1201" s="108" t="s">
        <v>44</v>
      </c>
      <c r="D1201" s="109"/>
      <c r="E1201" s="62" t="s">
        <v>43</v>
      </c>
      <c r="F1201" s="110">
        <v>20.47</v>
      </c>
      <c r="G1201" s="111" t="s">
        <v>701</v>
      </c>
      <c r="H1201" s="110"/>
      <c r="I1201" s="65">
        <v>124.29</v>
      </c>
      <c r="J1201" s="112">
        <v>26.39</v>
      </c>
      <c r="K1201" s="67">
        <v>3280.11</v>
      </c>
    </row>
    <row r="1202" spans="1:11" s="6" customFormat="1" ht="25.5" outlineLevel="1">
      <c r="A1202" s="59" t="s">
        <v>43</v>
      </c>
      <c r="B1202" s="108"/>
      <c r="C1202" s="108" t="s">
        <v>46</v>
      </c>
      <c r="D1202" s="109"/>
      <c r="E1202" s="62" t="s">
        <v>43</v>
      </c>
      <c r="F1202" s="110">
        <v>1.1200000000000001</v>
      </c>
      <c r="G1202" s="111" t="s">
        <v>702</v>
      </c>
      <c r="H1202" s="110"/>
      <c r="I1202" s="65">
        <v>6.72</v>
      </c>
      <c r="J1202" s="112">
        <v>8.98</v>
      </c>
      <c r="K1202" s="67">
        <v>60.35</v>
      </c>
    </row>
    <row r="1203" spans="1:11" s="6" customFormat="1" ht="15" outlineLevel="1">
      <c r="A1203" s="59" t="s">
        <v>43</v>
      </c>
      <c r="B1203" s="108"/>
      <c r="C1203" s="108" t="s">
        <v>48</v>
      </c>
      <c r="D1203" s="109"/>
      <c r="E1203" s="62" t="s">
        <v>43</v>
      </c>
      <c r="F1203" s="110" t="s">
        <v>752</v>
      </c>
      <c r="G1203" s="111"/>
      <c r="H1203" s="110"/>
      <c r="I1203" s="68" t="s">
        <v>941</v>
      </c>
      <c r="J1203" s="112">
        <v>26.39</v>
      </c>
      <c r="K1203" s="69" t="s">
        <v>942</v>
      </c>
    </row>
    <row r="1204" spans="1:11" s="6" customFormat="1" ht="15" outlineLevel="1">
      <c r="A1204" s="59" t="s">
        <v>43</v>
      </c>
      <c r="B1204" s="108"/>
      <c r="C1204" s="108" t="s">
        <v>52</v>
      </c>
      <c r="D1204" s="109"/>
      <c r="E1204" s="62" t="s">
        <v>43</v>
      </c>
      <c r="F1204" s="110">
        <v>6.78</v>
      </c>
      <c r="G1204" s="111">
        <v>0</v>
      </c>
      <c r="H1204" s="110"/>
      <c r="I1204" s="65"/>
      <c r="J1204" s="112">
        <v>7.64</v>
      </c>
      <c r="K1204" s="67"/>
    </row>
    <row r="1205" spans="1:11" s="6" customFormat="1" ht="15" outlineLevel="1">
      <c r="A1205" s="59" t="s">
        <v>43</v>
      </c>
      <c r="B1205" s="108"/>
      <c r="C1205" s="108" t="s">
        <v>53</v>
      </c>
      <c r="D1205" s="109" t="s">
        <v>54</v>
      </c>
      <c r="E1205" s="62">
        <v>114</v>
      </c>
      <c r="F1205" s="110"/>
      <c r="G1205" s="111"/>
      <c r="H1205" s="110"/>
      <c r="I1205" s="65">
        <v>141.69</v>
      </c>
      <c r="J1205" s="112">
        <v>79</v>
      </c>
      <c r="K1205" s="67">
        <v>2591.29</v>
      </c>
    </row>
    <row r="1206" spans="1:11" s="6" customFormat="1" ht="15" outlineLevel="1">
      <c r="A1206" s="59" t="s">
        <v>43</v>
      </c>
      <c r="B1206" s="108"/>
      <c r="C1206" s="108" t="s">
        <v>55</v>
      </c>
      <c r="D1206" s="109" t="s">
        <v>54</v>
      </c>
      <c r="E1206" s="62">
        <v>67</v>
      </c>
      <c r="F1206" s="110"/>
      <c r="G1206" s="111"/>
      <c r="H1206" s="110"/>
      <c r="I1206" s="65">
        <v>83.27</v>
      </c>
      <c r="J1206" s="112">
        <v>41</v>
      </c>
      <c r="K1206" s="67">
        <v>1344.85</v>
      </c>
    </row>
    <row r="1207" spans="1:11" s="6" customFormat="1" ht="15" outlineLevel="1">
      <c r="A1207" s="59" t="s">
        <v>43</v>
      </c>
      <c r="B1207" s="108"/>
      <c r="C1207" s="108" t="s">
        <v>56</v>
      </c>
      <c r="D1207" s="109" t="s">
        <v>54</v>
      </c>
      <c r="E1207" s="62">
        <v>98</v>
      </c>
      <c r="F1207" s="110"/>
      <c r="G1207" s="111"/>
      <c r="H1207" s="110"/>
      <c r="I1207" s="65">
        <v>1</v>
      </c>
      <c r="J1207" s="112">
        <v>95</v>
      </c>
      <c r="K1207" s="67">
        <v>25.57</v>
      </c>
    </row>
    <row r="1208" spans="1:11" s="6" customFormat="1" ht="15" outlineLevel="1">
      <c r="A1208" s="59" t="s">
        <v>43</v>
      </c>
      <c r="B1208" s="108"/>
      <c r="C1208" s="108" t="s">
        <v>57</v>
      </c>
      <c r="D1208" s="109" t="s">
        <v>54</v>
      </c>
      <c r="E1208" s="62">
        <v>77</v>
      </c>
      <c r="F1208" s="110"/>
      <c r="G1208" s="111"/>
      <c r="H1208" s="110"/>
      <c r="I1208" s="65">
        <v>0.79</v>
      </c>
      <c r="J1208" s="112">
        <v>65</v>
      </c>
      <c r="K1208" s="67">
        <v>17.5</v>
      </c>
    </row>
    <row r="1209" spans="1:11" s="6" customFormat="1" ht="30" outlineLevel="1">
      <c r="A1209" s="59" t="s">
        <v>43</v>
      </c>
      <c r="B1209" s="108"/>
      <c r="C1209" s="108" t="s">
        <v>58</v>
      </c>
      <c r="D1209" s="109" t="s">
        <v>59</v>
      </c>
      <c r="E1209" s="62">
        <v>1.63</v>
      </c>
      <c r="F1209" s="110"/>
      <c r="G1209" s="111" t="s">
        <v>701</v>
      </c>
      <c r="H1209" s="110"/>
      <c r="I1209" s="65">
        <v>9.9</v>
      </c>
      <c r="J1209" s="112"/>
      <c r="K1209" s="67"/>
    </row>
    <row r="1210" spans="1:11" s="6" customFormat="1" ht="15.75">
      <c r="A1210" s="70" t="s">
        <v>43</v>
      </c>
      <c r="B1210" s="113"/>
      <c r="C1210" s="113" t="s">
        <v>60</v>
      </c>
      <c r="D1210" s="114"/>
      <c r="E1210" s="73" t="s">
        <v>43</v>
      </c>
      <c r="F1210" s="115"/>
      <c r="G1210" s="116"/>
      <c r="H1210" s="115"/>
      <c r="I1210" s="76">
        <v>357.76</v>
      </c>
      <c r="J1210" s="117"/>
      <c r="K1210" s="78">
        <v>7319.67</v>
      </c>
    </row>
    <row r="1211" spans="1:11" s="6" customFormat="1" ht="15" outlineLevel="1">
      <c r="A1211" s="59" t="s">
        <v>43</v>
      </c>
      <c r="B1211" s="108"/>
      <c r="C1211" s="108" t="s">
        <v>61</v>
      </c>
      <c r="D1211" s="109"/>
      <c r="E1211" s="62" t="s">
        <v>43</v>
      </c>
      <c r="F1211" s="110"/>
      <c r="G1211" s="111"/>
      <c r="H1211" s="110"/>
      <c r="I1211" s="65"/>
      <c r="J1211" s="112"/>
      <c r="K1211" s="67"/>
    </row>
    <row r="1212" spans="1:11" s="6" customFormat="1" ht="25.5" outlineLevel="1">
      <c r="A1212" s="59" t="s">
        <v>43</v>
      </c>
      <c r="B1212" s="108"/>
      <c r="C1212" s="108" t="s">
        <v>46</v>
      </c>
      <c r="D1212" s="109"/>
      <c r="E1212" s="62" t="s">
        <v>43</v>
      </c>
      <c r="F1212" s="110">
        <v>0.17</v>
      </c>
      <c r="G1212" s="111" t="s">
        <v>705</v>
      </c>
      <c r="H1212" s="110"/>
      <c r="I1212" s="65">
        <v>0.1</v>
      </c>
      <c r="J1212" s="112">
        <v>26.39</v>
      </c>
      <c r="K1212" s="67">
        <v>2.69</v>
      </c>
    </row>
    <row r="1213" spans="1:11" s="6" customFormat="1" ht="25.5" outlineLevel="1">
      <c r="A1213" s="59" t="s">
        <v>43</v>
      </c>
      <c r="B1213" s="108"/>
      <c r="C1213" s="108" t="s">
        <v>48</v>
      </c>
      <c r="D1213" s="109"/>
      <c r="E1213" s="62" t="s">
        <v>43</v>
      </c>
      <c r="F1213" s="110">
        <v>0.17</v>
      </c>
      <c r="G1213" s="111" t="s">
        <v>705</v>
      </c>
      <c r="H1213" s="110"/>
      <c r="I1213" s="65">
        <v>0.1</v>
      </c>
      <c r="J1213" s="112">
        <v>26.39</v>
      </c>
      <c r="K1213" s="67">
        <v>2.69</v>
      </c>
    </row>
    <row r="1214" spans="1:11" s="6" customFormat="1" ht="15" outlineLevel="1">
      <c r="A1214" s="59" t="s">
        <v>43</v>
      </c>
      <c r="B1214" s="108"/>
      <c r="C1214" s="108" t="s">
        <v>63</v>
      </c>
      <c r="D1214" s="109" t="s">
        <v>54</v>
      </c>
      <c r="E1214" s="62">
        <v>175</v>
      </c>
      <c r="F1214" s="110"/>
      <c r="G1214" s="111"/>
      <c r="H1214" s="110"/>
      <c r="I1214" s="65">
        <v>0.18</v>
      </c>
      <c r="J1214" s="112">
        <v>160</v>
      </c>
      <c r="K1214" s="67">
        <v>4.3099999999999996</v>
      </c>
    </row>
    <row r="1215" spans="1:11" s="6" customFormat="1" ht="15" outlineLevel="1">
      <c r="A1215" s="59" t="s">
        <v>43</v>
      </c>
      <c r="B1215" s="108"/>
      <c r="C1215" s="108" t="s">
        <v>64</v>
      </c>
      <c r="D1215" s="109"/>
      <c r="E1215" s="62" t="s">
        <v>43</v>
      </c>
      <c r="F1215" s="110"/>
      <c r="G1215" s="111"/>
      <c r="H1215" s="110"/>
      <c r="I1215" s="65">
        <v>0.28000000000000003</v>
      </c>
      <c r="J1215" s="112"/>
      <c r="K1215" s="67">
        <v>7</v>
      </c>
    </row>
    <row r="1216" spans="1:11" s="6" customFormat="1" ht="15.75">
      <c r="A1216" s="70" t="s">
        <v>43</v>
      </c>
      <c r="B1216" s="113"/>
      <c r="C1216" s="113" t="s">
        <v>65</v>
      </c>
      <c r="D1216" s="114"/>
      <c r="E1216" s="73" t="s">
        <v>43</v>
      </c>
      <c r="F1216" s="115"/>
      <c r="G1216" s="116"/>
      <c r="H1216" s="115"/>
      <c r="I1216" s="76">
        <v>358.04</v>
      </c>
      <c r="J1216" s="117"/>
      <c r="K1216" s="78">
        <v>7326.67</v>
      </c>
    </row>
    <row r="1217" spans="1:11" s="6" customFormat="1" ht="255">
      <c r="A1217" s="59">
        <v>100</v>
      </c>
      <c r="B1217" s="108" t="s">
        <v>485</v>
      </c>
      <c r="C1217" s="108" t="s">
        <v>258</v>
      </c>
      <c r="D1217" s="109" t="s">
        <v>142</v>
      </c>
      <c r="E1217" s="62" t="s">
        <v>943</v>
      </c>
      <c r="F1217" s="110">
        <v>4680.08</v>
      </c>
      <c r="G1217" s="111"/>
      <c r="H1217" s="110"/>
      <c r="I1217" s="65"/>
      <c r="J1217" s="112"/>
      <c r="K1217" s="67"/>
    </row>
    <row r="1218" spans="1:11" s="6" customFormat="1" ht="25.5" outlineLevel="1">
      <c r="A1218" s="59" t="s">
        <v>43</v>
      </c>
      <c r="B1218" s="108"/>
      <c r="C1218" s="108" t="s">
        <v>44</v>
      </c>
      <c r="D1218" s="109"/>
      <c r="E1218" s="62" t="s">
        <v>43</v>
      </c>
      <c r="F1218" s="110">
        <v>1339.18</v>
      </c>
      <c r="G1218" s="111" t="s">
        <v>168</v>
      </c>
      <c r="H1218" s="110"/>
      <c r="I1218" s="65">
        <v>3303.5</v>
      </c>
      <c r="J1218" s="112">
        <v>26.39</v>
      </c>
      <c r="K1218" s="67">
        <v>87179.46</v>
      </c>
    </row>
    <row r="1219" spans="1:11" s="6" customFormat="1" ht="25.5" outlineLevel="1">
      <c r="A1219" s="59" t="s">
        <v>43</v>
      </c>
      <c r="B1219" s="108"/>
      <c r="C1219" s="108" t="s">
        <v>46</v>
      </c>
      <c r="D1219" s="109"/>
      <c r="E1219" s="62" t="s">
        <v>43</v>
      </c>
      <c r="F1219" s="110">
        <v>121.68</v>
      </c>
      <c r="G1219" s="111" t="s">
        <v>169</v>
      </c>
      <c r="H1219" s="110"/>
      <c r="I1219" s="65">
        <v>296.60000000000002</v>
      </c>
      <c r="J1219" s="112">
        <v>8.4600000000000009</v>
      </c>
      <c r="K1219" s="67">
        <v>2509.2600000000002</v>
      </c>
    </row>
    <row r="1220" spans="1:11" s="6" customFormat="1" ht="15" outlineLevel="1">
      <c r="A1220" s="59" t="s">
        <v>43</v>
      </c>
      <c r="B1220" s="108"/>
      <c r="C1220" s="108" t="s">
        <v>48</v>
      </c>
      <c r="D1220" s="109"/>
      <c r="E1220" s="62" t="s">
        <v>43</v>
      </c>
      <c r="F1220" s="110" t="s">
        <v>260</v>
      </c>
      <c r="G1220" s="111"/>
      <c r="H1220" s="110"/>
      <c r="I1220" s="68" t="s">
        <v>944</v>
      </c>
      <c r="J1220" s="112">
        <v>26.39</v>
      </c>
      <c r="K1220" s="69" t="s">
        <v>945</v>
      </c>
    </row>
    <row r="1221" spans="1:11" s="6" customFormat="1" ht="15" outlineLevel="1">
      <c r="A1221" s="59" t="s">
        <v>43</v>
      </c>
      <c r="B1221" s="108"/>
      <c r="C1221" s="108" t="s">
        <v>52</v>
      </c>
      <c r="D1221" s="109"/>
      <c r="E1221" s="62" t="s">
        <v>43</v>
      </c>
      <c r="F1221" s="110">
        <v>3219.22</v>
      </c>
      <c r="G1221" s="111">
        <v>0.6</v>
      </c>
      <c r="H1221" s="110"/>
      <c r="I1221" s="65">
        <v>5231.3599999999997</v>
      </c>
      <c r="J1221" s="112">
        <v>49.14</v>
      </c>
      <c r="K1221" s="67">
        <v>257069.09</v>
      </c>
    </row>
    <row r="1222" spans="1:11" s="6" customFormat="1" ht="15" outlineLevel="1">
      <c r="A1222" s="59" t="s">
        <v>43</v>
      </c>
      <c r="B1222" s="108"/>
      <c r="C1222" s="108" t="s">
        <v>53</v>
      </c>
      <c r="D1222" s="109" t="s">
        <v>54</v>
      </c>
      <c r="E1222" s="62">
        <v>100</v>
      </c>
      <c r="F1222" s="110"/>
      <c r="G1222" s="111"/>
      <c r="H1222" s="110"/>
      <c r="I1222" s="65">
        <v>3303.5</v>
      </c>
      <c r="J1222" s="112">
        <v>83</v>
      </c>
      <c r="K1222" s="67">
        <v>72358.95</v>
      </c>
    </row>
    <row r="1223" spans="1:11" s="6" customFormat="1" ht="15" outlineLevel="1">
      <c r="A1223" s="59" t="s">
        <v>43</v>
      </c>
      <c r="B1223" s="108"/>
      <c r="C1223" s="108" t="s">
        <v>55</v>
      </c>
      <c r="D1223" s="109" t="s">
        <v>54</v>
      </c>
      <c r="E1223" s="62">
        <v>64</v>
      </c>
      <c r="F1223" s="110"/>
      <c r="G1223" s="111"/>
      <c r="H1223" s="110"/>
      <c r="I1223" s="65">
        <v>2114.2399999999998</v>
      </c>
      <c r="J1223" s="112">
        <v>41</v>
      </c>
      <c r="K1223" s="67">
        <v>35743.58</v>
      </c>
    </row>
    <row r="1224" spans="1:11" s="6" customFormat="1" ht="15" outlineLevel="1">
      <c r="A1224" s="59" t="s">
        <v>43</v>
      </c>
      <c r="B1224" s="108"/>
      <c r="C1224" s="108" t="s">
        <v>56</v>
      </c>
      <c r="D1224" s="109" t="s">
        <v>54</v>
      </c>
      <c r="E1224" s="62">
        <v>98</v>
      </c>
      <c r="F1224" s="110"/>
      <c r="G1224" s="111"/>
      <c r="H1224" s="110"/>
      <c r="I1224" s="65">
        <v>24.48</v>
      </c>
      <c r="J1224" s="112">
        <v>95</v>
      </c>
      <c r="K1224" s="67">
        <v>626.38</v>
      </c>
    </row>
    <row r="1225" spans="1:11" s="6" customFormat="1" ht="15" outlineLevel="1">
      <c r="A1225" s="59" t="s">
        <v>43</v>
      </c>
      <c r="B1225" s="108"/>
      <c r="C1225" s="108" t="s">
        <v>57</v>
      </c>
      <c r="D1225" s="109" t="s">
        <v>54</v>
      </c>
      <c r="E1225" s="62">
        <v>77</v>
      </c>
      <c r="F1225" s="110"/>
      <c r="G1225" s="111"/>
      <c r="H1225" s="110"/>
      <c r="I1225" s="65">
        <v>19.23</v>
      </c>
      <c r="J1225" s="112">
        <v>65</v>
      </c>
      <c r="K1225" s="67">
        <v>428.58</v>
      </c>
    </row>
    <row r="1226" spans="1:11" s="6" customFormat="1" ht="30" outlineLevel="1">
      <c r="A1226" s="59" t="s">
        <v>43</v>
      </c>
      <c r="B1226" s="108"/>
      <c r="C1226" s="108" t="s">
        <v>58</v>
      </c>
      <c r="D1226" s="109" t="s">
        <v>59</v>
      </c>
      <c r="E1226" s="62">
        <v>111.32</v>
      </c>
      <c r="F1226" s="110"/>
      <c r="G1226" s="111" t="s">
        <v>168</v>
      </c>
      <c r="H1226" s="110"/>
      <c r="I1226" s="65">
        <v>274.61</v>
      </c>
      <c r="J1226" s="112"/>
      <c r="K1226" s="67"/>
    </row>
    <row r="1227" spans="1:11" s="6" customFormat="1" ht="15.75">
      <c r="A1227" s="70" t="s">
        <v>43</v>
      </c>
      <c r="B1227" s="113"/>
      <c r="C1227" s="113" t="s">
        <v>60</v>
      </c>
      <c r="D1227" s="114"/>
      <c r="E1227" s="73" t="s">
        <v>43</v>
      </c>
      <c r="F1227" s="115"/>
      <c r="G1227" s="116"/>
      <c r="H1227" s="115"/>
      <c r="I1227" s="76">
        <v>14292.91</v>
      </c>
      <c r="J1227" s="117"/>
      <c r="K1227" s="78">
        <v>455915.3</v>
      </c>
    </row>
    <row r="1228" spans="1:11" s="6" customFormat="1" ht="15" outlineLevel="1">
      <c r="A1228" s="59" t="s">
        <v>43</v>
      </c>
      <c r="B1228" s="108"/>
      <c r="C1228" s="108" t="s">
        <v>61</v>
      </c>
      <c r="D1228" s="109"/>
      <c r="E1228" s="62" t="s">
        <v>43</v>
      </c>
      <c r="F1228" s="110"/>
      <c r="G1228" s="111"/>
      <c r="H1228" s="110"/>
      <c r="I1228" s="65"/>
      <c r="J1228" s="112"/>
      <c r="K1228" s="67"/>
    </row>
    <row r="1229" spans="1:11" s="6" customFormat="1" ht="25.5" outlineLevel="1">
      <c r="A1229" s="59" t="s">
        <v>43</v>
      </c>
      <c r="B1229" s="108"/>
      <c r="C1229" s="108" t="s">
        <v>46</v>
      </c>
      <c r="D1229" s="109"/>
      <c r="E1229" s="62" t="s">
        <v>43</v>
      </c>
      <c r="F1229" s="110">
        <v>10.25</v>
      </c>
      <c r="G1229" s="111" t="s">
        <v>173</v>
      </c>
      <c r="H1229" s="110"/>
      <c r="I1229" s="65">
        <v>2.5</v>
      </c>
      <c r="J1229" s="112">
        <v>26.39</v>
      </c>
      <c r="K1229" s="67">
        <v>65.94</v>
      </c>
    </row>
    <row r="1230" spans="1:11" s="6" customFormat="1" ht="25.5" outlineLevel="1">
      <c r="A1230" s="59" t="s">
        <v>43</v>
      </c>
      <c r="B1230" s="108"/>
      <c r="C1230" s="108" t="s">
        <v>48</v>
      </c>
      <c r="D1230" s="109"/>
      <c r="E1230" s="62" t="s">
        <v>43</v>
      </c>
      <c r="F1230" s="110">
        <v>10.25</v>
      </c>
      <c r="G1230" s="111" t="s">
        <v>173</v>
      </c>
      <c r="H1230" s="110"/>
      <c r="I1230" s="65">
        <v>2.5</v>
      </c>
      <c r="J1230" s="112">
        <v>26.39</v>
      </c>
      <c r="K1230" s="67">
        <v>65.94</v>
      </c>
    </row>
    <row r="1231" spans="1:11" s="6" customFormat="1" ht="15" outlineLevel="1">
      <c r="A1231" s="59" t="s">
        <v>43</v>
      </c>
      <c r="B1231" s="108"/>
      <c r="C1231" s="108" t="s">
        <v>63</v>
      </c>
      <c r="D1231" s="109" t="s">
        <v>54</v>
      </c>
      <c r="E1231" s="62">
        <v>175</v>
      </c>
      <c r="F1231" s="110"/>
      <c r="G1231" s="111"/>
      <c r="H1231" s="110"/>
      <c r="I1231" s="65">
        <v>4.38</v>
      </c>
      <c r="J1231" s="112">
        <v>160</v>
      </c>
      <c r="K1231" s="67">
        <v>105.5</v>
      </c>
    </row>
    <row r="1232" spans="1:11" s="6" customFormat="1" ht="15" outlineLevel="1">
      <c r="A1232" s="59" t="s">
        <v>43</v>
      </c>
      <c r="B1232" s="108"/>
      <c r="C1232" s="108" t="s">
        <v>64</v>
      </c>
      <c r="D1232" s="109"/>
      <c r="E1232" s="62" t="s">
        <v>43</v>
      </c>
      <c r="F1232" s="110"/>
      <c r="G1232" s="111"/>
      <c r="H1232" s="110"/>
      <c r="I1232" s="65">
        <v>6.88</v>
      </c>
      <c r="J1232" s="112"/>
      <c r="K1232" s="67">
        <v>171.44</v>
      </c>
    </row>
    <row r="1233" spans="1:11" s="6" customFormat="1" ht="15.75">
      <c r="A1233" s="70" t="s">
        <v>43</v>
      </c>
      <c r="B1233" s="113"/>
      <c r="C1233" s="113" t="s">
        <v>65</v>
      </c>
      <c r="D1233" s="114"/>
      <c r="E1233" s="73" t="s">
        <v>43</v>
      </c>
      <c r="F1233" s="115"/>
      <c r="G1233" s="116"/>
      <c r="H1233" s="115"/>
      <c r="I1233" s="76">
        <v>14299.79</v>
      </c>
      <c r="J1233" s="117"/>
      <c r="K1233" s="78">
        <v>456086.74</v>
      </c>
    </row>
    <row r="1234" spans="1:11" s="6" customFormat="1" ht="240">
      <c r="A1234" s="59">
        <v>101</v>
      </c>
      <c r="B1234" s="108" t="s">
        <v>489</v>
      </c>
      <c r="C1234" s="108" t="s">
        <v>490</v>
      </c>
      <c r="D1234" s="109" t="s">
        <v>142</v>
      </c>
      <c r="E1234" s="62" t="s">
        <v>943</v>
      </c>
      <c r="F1234" s="110">
        <v>8355.73</v>
      </c>
      <c r="G1234" s="111"/>
      <c r="H1234" s="110"/>
      <c r="I1234" s="65"/>
      <c r="J1234" s="112"/>
      <c r="K1234" s="67"/>
    </row>
    <row r="1235" spans="1:11" s="6" customFormat="1" ht="25.5" outlineLevel="1">
      <c r="A1235" s="59" t="s">
        <v>43</v>
      </c>
      <c r="B1235" s="108"/>
      <c r="C1235" s="108" t="s">
        <v>44</v>
      </c>
      <c r="D1235" s="109"/>
      <c r="E1235" s="62" t="s">
        <v>43</v>
      </c>
      <c r="F1235" s="110">
        <v>1013.09</v>
      </c>
      <c r="G1235" s="111" t="s">
        <v>85</v>
      </c>
      <c r="H1235" s="110"/>
      <c r="I1235" s="65">
        <v>3332.14</v>
      </c>
      <c r="J1235" s="112">
        <v>26.39</v>
      </c>
      <c r="K1235" s="67">
        <v>87935.039999999994</v>
      </c>
    </row>
    <row r="1236" spans="1:11" s="6" customFormat="1" ht="25.5" outlineLevel="1">
      <c r="A1236" s="59" t="s">
        <v>43</v>
      </c>
      <c r="B1236" s="108"/>
      <c r="C1236" s="108" t="s">
        <v>46</v>
      </c>
      <c r="D1236" s="109"/>
      <c r="E1236" s="62" t="s">
        <v>43</v>
      </c>
      <c r="F1236" s="110">
        <v>30</v>
      </c>
      <c r="G1236" s="111" t="s">
        <v>86</v>
      </c>
      <c r="H1236" s="110"/>
      <c r="I1236" s="65">
        <v>97.5</v>
      </c>
      <c r="J1236" s="112">
        <v>8.11</v>
      </c>
      <c r="K1236" s="67">
        <v>790.74</v>
      </c>
    </row>
    <row r="1237" spans="1:11" s="6" customFormat="1" ht="15" outlineLevel="1">
      <c r="A1237" s="59" t="s">
        <v>43</v>
      </c>
      <c r="B1237" s="108"/>
      <c r="C1237" s="108" t="s">
        <v>48</v>
      </c>
      <c r="D1237" s="109"/>
      <c r="E1237" s="62" t="s">
        <v>43</v>
      </c>
      <c r="F1237" s="110" t="s">
        <v>491</v>
      </c>
      <c r="G1237" s="111"/>
      <c r="H1237" s="110"/>
      <c r="I1237" s="68" t="s">
        <v>946</v>
      </c>
      <c r="J1237" s="112">
        <v>26.39</v>
      </c>
      <c r="K1237" s="69" t="s">
        <v>947</v>
      </c>
    </row>
    <row r="1238" spans="1:11" s="6" customFormat="1" ht="15" outlineLevel="1">
      <c r="A1238" s="59" t="s">
        <v>43</v>
      </c>
      <c r="B1238" s="108"/>
      <c r="C1238" s="108" t="s">
        <v>52</v>
      </c>
      <c r="D1238" s="109"/>
      <c r="E1238" s="62" t="s">
        <v>43</v>
      </c>
      <c r="F1238" s="110">
        <v>7312.64</v>
      </c>
      <c r="G1238" s="111">
        <v>0</v>
      </c>
      <c r="H1238" s="110"/>
      <c r="I1238" s="65"/>
      <c r="J1238" s="112">
        <v>1.96</v>
      </c>
      <c r="K1238" s="67"/>
    </row>
    <row r="1239" spans="1:11" s="6" customFormat="1" ht="15" outlineLevel="1">
      <c r="A1239" s="59" t="s">
        <v>43</v>
      </c>
      <c r="B1239" s="108"/>
      <c r="C1239" s="108" t="s">
        <v>53</v>
      </c>
      <c r="D1239" s="109" t="s">
        <v>54</v>
      </c>
      <c r="E1239" s="62">
        <v>91</v>
      </c>
      <c r="F1239" s="110"/>
      <c r="G1239" s="111"/>
      <c r="H1239" s="110"/>
      <c r="I1239" s="65">
        <v>3032.25</v>
      </c>
      <c r="J1239" s="112">
        <v>75</v>
      </c>
      <c r="K1239" s="67">
        <v>65951.28</v>
      </c>
    </row>
    <row r="1240" spans="1:11" s="6" customFormat="1" ht="15" outlineLevel="1">
      <c r="A1240" s="59" t="s">
        <v>43</v>
      </c>
      <c r="B1240" s="108"/>
      <c r="C1240" s="108" t="s">
        <v>55</v>
      </c>
      <c r="D1240" s="109" t="s">
        <v>54</v>
      </c>
      <c r="E1240" s="62">
        <v>70</v>
      </c>
      <c r="F1240" s="110"/>
      <c r="G1240" s="111"/>
      <c r="H1240" s="110"/>
      <c r="I1240" s="65">
        <v>2332.5</v>
      </c>
      <c r="J1240" s="112">
        <v>41</v>
      </c>
      <c r="K1240" s="67">
        <v>36053.370000000003</v>
      </c>
    </row>
    <row r="1241" spans="1:11" s="6" customFormat="1" ht="15" outlineLevel="1">
      <c r="A1241" s="59" t="s">
        <v>43</v>
      </c>
      <c r="B1241" s="108"/>
      <c r="C1241" s="108" t="s">
        <v>56</v>
      </c>
      <c r="D1241" s="109" t="s">
        <v>54</v>
      </c>
      <c r="E1241" s="62">
        <v>98</v>
      </c>
      <c r="F1241" s="110"/>
      <c r="G1241" s="111"/>
      <c r="H1241" s="110"/>
      <c r="I1241" s="65">
        <v>8.7899999999999991</v>
      </c>
      <c r="J1241" s="112">
        <v>95</v>
      </c>
      <c r="K1241" s="67">
        <v>224.88</v>
      </c>
    </row>
    <row r="1242" spans="1:11" s="6" customFormat="1" ht="15" outlineLevel="1">
      <c r="A1242" s="59" t="s">
        <v>43</v>
      </c>
      <c r="B1242" s="108"/>
      <c r="C1242" s="108" t="s">
        <v>57</v>
      </c>
      <c r="D1242" s="109" t="s">
        <v>54</v>
      </c>
      <c r="E1242" s="62">
        <v>77</v>
      </c>
      <c r="F1242" s="110"/>
      <c r="G1242" s="111"/>
      <c r="H1242" s="110"/>
      <c r="I1242" s="65">
        <v>6.91</v>
      </c>
      <c r="J1242" s="112">
        <v>65</v>
      </c>
      <c r="K1242" s="67">
        <v>153.87</v>
      </c>
    </row>
    <row r="1243" spans="1:11" s="6" customFormat="1" ht="30" outlineLevel="1">
      <c r="A1243" s="59" t="s">
        <v>43</v>
      </c>
      <c r="B1243" s="108"/>
      <c r="C1243" s="108" t="s">
        <v>58</v>
      </c>
      <c r="D1243" s="109" t="s">
        <v>59</v>
      </c>
      <c r="E1243" s="62">
        <v>85.15</v>
      </c>
      <c r="F1243" s="110"/>
      <c r="G1243" s="111" t="s">
        <v>85</v>
      </c>
      <c r="H1243" s="110"/>
      <c r="I1243" s="65">
        <v>280.07</v>
      </c>
      <c r="J1243" s="112"/>
      <c r="K1243" s="67"/>
    </row>
    <row r="1244" spans="1:11" s="6" customFormat="1" ht="15.75">
      <c r="A1244" s="70" t="s">
        <v>43</v>
      </c>
      <c r="B1244" s="113"/>
      <c r="C1244" s="113" t="s">
        <v>60</v>
      </c>
      <c r="D1244" s="114"/>
      <c r="E1244" s="73" t="s">
        <v>43</v>
      </c>
      <c r="F1244" s="115"/>
      <c r="G1244" s="116"/>
      <c r="H1244" s="115"/>
      <c r="I1244" s="76">
        <v>8810.09</v>
      </c>
      <c r="J1244" s="117"/>
      <c r="K1244" s="78">
        <v>191109.18</v>
      </c>
    </row>
    <row r="1245" spans="1:11" s="6" customFormat="1" ht="15" outlineLevel="1">
      <c r="A1245" s="59" t="s">
        <v>43</v>
      </c>
      <c r="B1245" s="108"/>
      <c r="C1245" s="108" t="s">
        <v>61</v>
      </c>
      <c r="D1245" s="109"/>
      <c r="E1245" s="62" t="s">
        <v>43</v>
      </c>
      <c r="F1245" s="110"/>
      <c r="G1245" s="111"/>
      <c r="H1245" s="110"/>
      <c r="I1245" s="65"/>
      <c r="J1245" s="112"/>
      <c r="K1245" s="67"/>
    </row>
    <row r="1246" spans="1:11" s="6" customFormat="1" ht="25.5" outlineLevel="1">
      <c r="A1246" s="59" t="s">
        <v>43</v>
      </c>
      <c r="B1246" s="108"/>
      <c r="C1246" s="108" t="s">
        <v>46</v>
      </c>
      <c r="D1246" s="109"/>
      <c r="E1246" s="62" t="s">
        <v>43</v>
      </c>
      <c r="F1246" s="110">
        <v>2.76</v>
      </c>
      <c r="G1246" s="111" t="s">
        <v>90</v>
      </c>
      <c r="H1246" s="110"/>
      <c r="I1246" s="65">
        <v>0.9</v>
      </c>
      <c r="J1246" s="112">
        <v>26.39</v>
      </c>
      <c r="K1246" s="67">
        <v>23.67</v>
      </c>
    </row>
    <row r="1247" spans="1:11" s="6" customFormat="1" ht="25.5" outlineLevel="1">
      <c r="A1247" s="59" t="s">
        <v>43</v>
      </c>
      <c r="B1247" s="108"/>
      <c r="C1247" s="108" t="s">
        <v>48</v>
      </c>
      <c r="D1247" s="109"/>
      <c r="E1247" s="62" t="s">
        <v>43</v>
      </c>
      <c r="F1247" s="110">
        <v>2.76</v>
      </c>
      <c r="G1247" s="111" t="s">
        <v>90</v>
      </c>
      <c r="H1247" s="110"/>
      <c r="I1247" s="65">
        <v>0.9</v>
      </c>
      <c r="J1247" s="112">
        <v>26.39</v>
      </c>
      <c r="K1247" s="67">
        <v>23.67</v>
      </c>
    </row>
    <row r="1248" spans="1:11" s="6" customFormat="1" ht="15" outlineLevel="1">
      <c r="A1248" s="59" t="s">
        <v>43</v>
      </c>
      <c r="B1248" s="108"/>
      <c r="C1248" s="108" t="s">
        <v>63</v>
      </c>
      <c r="D1248" s="109" t="s">
        <v>54</v>
      </c>
      <c r="E1248" s="62">
        <v>175</v>
      </c>
      <c r="F1248" s="110"/>
      <c r="G1248" s="111"/>
      <c r="H1248" s="110"/>
      <c r="I1248" s="65">
        <v>1.57</v>
      </c>
      <c r="J1248" s="112">
        <v>160</v>
      </c>
      <c r="K1248" s="67">
        <v>37.880000000000003</v>
      </c>
    </row>
    <row r="1249" spans="1:11" s="6" customFormat="1" ht="15" outlineLevel="1">
      <c r="A1249" s="59" t="s">
        <v>43</v>
      </c>
      <c r="B1249" s="108"/>
      <c r="C1249" s="108" t="s">
        <v>64</v>
      </c>
      <c r="D1249" s="109"/>
      <c r="E1249" s="62" t="s">
        <v>43</v>
      </c>
      <c r="F1249" s="110"/>
      <c r="G1249" s="111"/>
      <c r="H1249" s="110"/>
      <c r="I1249" s="65">
        <v>2.4700000000000002</v>
      </c>
      <c r="J1249" s="112"/>
      <c r="K1249" s="67">
        <v>61.55</v>
      </c>
    </row>
    <row r="1250" spans="1:11" s="6" customFormat="1" ht="15.75">
      <c r="A1250" s="70" t="s">
        <v>43</v>
      </c>
      <c r="B1250" s="113"/>
      <c r="C1250" s="113" t="s">
        <v>65</v>
      </c>
      <c r="D1250" s="114"/>
      <c r="E1250" s="73" t="s">
        <v>43</v>
      </c>
      <c r="F1250" s="115"/>
      <c r="G1250" s="116"/>
      <c r="H1250" s="115"/>
      <c r="I1250" s="76">
        <v>8812.56</v>
      </c>
      <c r="J1250" s="117"/>
      <c r="K1250" s="78">
        <v>191170.73</v>
      </c>
    </row>
    <row r="1251" spans="1:11" s="6" customFormat="1" ht="255">
      <c r="A1251" s="59">
        <v>102</v>
      </c>
      <c r="B1251" s="108" t="s">
        <v>485</v>
      </c>
      <c r="C1251" s="108" t="s">
        <v>948</v>
      </c>
      <c r="D1251" s="109" t="s">
        <v>142</v>
      </c>
      <c r="E1251" s="62" t="s">
        <v>949</v>
      </c>
      <c r="F1251" s="110">
        <v>4680.08</v>
      </c>
      <c r="G1251" s="111"/>
      <c r="H1251" s="110"/>
      <c r="I1251" s="65"/>
      <c r="J1251" s="112"/>
      <c r="K1251" s="67"/>
    </row>
    <row r="1252" spans="1:11" s="6" customFormat="1" ht="25.5" outlineLevel="1">
      <c r="A1252" s="59" t="s">
        <v>43</v>
      </c>
      <c r="B1252" s="108"/>
      <c r="C1252" s="108" t="s">
        <v>44</v>
      </c>
      <c r="D1252" s="109"/>
      <c r="E1252" s="62" t="s">
        <v>43</v>
      </c>
      <c r="F1252" s="110">
        <v>1339.18</v>
      </c>
      <c r="G1252" s="111" t="s">
        <v>168</v>
      </c>
      <c r="H1252" s="110"/>
      <c r="I1252" s="65">
        <v>423.85</v>
      </c>
      <c r="J1252" s="112">
        <v>26.39</v>
      </c>
      <c r="K1252" s="67">
        <v>11185.52</v>
      </c>
    </row>
    <row r="1253" spans="1:11" s="6" customFormat="1" ht="25.5" outlineLevel="1">
      <c r="A1253" s="59" t="s">
        <v>43</v>
      </c>
      <c r="B1253" s="108"/>
      <c r="C1253" s="108" t="s">
        <v>46</v>
      </c>
      <c r="D1253" s="109"/>
      <c r="E1253" s="62" t="s">
        <v>43</v>
      </c>
      <c r="F1253" s="110">
        <v>121.68</v>
      </c>
      <c r="G1253" s="111" t="s">
        <v>169</v>
      </c>
      <c r="H1253" s="110"/>
      <c r="I1253" s="65">
        <v>38.06</v>
      </c>
      <c r="J1253" s="112">
        <v>8.4600000000000009</v>
      </c>
      <c r="K1253" s="67">
        <v>321.95</v>
      </c>
    </row>
    <row r="1254" spans="1:11" s="6" customFormat="1" ht="15" outlineLevel="1">
      <c r="A1254" s="59" t="s">
        <v>43</v>
      </c>
      <c r="B1254" s="108"/>
      <c r="C1254" s="108" t="s">
        <v>48</v>
      </c>
      <c r="D1254" s="109"/>
      <c r="E1254" s="62" t="s">
        <v>43</v>
      </c>
      <c r="F1254" s="110" t="s">
        <v>260</v>
      </c>
      <c r="G1254" s="111"/>
      <c r="H1254" s="110"/>
      <c r="I1254" s="68" t="s">
        <v>950</v>
      </c>
      <c r="J1254" s="112">
        <v>26.39</v>
      </c>
      <c r="K1254" s="69" t="s">
        <v>951</v>
      </c>
    </row>
    <row r="1255" spans="1:11" s="6" customFormat="1" ht="15" outlineLevel="1">
      <c r="A1255" s="59" t="s">
        <v>43</v>
      </c>
      <c r="B1255" s="108"/>
      <c r="C1255" s="108" t="s">
        <v>52</v>
      </c>
      <c r="D1255" s="109"/>
      <c r="E1255" s="62" t="s">
        <v>43</v>
      </c>
      <c r="F1255" s="110">
        <v>3219.22</v>
      </c>
      <c r="G1255" s="111">
        <v>0.6</v>
      </c>
      <c r="H1255" s="110"/>
      <c r="I1255" s="65">
        <v>671.21</v>
      </c>
      <c r="J1255" s="112">
        <v>49.14</v>
      </c>
      <c r="K1255" s="67">
        <v>32983.129999999997</v>
      </c>
    </row>
    <row r="1256" spans="1:11" s="6" customFormat="1" ht="15" outlineLevel="1">
      <c r="A1256" s="59" t="s">
        <v>43</v>
      </c>
      <c r="B1256" s="108"/>
      <c r="C1256" s="108" t="s">
        <v>53</v>
      </c>
      <c r="D1256" s="109" t="s">
        <v>54</v>
      </c>
      <c r="E1256" s="62">
        <v>100</v>
      </c>
      <c r="F1256" s="110"/>
      <c r="G1256" s="111"/>
      <c r="H1256" s="110"/>
      <c r="I1256" s="65">
        <v>423.85</v>
      </c>
      <c r="J1256" s="112">
        <v>83</v>
      </c>
      <c r="K1256" s="67">
        <v>9283.98</v>
      </c>
    </row>
    <row r="1257" spans="1:11" s="6" customFormat="1" ht="15" outlineLevel="1">
      <c r="A1257" s="59" t="s">
        <v>43</v>
      </c>
      <c r="B1257" s="108"/>
      <c r="C1257" s="108" t="s">
        <v>55</v>
      </c>
      <c r="D1257" s="109" t="s">
        <v>54</v>
      </c>
      <c r="E1257" s="62">
        <v>64</v>
      </c>
      <c r="F1257" s="110"/>
      <c r="G1257" s="111"/>
      <c r="H1257" s="110"/>
      <c r="I1257" s="65">
        <v>271.26</v>
      </c>
      <c r="J1257" s="112">
        <v>41</v>
      </c>
      <c r="K1257" s="67">
        <v>4586.0600000000004</v>
      </c>
    </row>
    <row r="1258" spans="1:11" s="6" customFormat="1" ht="15" outlineLevel="1">
      <c r="A1258" s="59" t="s">
        <v>43</v>
      </c>
      <c r="B1258" s="108"/>
      <c r="C1258" s="108" t="s">
        <v>56</v>
      </c>
      <c r="D1258" s="109" t="s">
        <v>54</v>
      </c>
      <c r="E1258" s="62">
        <v>98</v>
      </c>
      <c r="F1258" s="110"/>
      <c r="G1258" s="111"/>
      <c r="H1258" s="110"/>
      <c r="I1258" s="65">
        <v>3.15</v>
      </c>
      <c r="J1258" s="112">
        <v>95</v>
      </c>
      <c r="K1258" s="67">
        <v>80.37</v>
      </c>
    </row>
    <row r="1259" spans="1:11" s="6" customFormat="1" ht="15" outlineLevel="1">
      <c r="A1259" s="59" t="s">
        <v>43</v>
      </c>
      <c r="B1259" s="108"/>
      <c r="C1259" s="108" t="s">
        <v>57</v>
      </c>
      <c r="D1259" s="109" t="s">
        <v>54</v>
      </c>
      <c r="E1259" s="62">
        <v>77</v>
      </c>
      <c r="F1259" s="110"/>
      <c r="G1259" s="111"/>
      <c r="H1259" s="110"/>
      <c r="I1259" s="65">
        <v>2.4700000000000002</v>
      </c>
      <c r="J1259" s="112">
        <v>65</v>
      </c>
      <c r="K1259" s="67">
        <v>54.99</v>
      </c>
    </row>
    <row r="1260" spans="1:11" s="6" customFormat="1" ht="30" outlineLevel="1">
      <c r="A1260" s="59" t="s">
        <v>43</v>
      </c>
      <c r="B1260" s="108"/>
      <c r="C1260" s="108" t="s">
        <v>58</v>
      </c>
      <c r="D1260" s="109" t="s">
        <v>59</v>
      </c>
      <c r="E1260" s="62">
        <v>111.32</v>
      </c>
      <c r="F1260" s="110"/>
      <c r="G1260" s="111" t="s">
        <v>168</v>
      </c>
      <c r="H1260" s="110"/>
      <c r="I1260" s="65">
        <v>35.229999999999997</v>
      </c>
      <c r="J1260" s="112"/>
      <c r="K1260" s="67"/>
    </row>
    <row r="1261" spans="1:11" s="6" customFormat="1" ht="15.75">
      <c r="A1261" s="70" t="s">
        <v>43</v>
      </c>
      <c r="B1261" s="113"/>
      <c r="C1261" s="113" t="s">
        <v>60</v>
      </c>
      <c r="D1261" s="114"/>
      <c r="E1261" s="73" t="s">
        <v>43</v>
      </c>
      <c r="F1261" s="115"/>
      <c r="G1261" s="116"/>
      <c r="H1261" s="115"/>
      <c r="I1261" s="76">
        <v>1833.85</v>
      </c>
      <c r="J1261" s="117"/>
      <c r="K1261" s="78">
        <v>58496</v>
      </c>
    </row>
    <row r="1262" spans="1:11" s="6" customFormat="1" ht="15" outlineLevel="1">
      <c r="A1262" s="59" t="s">
        <v>43</v>
      </c>
      <c r="B1262" s="108"/>
      <c r="C1262" s="108" t="s">
        <v>61</v>
      </c>
      <c r="D1262" s="109"/>
      <c r="E1262" s="62" t="s">
        <v>43</v>
      </c>
      <c r="F1262" s="110"/>
      <c r="G1262" s="111"/>
      <c r="H1262" s="110"/>
      <c r="I1262" s="65"/>
      <c r="J1262" s="112"/>
      <c r="K1262" s="67"/>
    </row>
    <row r="1263" spans="1:11" s="6" customFormat="1" ht="25.5" outlineLevel="1">
      <c r="A1263" s="59" t="s">
        <v>43</v>
      </c>
      <c r="B1263" s="108"/>
      <c r="C1263" s="108" t="s">
        <v>46</v>
      </c>
      <c r="D1263" s="109"/>
      <c r="E1263" s="62" t="s">
        <v>43</v>
      </c>
      <c r="F1263" s="110">
        <v>10.25</v>
      </c>
      <c r="G1263" s="111" t="s">
        <v>173</v>
      </c>
      <c r="H1263" s="110"/>
      <c r="I1263" s="65">
        <v>0.32</v>
      </c>
      <c r="J1263" s="112">
        <v>26.39</v>
      </c>
      <c r="K1263" s="67">
        <v>8.4600000000000009</v>
      </c>
    </row>
    <row r="1264" spans="1:11" s="6" customFormat="1" ht="25.5" outlineLevel="1">
      <c r="A1264" s="59" t="s">
        <v>43</v>
      </c>
      <c r="B1264" s="108"/>
      <c r="C1264" s="108" t="s">
        <v>48</v>
      </c>
      <c r="D1264" s="109"/>
      <c r="E1264" s="62" t="s">
        <v>43</v>
      </c>
      <c r="F1264" s="110">
        <v>10.25</v>
      </c>
      <c r="G1264" s="111" t="s">
        <v>173</v>
      </c>
      <c r="H1264" s="110"/>
      <c r="I1264" s="65">
        <v>0.32</v>
      </c>
      <c r="J1264" s="112">
        <v>26.39</v>
      </c>
      <c r="K1264" s="67">
        <v>8.4600000000000009</v>
      </c>
    </row>
    <row r="1265" spans="1:11" s="6" customFormat="1" ht="15" outlineLevel="1">
      <c r="A1265" s="59" t="s">
        <v>43</v>
      </c>
      <c r="B1265" s="108"/>
      <c r="C1265" s="108" t="s">
        <v>63</v>
      </c>
      <c r="D1265" s="109" t="s">
        <v>54</v>
      </c>
      <c r="E1265" s="62">
        <v>175</v>
      </c>
      <c r="F1265" s="110"/>
      <c r="G1265" s="111"/>
      <c r="H1265" s="110"/>
      <c r="I1265" s="65">
        <v>0.56000000000000005</v>
      </c>
      <c r="J1265" s="112">
        <v>160</v>
      </c>
      <c r="K1265" s="67">
        <v>13.54</v>
      </c>
    </row>
    <row r="1266" spans="1:11" s="6" customFormat="1" ht="15" outlineLevel="1">
      <c r="A1266" s="59" t="s">
        <v>43</v>
      </c>
      <c r="B1266" s="108"/>
      <c r="C1266" s="108" t="s">
        <v>64</v>
      </c>
      <c r="D1266" s="109"/>
      <c r="E1266" s="62" t="s">
        <v>43</v>
      </c>
      <c r="F1266" s="110"/>
      <c r="G1266" s="111"/>
      <c r="H1266" s="110"/>
      <c r="I1266" s="65">
        <v>0.88</v>
      </c>
      <c r="J1266" s="112"/>
      <c r="K1266" s="67">
        <v>22</v>
      </c>
    </row>
    <row r="1267" spans="1:11" s="6" customFormat="1" ht="15.75">
      <c r="A1267" s="70" t="s">
        <v>43</v>
      </c>
      <c r="B1267" s="113"/>
      <c r="C1267" s="113" t="s">
        <v>65</v>
      </c>
      <c r="D1267" s="114"/>
      <c r="E1267" s="73" t="s">
        <v>43</v>
      </c>
      <c r="F1267" s="115"/>
      <c r="G1267" s="116"/>
      <c r="H1267" s="115"/>
      <c r="I1267" s="76">
        <v>1834.73</v>
      </c>
      <c r="J1267" s="117"/>
      <c r="K1267" s="78">
        <v>58518</v>
      </c>
    </row>
    <row r="1268" spans="1:11" s="6" customFormat="1" ht="240">
      <c r="A1268" s="59">
        <v>103</v>
      </c>
      <c r="B1268" s="108" t="s">
        <v>489</v>
      </c>
      <c r="C1268" s="108" t="s">
        <v>490</v>
      </c>
      <c r="D1268" s="109" t="s">
        <v>142</v>
      </c>
      <c r="E1268" s="62" t="s">
        <v>949</v>
      </c>
      <c r="F1268" s="110">
        <v>8355.73</v>
      </c>
      <c r="G1268" s="111"/>
      <c r="H1268" s="110"/>
      <c r="I1268" s="65"/>
      <c r="J1268" s="112"/>
      <c r="K1268" s="67"/>
    </row>
    <row r="1269" spans="1:11" s="6" customFormat="1" ht="25.5" outlineLevel="1">
      <c r="A1269" s="59" t="s">
        <v>43</v>
      </c>
      <c r="B1269" s="108"/>
      <c r="C1269" s="108" t="s">
        <v>44</v>
      </c>
      <c r="D1269" s="109"/>
      <c r="E1269" s="62" t="s">
        <v>43</v>
      </c>
      <c r="F1269" s="110">
        <v>1013.09</v>
      </c>
      <c r="G1269" s="111" t="s">
        <v>85</v>
      </c>
      <c r="H1269" s="110"/>
      <c r="I1269" s="65">
        <v>427.53</v>
      </c>
      <c r="J1269" s="112">
        <v>26.39</v>
      </c>
      <c r="K1269" s="67">
        <v>11282.46</v>
      </c>
    </row>
    <row r="1270" spans="1:11" s="6" customFormat="1" ht="25.5" outlineLevel="1">
      <c r="A1270" s="59" t="s">
        <v>43</v>
      </c>
      <c r="B1270" s="108"/>
      <c r="C1270" s="108" t="s">
        <v>46</v>
      </c>
      <c r="D1270" s="109"/>
      <c r="E1270" s="62" t="s">
        <v>43</v>
      </c>
      <c r="F1270" s="110">
        <v>30</v>
      </c>
      <c r="G1270" s="111" t="s">
        <v>86</v>
      </c>
      <c r="H1270" s="110"/>
      <c r="I1270" s="65">
        <v>12.51</v>
      </c>
      <c r="J1270" s="112">
        <v>8.11</v>
      </c>
      <c r="K1270" s="67">
        <v>101.46</v>
      </c>
    </row>
    <row r="1271" spans="1:11" s="6" customFormat="1" ht="15" outlineLevel="1">
      <c r="A1271" s="59" t="s">
        <v>43</v>
      </c>
      <c r="B1271" s="108"/>
      <c r="C1271" s="108" t="s">
        <v>48</v>
      </c>
      <c r="D1271" s="109"/>
      <c r="E1271" s="62" t="s">
        <v>43</v>
      </c>
      <c r="F1271" s="110" t="s">
        <v>491</v>
      </c>
      <c r="G1271" s="111"/>
      <c r="H1271" s="110"/>
      <c r="I1271" s="68" t="s">
        <v>952</v>
      </c>
      <c r="J1271" s="112">
        <v>26.39</v>
      </c>
      <c r="K1271" s="69" t="s">
        <v>953</v>
      </c>
    </row>
    <row r="1272" spans="1:11" s="6" customFormat="1" ht="15" outlineLevel="1">
      <c r="A1272" s="59" t="s">
        <v>43</v>
      </c>
      <c r="B1272" s="108"/>
      <c r="C1272" s="108" t="s">
        <v>52</v>
      </c>
      <c r="D1272" s="109"/>
      <c r="E1272" s="62" t="s">
        <v>43</v>
      </c>
      <c r="F1272" s="110">
        <v>7312.64</v>
      </c>
      <c r="G1272" s="111">
        <v>0</v>
      </c>
      <c r="H1272" s="110"/>
      <c r="I1272" s="65"/>
      <c r="J1272" s="112">
        <v>1.96</v>
      </c>
      <c r="K1272" s="67"/>
    </row>
    <row r="1273" spans="1:11" s="6" customFormat="1" ht="15" outlineLevel="1">
      <c r="A1273" s="59" t="s">
        <v>43</v>
      </c>
      <c r="B1273" s="108"/>
      <c r="C1273" s="108" t="s">
        <v>53</v>
      </c>
      <c r="D1273" s="109" t="s">
        <v>54</v>
      </c>
      <c r="E1273" s="62">
        <v>91</v>
      </c>
      <c r="F1273" s="110"/>
      <c r="G1273" s="111"/>
      <c r="H1273" s="110"/>
      <c r="I1273" s="65">
        <v>389.05</v>
      </c>
      <c r="J1273" s="112">
        <v>75</v>
      </c>
      <c r="K1273" s="67">
        <v>8461.85</v>
      </c>
    </row>
    <row r="1274" spans="1:11" s="6" customFormat="1" ht="15" outlineLevel="1">
      <c r="A1274" s="59" t="s">
        <v>43</v>
      </c>
      <c r="B1274" s="108"/>
      <c r="C1274" s="108" t="s">
        <v>55</v>
      </c>
      <c r="D1274" s="109" t="s">
        <v>54</v>
      </c>
      <c r="E1274" s="62">
        <v>70</v>
      </c>
      <c r="F1274" s="110"/>
      <c r="G1274" s="111"/>
      <c r="H1274" s="110"/>
      <c r="I1274" s="65">
        <v>299.27</v>
      </c>
      <c r="J1274" s="112">
        <v>41</v>
      </c>
      <c r="K1274" s="67">
        <v>4625.8100000000004</v>
      </c>
    </row>
    <row r="1275" spans="1:11" s="6" customFormat="1" ht="15" outlineLevel="1">
      <c r="A1275" s="59" t="s">
        <v>43</v>
      </c>
      <c r="B1275" s="108"/>
      <c r="C1275" s="108" t="s">
        <v>56</v>
      </c>
      <c r="D1275" s="109" t="s">
        <v>54</v>
      </c>
      <c r="E1275" s="62">
        <v>98</v>
      </c>
      <c r="F1275" s="110"/>
      <c r="G1275" s="111"/>
      <c r="H1275" s="110"/>
      <c r="I1275" s="65">
        <v>1.1299999999999999</v>
      </c>
      <c r="J1275" s="112">
        <v>95</v>
      </c>
      <c r="K1275" s="67">
        <v>28.85</v>
      </c>
    </row>
    <row r="1276" spans="1:11" s="6" customFormat="1" ht="15" outlineLevel="1">
      <c r="A1276" s="59" t="s">
        <v>43</v>
      </c>
      <c r="B1276" s="108"/>
      <c r="C1276" s="108" t="s">
        <v>57</v>
      </c>
      <c r="D1276" s="109" t="s">
        <v>54</v>
      </c>
      <c r="E1276" s="62">
        <v>77</v>
      </c>
      <c r="F1276" s="110"/>
      <c r="G1276" s="111"/>
      <c r="H1276" s="110"/>
      <c r="I1276" s="65">
        <v>0.89</v>
      </c>
      <c r="J1276" s="112">
        <v>65</v>
      </c>
      <c r="K1276" s="67">
        <v>19.739999999999998</v>
      </c>
    </row>
    <row r="1277" spans="1:11" s="6" customFormat="1" ht="30" outlineLevel="1">
      <c r="A1277" s="59" t="s">
        <v>43</v>
      </c>
      <c r="B1277" s="108"/>
      <c r="C1277" s="108" t="s">
        <v>58</v>
      </c>
      <c r="D1277" s="109" t="s">
        <v>59</v>
      </c>
      <c r="E1277" s="62">
        <v>85.15</v>
      </c>
      <c r="F1277" s="110"/>
      <c r="G1277" s="111" t="s">
        <v>85</v>
      </c>
      <c r="H1277" s="110"/>
      <c r="I1277" s="65">
        <v>35.93</v>
      </c>
      <c r="J1277" s="112"/>
      <c r="K1277" s="67"/>
    </row>
    <row r="1278" spans="1:11" s="6" customFormat="1" ht="15.75">
      <c r="A1278" s="70" t="s">
        <v>43</v>
      </c>
      <c r="B1278" s="113"/>
      <c r="C1278" s="113" t="s">
        <v>60</v>
      </c>
      <c r="D1278" s="114"/>
      <c r="E1278" s="73" t="s">
        <v>43</v>
      </c>
      <c r="F1278" s="115"/>
      <c r="G1278" s="116"/>
      <c r="H1278" s="115"/>
      <c r="I1278" s="76">
        <v>1130.3800000000001</v>
      </c>
      <c r="J1278" s="117"/>
      <c r="K1278" s="78">
        <v>24520.17</v>
      </c>
    </row>
    <row r="1279" spans="1:11" s="6" customFormat="1" ht="15" outlineLevel="1">
      <c r="A1279" s="59" t="s">
        <v>43</v>
      </c>
      <c r="B1279" s="108"/>
      <c r="C1279" s="108" t="s">
        <v>61</v>
      </c>
      <c r="D1279" s="109"/>
      <c r="E1279" s="62" t="s">
        <v>43</v>
      </c>
      <c r="F1279" s="110"/>
      <c r="G1279" s="111"/>
      <c r="H1279" s="110"/>
      <c r="I1279" s="65"/>
      <c r="J1279" s="112"/>
      <c r="K1279" s="67"/>
    </row>
    <row r="1280" spans="1:11" s="6" customFormat="1" ht="25.5" outlineLevel="1">
      <c r="A1280" s="59" t="s">
        <v>43</v>
      </c>
      <c r="B1280" s="108"/>
      <c r="C1280" s="108" t="s">
        <v>46</v>
      </c>
      <c r="D1280" s="109"/>
      <c r="E1280" s="62" t="s">
        <v>43</v>
      </c>
      <c r="F1280" s="110">
        <v>2.76</v>
      </c>
      <c r="G1280" s="111" t="s">
        <v>90</v>
      </c>
      <c r="H1280" s="110"/>
      <c r="I1280" s="65">
        <v>0.12</v>
      </c>
      <c r="J1280" s="112">
        <v>26.39</v>
      </c>
      <c r="K1280" s="67">
        <v>3.04</v>
      </c>
    </row>
    <row r="1281" spans="1:11" s="6" customFormat="1" ht="25.5" outlineLevel="1">
      <c r="A1281" s="59" t="s">
        <v>43</v>
      </c>
      <c r="B1281" s="108"/>
      <c r="C1281" s="108" t="s">
        <v>48</v>
      </c>
      <c r="D1281" s="109"/>
      <c r="E1281" s="62" t="s">
        <v>43</v>
      </c>
      <c r="F1281" s="110">
        <v>2.76</v>
      </c>
      <c r="G1281" s="111" t="s">
        <v>90</v>
      </c>
      <c r="H1281" s="110"/>
      <c r="I1281" s="65">
        <v>0.12</v>
      </c>
      <c r="J1281" s="112">
        <v>26.39</v>
      </c>
      <c r="K1281" s="67">
        <v>3.04</v>
      </c>
    </row>
    <row r="1282" spans="1:11" s="6" customFormat="1" ht="15" outlineLevel="1">
      <c r="A1282" s="59" t="s">
        <v>43</v>
      </c>
      <c r="B1282" s="108"/>
      <c r="C1282" s="108" t="s">
        <v>63</v>
      </c>
      <c r="D1282" s="109" t="s">
        <v>54</v>
      </c>
      <c r="E1282" s="62">
        <v>175</v>
      </c>
      <c r="F1282" s="110"/>
      <c r="G1282" s="111"/>
      <c r="H1282" s="110"/>
      <c r="I1282" s="65">
        <v>0.21</v>
      </c>
      <c r="J1282" s="112">
        <v>160</v>
      </c>
      <c r="K1282" s="67">
        <v>4.87</v>
      </c>
    </row>
    <row r="1283" spans="1:11" s="6" customFormat="1" ht="15" outlineLevel="1">
      <c r="A1283" s="59" t="s">
        <v>43</v>
      </c>
      <c r="B1283" s="108"/>
      <c r="C1283" s="108" t="s">
        <v>64</v>
      </c>
      <c r="D1283" s="109"/>
      <c r="E1283" s="62" t="s">
        <v>43</v>
      </c>
      <c r="F1283" s="110"/>
      <c r="G1283" s="111"/>
      <c r="H1283" s="110"/>
      <c r="I1283" s="65">
        <v>0.33</v>
      </c>
      <c r="J1283" s="112"/>
      <c r="K1283" s="67">
        <v>7.91</v>
      </c>
    </row>
    <row r="1284" spans="1:11" s="6" customFormat="1" ht="15.75">
      <c r="A1284" s="70" t="s">
        <v>43</v>
      </c>
      <c r="B1284" s="113"/>
      <c r="C1284" s="113" t="s">
        <v>65</v>
      </c>
      <c r="D1284" s="114"/>
      <c r="E1284" s="73" t="s">
        <v>43</v>
      </c>
      <c r="F1284" s="115"/>
      <c r="G1284" s="116"/>
      <c r="H1284" s="115"/>
      <c r="I1284" s="76">
        <v>1130.71</v>
      </c>
      <c r="J1284" s="117"/>
      <c r="K1284" s="78">
        <v>24528.080000000002</v>
      </c>
    </row>
    <row r="1285" spans="1:11" s="6" customFormat="1" ht="255">
      <c r="A1285" s="59">
        <v>104</v>
      </c>
      <c r="B1285" s="108" t="s">
        <v>494</v>
      </c>
      <c r="C1285" s="108" t="s">
        <v>495</v>
      </c>
      <c r="D1285" s="109" t="s">
        <v>142</v>
      </c>
      <c r="E1285" s="62" t="s">
        <v>954</v>
      </c>
      <c r="F1285" s="110">
        <v>1253.3900000000001</v>
      </c>
      <c r="G1285" s="111"/>
      <c r="H1285" s="110"/>
      <c r="I1285" s="65"/>
      <c r="J1285" s="112"/>
      <c r="K1285" s="67"/>
    </row>
    <row r="1286" spans="1:11" s="6" customFormat="1" ht="25.5" outlineLevel="1">
      <c r="A1286" s="59" t="s">
        <v>43</v>
      </c>
      <c r="B1286" s="108"/>
      <c r="C1286" s="108" t="s">
        <v>44</v>
      </c>
      <c r="D1286" s="109"/>
      <c r="E1286" s="62" t="s">
        <v>43</v>
      </c>
      <c r="F1286" s="110">
        <v>1188.0999999999999</v>
      </c>
      <c r="G1286" s="111" t="s">
        <v>85</v>
      </c>
      <c r="H1286" s="110"/>
      <c r="I1286" s="65">
        <v>338.78</v>
      </c>
      <c r="J1286" s="112">
        <v>26.39</v>
      </c>
      <c r="K1286" s="67">
        <v>8940.2999999999993</v>
      </c>
    </row>
    <row r="1287" spans="1:11" s="6" customFormat="1" ht="25.5" outlineLevel="1">
      <c r="A1287" s="59" t="s">
        <v>43</v>
      </c>
      <c r="B1287" s="108"/>
      <c r="C1287" s="108" t="s">
        <v>46</v>
      </c>
      <c r="D1287" s="109"/>
      <c r="E1287" s="62" t="s">
        <v>43</v>
      </c>
      <c r="F1287" s="110">
        <v>62.37</v>
      </c>
      <c r="G1287" s="111" t="s">
        <v>86</v>
      </c>
      <c r="H1287" s="110"/>
      <c r="I1287" s="65">
        <v>17.57</v>
      </c>
      <c r="J1287" s="112">
        <v>22.29</v>
      </c>
      <c r="K1287" s="67">
        <v>391.71</v>
      </c>
    </row>
    <row r="1288" spans="1:11" s="6" customFormat="1" ht="15" outlineLevel="1">
      <c r="A1288" s="59" t="s">
        <v>43</v>
      </c>
      <c r="B1288" s="108"/>
      <c r="C1288" s="108" t="s">
        <v>48</v>
      </c>
      <c r="D1288" s="109"/>
      <c r="E1288" s="62" t="s">
        <v>43</v>
      </c>
      <c r="F1288" s="110" t="s">
        <v>497</v>
      </c>
      <c r="G1288" s="111"/>
      <c r="H1288" s="110"/>
      <c r="I1288" s="68" t="s">
        <v>955</v>
      </c>
      <c r="J1288" s="112">
        <v>26.39</v>
      </c>
      <c r="K1288" s="69" t="s">
        <v>956</v>
      </c>
    </row>
    <row r="1289" spans="1:11" s="6" customFormat="1" ht="15" outlineLevel="1">
      <c r="A1289" s="59" t="s">
        <v>43</v>
      </c>
      <c r="B1289" s="108"/>
      <c r="C1289" s="108" t="s">
        <v>52</v>
      </c>
      <c r="D1289" s="109"/>
      <c r="E1289" s="62" t="s">
        <v>43</v>
      </c>
      <c r="F1289" s="110">
        <v>2.92</v>
      </c>
      <c r="G1289" s="111">
        <v>0</v>
      </c>
      <c r="H1289" s="110"/>
      <c r="I1289" s="65"/>
      <c r="J1289" s="112">
        <v>12.86</v>
      </c>
      <c r="K1289" s="67"/>
    </row>
    <row r="1290" spans="1:11" s="6" customFormat="1" ht="15" outlineLevel="1">
      <c r="A1290" s="59" t="s">
        <v>43</v>
      </c>
      <c r="B1290" s="108"/>
      <c r="C1290" s="108" t="s">
        <v>53</v>
      </c>
      <c r="D1290" s="109" t="s">
        <v>54</v>
      </c>
      <c r="E1290" s="62">
        <v>100</v>
      </c>
      <c r="F1290" s="110"/>
      <c r="G1290" s="111"/>
      <c r="H1290" s="110"/>
      <c r="I1290" s="65">
        <v>338.78</v>
      </c>
      <c r="J1290" s="112">
        <v>83</v>
      </c>
      <c r="K1290" s="67">
        <v>7420.45</v>
      </c>
    </row>
    <row r="1291" spans="1:11" s="6" customFormat="1" ht="15" outlineLevel="1">
      <c r="A1291" s="59" t="s">
        <v>43</v>
      </c>
      <c r="B1291" s="108"/>
      <c r="C1291" s="108" t="s">
        <v>55</v>
      </c>
      <c r="D1291" s="109" t="s">
        <v>54</v>
      </c>
      <c r="E1291" s="62">
        <v>64</v>
      </c>
      <c r="F1291" s="110"/>
      <c r="G1291" s="111"/>
      <c r="H1291" s="110"/>
      <c r="I1291" s="65">
        <v>216.82</v>
      </c>
      <c r="J1291" s="112">
        <v>41</v>
      </c>
      <c r="K1291" s="67">
        <v>3665.52</v>
      </c>
    </row>
    <row r="1292" spans="1:11" s="6" customFormat="1" ht="15" outlineLevel="1">
      <c r="A1292" s="59" t="s">
        <v>43</v>
      </c>
      <c r="B1292" s="108"/>
      <c r="C1292" s="108" t="s">
        <v>56</v>
      </c>
      <c r="D1292" s="109" t="s">
        <v>54</v>
      </c>
      <c r="E1292" s="62">
        <v>98</v>
      </c>
      <c r="F1292" s="110"/>
      <c r="G1292" s="111"/>
      <c r="H1292" s="110"/>
      <c r="I1292" s="65">
        <v>11.89</v>
      </c>
      <c r="J1292" s="112">
        <v>95</v>
      </c>
      <c r="K1292" s="67">
        <v>304.17</v>
      </c>
    </row>
    <row r="1293" spans="1:11" s="6" customFormat="1" ht="15" outlineLevel="1">
      <c r="A1293" s="59" t="s">
        <v>43</v>
      </c>
      <c r="B1293" s="108"/>
      <c r="C1293" s="108" t="s">
        <v>57</v>
      </c>
      <c r="D1293" s="109" t="s">
        <v>54</v>
      </c>
      <c r="E1293" s="62">
        <v>77</v>
      </c>
      <c r="F1293" s="110"/>
      <c r="G1293" s="111"/>
      <c r="H1293" s="110"/>
      <c r="I1293" s="65">
        <v>9.34</v>
      </c>
      <c r="J1293" s="112">
        <v>65</v>
      </c>
      <c r="K1293" s="67">
        <v>208.12</v>
      </c>
    </row>
    <row r="1294" spans="1:11" s="6" customFormat="1" ht="30" outlineLevel="1">
      <c r="A1294" s="59" t="s">
        <v>43</v>
      </c>
      <c r="B1294" s="108"/>
      <c r="C1294" s="108" t="s">
        <v>58</v>
      </c>
      <c r="D1294" s="109" t="s">
        <v>59</v>
      </c>
      <c r="E1294" s="62">
        <v>101.39</v>
      </c>
      <c r="F1294" s="110"/>
      <c r="G1294" s="111" t="s">
        <v>85</v>
      </c>
      <c r="H1294" s="110"/>
      <c r="I1294" s="65">
        <v>28.91</v>
      </c>
      <c r="J1294" s="112"/>
      <c r="K1294" s="67"/>
    </row>
    <row r="1295" spans="1:11" s="6" customFormat="1" ht="15.75">
      <c r="A1295" s="70" t="s">
        <v>43</v>
      </c>
      <c r="B1295" s="113"/>
      <c r="C1295" s="113" t="s">
        <v>60</v>
      </c>
      <c r="D1295" s="114"/>
      <c r="E1295" s="73" t="s">
        <v>43</v>
      </c>
      <c r="F1295" s="115"/>
      <c r="G1295" s="116"/>
      <c r="H1295" s="115"/>
      <c r="I1295" s="76">
        <v>933.18</v>
      </c>
      <c r="J1295" s="117"/>
      <c r="K1295" s="78">
        <v>20930.27</v>
      </c>
    </row>
    <row r="1296" spans="1:11" s="6" customFormat="1" ht="15" outlineLevel="1">
      <c r="A1296" s="59" t="s">
        <v>43</v>
      </c>
      <c r="B1296" s="108"/>
      <c r="C1296" s="108" t="s">
        <v>61</v>
      </c>
      <c r="D1296" s="109"/>
      <c r="E1296" s="62" t="s">
        <v>43</v>
      </c>
      <c r="F1296" s="110"/>
      <c r="G1296" s="111"/>
      <c r="H1296" s="110"/>
      <c r="I1296" s="65"/>
      <c r="J1296" s="112"/>
      <c r="K1296" s="67"/>
    </row>
    <row r="1297" spans="1:11" s="6" customFormat="1" ht="25.5" outlineLevel="1">
      <c r="A1297" s="59" t="s">
        <v>43</v>
      </c>
      <c r="B1297" s="108"/>
      <c r="C1297" s="108" t="s">
        <v>46</v>
      </c>
      <c r="D1297" s="109"/>
      <c r="E1297" s="62" t="s">
        <v>43</v>
      </c>
      <c r="F1297" s="110">
        <v>43.06</v>
      </c>
      <c r="G1297" s="111" t="s">
        <v>90</v>
      </c>
      <c r="H1297" s="110"/>
      <c r="I1297" s="65">
        <v>1.21</v>
      </c>
      <c r="J1297" s="112">
        <v>26.39</v>
      </c>
      <c r="K1297" s="67">
        <v>32.020000000000003</v>
      </c>
    </row>
    <row r="1298" spans="1:11" s="6" customFormat="1" ht="25.5" outlineLevel="1">
      <c r="A1298" s="59" t="s">
        <v>43</v>
      </c>
      <c r="B1298" s="108"/>
      <c r="C1298" s="108" t="s">
        <v>48</v>
      </c>
      <c r="D1298" s="109"/>
      <c r="E1298" s="62" t="s">
        <v>43</v>
      </c>
      <c r="F1298" s="110">
        <v>43.06</v>
      </c>
      <c r="G1298" s="111" t="s">
        <v>90</v>
      </c>
      <c r="H1298" s="110"/>
      <c r="I1298" s="65">
        <v>1.21</v>
      </c>
      <c r="J1298" s="112">
        <v>26.39</v>
      </c>
      <c r="K1298" s="67">
        <v>32.020000000000003</v>
      </c>
    </row>
    <row r="1299" spans="1:11" s="6" customFormat="1" ht="15" outlineLevel="1">
      <c r="A1299" s="59" t="s">
        <v>43</v>
      </c>
      <c r="B1299" s="108"/>
      <c r="C1299" s="108" t="s">
        <v>63</v>
      </c>
      <c r="D1299" s="109" t="s">
        <v>54</v>
      </c>
      <c r="E1299" s="62">
        <v>175</v>
      </c>
      <c r="F1299" s="110"/>
      <c r="G1299" s="111"/>
      <c r="H1299" s="110"/>
      <c r="I1299" s="65">
        <v>2.12</v>
      </c>
      <c r="J1299" s="112">
        <v>160</v>
      </c>
      <c r="K1299" s="67">
        <v>51.23</v>
      </c>
    </row>
    <row r="1300" spans="1:11" s="6" customFormat="1" ht="15" outlineLevel="1">
      <c r="A1300" s="59" t="s">
        <v>43</v>
      </c>
      <c r="B1300" s="108"/>
      <c r="C1300" s="108" t="s">
        <v>64</v>
      </c>
      <c r="D1300" s="109"/>
      <c r="E1300" s="62" t="s">
        <v>43</v>
      </c>
      <c r="F1300" s="110"/>
      <c r="G1300" s="111"/>
      <c r="H1300" s="110"/>
      <c r="I1300" s="65">
        <v>3.33</v>
      </c>
      <c r="J1300" s="112"/>
      <c r="K1300" s="67">
        <v>83.25</v>
      </c>
    </row>
    <row r="1301" spans="1:11" s="6" customFormat="1" ht="15.75">
      <c r="A1301" s="70" t="s">
        <v>43</v>
      </c>
      <c r="B1301" s="113"/>
      <c r="C1301" s="113" t="s">
        <v>65</v>
      </c>
      <c r="D1301" s="114"/>
      <c r="E1301" s="73" t="s">
        <v>43</v>
      </c>
      <c r="F1301" s="115"/>
      <c r="G1301" s="116"/>
      <c r="H1301" s="115"/>
      <c r="I1301" s="76">
        <v>936.51</v>
      </c>
      <c r="J1301" s="117"/>
      <c r="K1301" s="78">
        <v>21013.52</v>
      </c>
    </row>
    <row r="1302" spans="1:11" s="6" customFormat="1" ht="255">
      <c r="A1302" s="59">
        <v>105</v>
      </c>
      <c r="B1302" s="108" t="s">
        <v>485</v>
      </c>
      <c r="C1302" s="108" t="s">
        <v>957</v>
      </c>
      <c r="D1302" s="109" t="s">
        <v>142</v>
      </c>
      <c r="E1302" s="62" t="s">
        <v>958</v>
      </c>
      <c r="F1302" s="110">
        <v>4680.08</v>
      </c>
      <c r="G1302" s="111"/>
      <c r="H1302" s="110"/>
      <c r="I1302" s="65"/>
      <c r="J1302" s="112"/>
      <c r="K1302" s="67"/>
    </row>
    <row r="1303" spans="1:11" s="6" customFormat="1" ht="25.5" outlineLevel="1">
      <c r="A1303" s="59" t="s">
        <v>43</v>
      </c>
      <c r="B1303" s="108"/>
      <c r="C1303" s="108" t="s">
        <v>44</v>
      </c>
      <c r="D1303" s="109"/>
      <c r="E1303" s="62" t="s">
        <v>43</v>
      </c>
      <c r="F1303" s="110">
        <v>1339.18</v>
      </c>
      <c r="G1303" s="111" t="s">
        <v>168</v>
      </c>
      <c r="H1303" s="110"/>
      <c r="I1303" s="65">
        <v>308.83</v>
      </c>
      <c r="J1303" s="112">
        <v>26.39</v>
      </c>
      <c r="K1303" s="67">
        <v>8150.14</v>
      </c>
    </row>
    <row r="1304" spans="1:11" s="6" customFormat="1" ht="25.5" outlineLevel="1">
      <c r="A1304" s="59" t="s">
        <v>43</v>
      </c>
      <c r="B1304" s="108"/>
      <c r="C1304" s="108" t="s">
        <v>46</v>
      </c>
      <c r="D1304" s="109"/>
      <c r="E1304" s="62" t="s">
        <v>43</v>
      </c>
      <c r="F1304" s="110">
        <v>121.68</v>
      </c>
      <c r="G1304" s="111" t="s">
        <v>169</v>
      </c>
      <c r="H1304" s="110"/>
      <c r="I1304" s="65">
        <v>27.73</v>
      </c>
      <c r="J1304" s="112">
        <v>8.4600000000000009</v>
      </c>
      <c r="K1304" s="67">
        <v>234.58</v>
      </c>
    </row>
    <row r="1305" spans="1:11" s="6" customFormat="1" ht="15" outlineLevel="1">
      <c r="A1305" s="59" t="s">
        <v>43</v>
      </c>
      <c r="B1305" s="108"/>
      <c r="C1305" s="108" t="s">
        <v>48</v>
      </c>
      <c r="D1305" s="109"/>
      <c r="E1305" s="62" t="s">
        <v>43</v>
      </c>
      <c r="F1305" s="110" t="s">
        <v>260</v>
      </c>
      <c r="G1305" s="111"/>
      <c r="H1305" s="110"/>
      <c r="I1305" s="68" t="s">
        <v>959</v>
      </c>
      <c r="J1305" s="112">
        <v>26.39</v>
      </c>
      <c r="K1305" s="69" t="s">
        <v>960</v>
      </c>
    </row>
    <row r="1306" spans="1:11" s="6" customFormat="1" ht="15" outlineLevel="1">
      <c r="A1306" s="59" t="s">
        <v>43</v>
      </c>
      <c r="B1306" s="108"/>
      <c r="C1306" s="108" t="s">
        <v>52</v>
      </c>
      <c r="D1306" s="109"/>
      <c r="E1306" s="62" t="s">
        <v>43</v>
      </c>
      <c r="F1306" s="110">
        <v>3219.22</v>
      </c>
      <c r="G1306" s="111">
        <v>0.6</v>
      </c>
      <c r="H1306" s="110"/>
      <c r="I1306" s="65">
        <v>489.06</v>
      </c>
      <c r="J1306" s="112">
        <v>49.14</v>
      </c>
      <c r="K1306" s="67">
        <v>24032.6</v>
      </c>
    </row>
    <row r="1307" spans="1:11" s="6" customFormat="1" ht="15" outlineLevel="1">
      <c r="A1307" s="59" t="s">
        <v>43</v>
      </c>
      <c r="B1307" s="108"/>
      <c r="C1307" s="108" t="s">
        <v>53</v>
      </c>
      <c r="D1307" s="109" t="s">
        <v>54</v>
      </c>
      <c r="E1307" s="62">
        <v>100</v>
      </c>
      <c r="F1307" s="110"/>
      <c r="G1307" s="111"/>
      <c r="H1307" s="110"/>
      <c r="I1307" s="65">
        <v>308.83</v>
      </c>
      <c r="J1307" s="112">
        <v>83</v>
      </c>
      <c r="K1307" s="67">
        <v>6764.62</v>
      </c>
    </row>
    <row r="1308" spans="1:11" s="6" customFormat="1" ht="15" outlineLevel="1">
      <c r="A1308" s="59" t="s">
        <v>43</v>
      </c>
      <c r="B1308" s="108"/>
      <c r="C1308" s="108" t="s">
        <v>55</v>
      </c>
      <c r="D1308" s="109" t="s">
        <v>54</v>
      </c>
      <c r="E1308" s="62">
        <v>64</v>
      </c>
      <c r="F1308" s="110"/>
      <c r="G1308" s="111"/>
      <c r="H1308" s="110"/>
      <c r="I1308" s="65">
        <v>197.65</v>
      </c>
      <c r="J1308" s="112">
        <v>41</v>
      </c>
      <c r="K1308" s="67">
        <v>3341.56</v>
      </c>
    </row>
    <row r="1309" spans="1:11" s="6" customFormat="1" ht="15" outlineLevel="1">
      <c r="A1309" s="59" t="s">
        <v>43</v>
      </c>
      <c r="B1309" s="108"/>
      <c r="C1309" s="108" t="s">
        <v>56</v>
      </c>
      <c r="D1309" s="109" t="s">
        <v>54</v>
      </c>
      <c r="E1309" s="62">
        <v>98</v>
      </c>
      <c r="F1309" s="110"/>
      <c r="G1309" s="111"/>
      <c r="H1309" s="110"/>
      <c r="I1309" s="65">
        <v>2.29</v>
      </c>
      <c r="J1309" s="112">
        <v>95</v>
      </c>
      <c r="K1309" s="67">
        <v>58.56</v>
      </c>
    </row>
    <row r="1310" spans="1:11" s="6" customFormat="1" ht="15" outlineLevel="1">
      <c r="A1310" s="59" t="s">
        <v>43</v>
      </c>
      <c r="B1310" s="108"/>
      <c r="C1310" s="108" t="s">
        <v>57</v>
      </c>
      <c r="D1310" s="109" t="s">
        <v>54</v>
      </c>
      <c r="E1310" s="62">
        <v>77</v>
      </c>
      <c r="F1310" s="110"/>
      <c r="G1310" s="111"/>
      <c r="H1310" s="110"/>
      <c r="I1310" s="65">
        <v>1.8</v>
      </c>
      <c r="J1310" s="112">
        <v>65</v>
      </c>
      <c r="K1310" s="67">
        <v>40.07</v>
      </c>
    </row>
    <row r="1311" spans="1:11" s="6" customFormat="1" ht="30" outlineLevel="1">
      <c r="A1311" s="59" t="s">
        <v>43</v>
      </c>
      <c r="B1311" s="108"/>
      <c r="C1311" s="108" t="s">
        <v>58</v>
      </c>
      <c r="D1311" s="109" t="s">
        <v>59</v>
      </c>
      <c r="E1311" s="62">
        <v>111.32</v>
      </c>
      <c r="F1311" s="110"/>
      <c r="G1311" s="111" t="s">
        <v>168</v>
      </c>
      <c r="H1311" s="110"/>
      <c r="I1311" s="65">
        <v>25.67</v>
      </c>
      <c r="J1311" s="112"/>
      <c r="K1311" s="67"/>
    </row>
    <row r="1312" spans="1:11" s="6" customFormat="1" ht="15.75">
      <c r="A1312" s="70" t="s">
        <v>43</v>
      </c>
      <c r="B1312" s="113"/>
      <c r="C1312" s="113" t="s">
        <v>60</v>
      </c>
      <c r="D1312" s="114"/>
      <c r="E1312" s="73" t="s">
        <v>43</v>
      </c>
      <c r="F1312" s="115"/>
      <c r="G1312" s="116"/>
      <c r="H1312" s="115"/>
      <c r="I1312" s="76">
        <v>1336.19</v>
      </c>
      <c r="J1312" s="117"/>
      <c r="K1312" s="78">
        <v>42622.13</v>
      </c>
    </row>
    <row r="1313" spans="1:11" s="6" customFormat="1" ht="15" outlineLevel="1">
      <c r="A1313" s="59" t="s">
        <v>43</v>
      </c>
      <c r="B1313" s="108"/>
      <c r="C1313" s="108" t="s">
        <v>61</v>
      </c>
      <c r="D1313" s="109"/>
      <c r="E1313" s="62" t="s">
        <v>43</v>
      </c>
      <c r="F1313" s="110"/>
      <c r="G1313" s="111"/>
      <c r="H1313" s="110"/>
      <c r="I1313" s="65"/>
      <c r="J1313" s="112"/>
      <c r="K1313" s="67"/>
    </row>
    <row r="1314" spans="1:11" s="6" customFormat="1" ht="25.5" outlineLevel="1">
      <c r="A1314" s="59" t="s">
        <v>43</v>
      </c>
      <c r="B1314" s="108"/>
      <c r="C1314" s="108" t="s">
        <v>46</v>
      </c>
      <c r="D1314" s="109"/>
      <c r="E1314" s="62" t="s">
        <v>43</v>
      </c>
      <c r="F1314" s="110">
        <v>10.25</v>
      </c>
      <c r="G1314" s="111" t="s">
        <v>173</v>
      </c>
      <c r="H1314" s="110"/>
      <c r="I1314" s="65">
        <v>0.23</v>
      </c>
      <c r="J1314" s="112">
        <v>26.39</v>
      </c>
      <c r="K1314" s="67">
        <v>6.16</v>
      </c>
    </row>
    <row r="1315" spans="1:11" s="6" customFormat="1" ht="25.5" outlineLevel="1">
      <c r="A1315" s="59" t="s">
        <v>43</v>
      </c>
      <c r="B1315" s="108"/>
      <c r="C1315" s="108" t="s">
        <v>48</v>
      </c>
      <c r="D1315" s="109"/>
      <c r="E1315" s="62" t="s">
        <v>43</v>
      </c>
      <c r="F1315" s="110">
        <v>10.25</v>
      </c>
      <c r="G1315" s="111" t="s">
        <v>173</v>
      </c>
      <c r="H1315" s="110"/>
      <c r="I1315" s="65">
        <v>0.23</v>
      </c>
      <c r="J1315" s="112">
        <v>26.39</v>
      </c>
      <c r="K1315" s="67">
        <v>6.16</v>
      </c>
    </row>
    <row r="1316" spans="1:11" s="6" customFormat="1" ht="15" outlineLevel="1">
      <c r="A1316" s="59" t="s">
        <v>43</v>
      </c>
      <c r="B1316" s="108"/>
      <c r="C1316" s="108" t="s">
        <v>63</v>
      </c>
      <c r="D1316" s="109" t="s">
        <v>54</v>
      </c>
      <c r="E1316" s="62">
        <v>175</v>
      </c>
      <c r="F1316" s="110"/>
      <c r="G1316" s="111"/>
      <c r="H1316" s="110"/>
      <c r="I1316" s="65">
        <v>0.41</v>
      </c>
      <c r="J1316" s="112">
        <v>160</v>
      </c>
      <c r="K1316" s="67">
        <v>9.85</v>
      </c>
    </row>
    <row r="1317" spans="1:11" s="6" customFormat="1" ht="15" outlineLevel="1">
      <c r="A1317" s="59" t="s">
        <v>43</v>
      </c>
      <c r="B1317" s="108"/>
      <c r="C1317" s="108" t="s">
        <v>64</v>
      </c>
      <c r="D1317" s="109"/>
      <c r="E1317" s="62" t="s">
        <v>43</v>
      </c>
      <c r="F1317" s="110"/>
      <c r="G1317" s="111"/>
      <c r="H1317" s="110"/>
      <c r="I1317" s="65">
        <v>0.64</v>
      </c>
      <c r="J1317" s="112"/>
      <c r="K1317" s="67">
        <v>16.010000000000002</v>
      </c>
    </row>
    <row r="1318" spans="1:11" s="6" customFormat="1" ht="15.75">
      <c r="A1318" s="70" t="s">
        <v>43</v>
      </c>
      <c r="B1318" s="113"/>
      <c r="C1318" s="113" t="s">
        <v>65</v>
      </c>
      <c r="D1318" s="114"/>
      <c r="E1318" s="73" t="s">
        <v>43</v>
      </c>
      <c r="F1318" s="115"/>
      <c r="G1318" s="116"/>
      <c r="H1318" s="115"/>
      <c r="I1318" s="76">
        <v>1336.83</v>
      </c>
      <c r="J1318" s="117"/>
      <c r="K1318" s="78">
        <v>42638.14</v>
      </c>
    </row>
    <row r="1319" spans="1:11" s="6" customFormat="1" ht="180">
      <c r="A1319" s="59">
        <v>106</v>
      </c>
      <c r="B1319" s="108" t="s">
        <v>91</v>
      </c>
      <c r="C1319" s="108" t="s">
        <v>92</v>
      </c>
      <c r="D1319" s="109" t="s">
        <v>93</v>
      </c>
      <c r="E1319" s="62">
        <v>35</v>
      </c>
      <c r="F1319" s="110">
        <v>10.06</v>
      </c>
      <c r="G1319" s="111"/>
      <c r="H1319" s="110"/>
      <c r="I1319" s="65"/>
      <c r="J1319" s="112"/>
      <c r="K1319" s="67"/>
    </row>
    <row r="1320" spans="1:11" s="6" customFormat="1" ht="25.5" outlineLevel="1">
      <c r="A1320" s="59" t="s">
        <v>43</v>
      </c>
      <c r="B1320" s="108"/>
      <c r="C1320" s="108" t="s">
        <v>44</v>
      </c>
      <c r="D1320" s="109"/>
      <c r="E1320" s="62" t="s">
        <v>43</v>
      </c>
      <c r="F1320" s="110">
        <v>10.06</v>
      </c>
      <c r="G1320" s="111" t="s">
        <v>94</v>
      </c>
      <c r="H1320" s="110"/>
      <c r="I1320" s="65">
        <v>534.49</v>
      </c>
      <c r="J1320" s="112">
        <v>26.39</v>
      </c>
      <c r="K1320" s="67">
        <v>14105.13</v>
      </c>
    </row>
    <row r="1321" spans="1:11" s="6" customFormat="1" ht="15" outlineLevel="1">
      <c r="A1321" s="59" t="s">
        <v>43</v>
      </c>
      <c r="B1321" s="108"/>
      <c r="C1321" s="108" t="s">
        <v>46</v>
      </c>
      <c r="D1321" s="109"/>
      <c r="E1321" s="62" t="s">
        <v>43</v>
      </c>
      <c r="F1321" s="110"/>
      <c r="G1321" s="111" t="s">
        <v>95</v>
      </c>
      <c r="H1321" s="110"/>
      <c r="I1321" s="65"/>
      <c r="J1321" s="112"/>
      <c r="K1321" s="67"/>
    </row>
    <row r="1322" spans="1:11" s="6" customFormat="1" ht="15" outlineLevel="1">
      <c r="A1322" s="59" t="s">
        <v>43</v>
      </c>
      <c r="B1322" s="108"/>
      <c r="C1322" s="108" t="s">
        <v>48</v>
      </c>
      <c r="D1322" s="109"/>
      <c r="E1322" s="62" t="s">
        <v>43</v>
      </c>
      <c r="F1322" s="110"/>
      <c r="G1322" s="111"/>
      <c r="H1322" s="110"/>
      <c r="I1322" s="65"/>
      <c r="J1322" s="112">
        <v>26.39</v>
      </c>
      <c r="K1322" s="67"/>
    </row>
    <row r="1323" spans="1:11" s="6" customFormat="1" ht="15" outlineLevel="1">
      <c r="A1323" s="59" t="s">
        <v>43</v>
      </c>
      <c r="B1323" s="108"/>
      <c r="C1323" s="108" t="s">
        <v>52</v>
      </c>
      <c r="D1323" s="109"/>
      <c r="E1323" s="62" t="s">
        <v>43</v>
      </c>
      <c r="F1323" s="110"/>
      <c r="G1323" s="111"/>
      <c r="H1323" s="110"/>
      <c r="I1323" s="65"/>
      <c r="J1323" s="112"/>
      <c r="K1323" s="67"/>
    </row>
    <row r="1324" spans="1:11" s="6" customFormat="1" ht="15" outlineLevel="1">
      <c r="A1324" s="59" t="s">
        <v>43</v>
      </c>
      <c r="B1324" s="108"/>
      <c r="C1324" s="108" t="s">
        <v>53</v>
      </c>
      <c r="D1324" s="109" t="s">
        <v>54</v>
      </c>
      <c r="E1324" s="62">
        <v>100</v>
      </c>
      <c r="F1324" s="110"/>
      <c r="G1324" s="111"/>
      <c r="H1324" s="110"/>
      <c r="I1324" s="65">
        <v>534.49</v>
      </c>
      <c r="J1324" s="112">
        <v>83</v>
      </c>
      <c r="K1324" s="67">
        <v>11707.26</v>
      </c>
    </row>
    <row r="1325" spans="1:11" s="6" customFormat="1" ht="15" outlineLevel="1">
      <c r="A1325" s="59" t="s">
        <v>43</v>
      </c>
      <c r="B1325" s="108"/>
      <c r="C1325" s="108" t="s">
        <v>55</v>
      </c>
      <c r="D1325" s="109" t="s">
        <v>54</v>
      </c>
      <c r="E1325" s="62">
        <v>64</v>
      </c>
      <c r="F1325" s="110"/>
      <c r="G1325" s="111"/>
      <c r="H1325" s="110"/>
      <c r="I1325" s="65">
        <v>342.07</v>
      </c>
      <c r="J1325" s="112">
        <v>41</v>
      </c>
      <c r="K1325" s="67">
        <v>5783.1</v>
      </c>
    </row>
    <row r="1326" spans="1:11" s="6" customFormat="1" ht="15" outlineLevel="1">
      <c r="A1326" s="59" t="s">
        <v>43</v>
      </c>
      <c r="B1326" s="108"/>
      <c r="C1326" s="108" t="s">
        <v>56</v>
      </c>
      <c r="D1326" s="109" t="s">
        <v>54</v>
      </c>
      <c r="E1326" s="62">
        <v>98</v>
      </c>
      <c r="F1326" s="110"/>
      <c r="G1326" s="111"/>
      <c r="H1326" s="110"/>
      <c r="I1326" s="65">
        <v>0</v>
      </c>
      <c r="J1326" s="112">
        <v>95</v>
      </c>
      <c r="K1326" s="67">
        <v>0</v>
      </c>
    </row>
    <row r="1327" spans="1:11" s="6" customFormat="1" ht="15" outlineLevel="1">
      <c r="A1327" s="59" t="s">
        <v>43</v>
      </c>
      <c r="B1327" s="108"/>
      <c r="C1327" s="108" t="s">
        <v>57</v>
      </c>
      <c r="D1327" s="109" t="s">
        <v>54</v>
      </c>
      <c r="E1327" s="62">
        <v>77</v>
      </c>
      <c r="F1327" s="110"/>
      <c r="G1327" s="111"/>
      <c r="H1327" s="110"/>
      <c r="I1327" s="65">
        <v>0</v>
      </c>
      <c r="J1327" s="112">
        <v>65</v>
      </c>
      <c r="K1327" s="67">
        <v>0</v>
      </c>
    </row>
    <row r="1328" spans="1:11" s="6" customFormat="1" ht="30" outlineLevel="1">
      <c r="A1328" s="59" t="s">
        <v>43</v>
      </c>
      <c r="B1328" s="108"/>
      <c r="C1328" s="108" t="s">
        <v>58</v>
      </c>
      <c r="D1328" s="109" t="s">
        <v>59</v>
      </c>
      <c r="E1328" s="62">
        <v>0.9</v>
      </c>
      <c r="F1328" s="110"/>
      <c r="G1328" s="111" t="s">
        <v>94</v>
      </c>
      <c r="H1328" s="110"/>
      <c r="I1328" s="65">
        <v>47.82</v>
      </c>
      <c r="J1328" s="112"/>
      <c r="K1328" s="67"/>
    </row>
    <row r="1329" spans="1:11" s="6" customFormat="1" ht="15.75">
      <c r="A1329" s="70" t="s">
        <v>43</v>
      </c>
      <c r="B1329" s="113"/>
      <c r="C1329" s="113" t="s">
        <v>60</v>
      </c>
      <c r="D1329" s="114"/>
      <c r="E1329" s="73" t="s">
        <v>43</v>
      </c>
      <c r="F1329" s="115"/>
      <c r="G1329" s="116"/>
      <c r="H1329" s="115"/>
      <c r="I1329" s="76">
        <v>1411.05</v>
      </c>
      <c r="J1329" s="117"/>
      <c r="K1329" s="78">
        <v>31595.49</v>
      </c>
    </row>
    <row r="1330" spans="1:11" s="6" customFormat="1" ht="180">
      <c r="A1330" s="59">
        <v>107</v>
      </c>
      <c r="B1330" s="108" t="s">
        <v>277</v>
      </c>
      <c r="C1330" s="108" t="s">
        <v>278</v>
      </c>
      <c r="D1330" s="109" t="s">
        <v>93</v>
      </c>
      <c r="E1330" s="62">
        <v>35</v>
      </c>
      <c r="F1330" s="110">
        <v>1.65</v>
      </c>
      <c r="G1330" s="111"/>
      <c r="H1330" s="110"/>
      <c r="I1330" s="65"/>
      <c r="J1330" s="112"/>
      <c r="K1330" s="67"/>
    </row>
    <row r="1331" spans="1:11" s="6" customFormat="1" ht="25.5" outlineLevel="1">
      <c r="A1331" s="59" t="s">
        <v>43</v>
      </c>
      <c r="B1331" s="108"/>
      <c r="C1331" s="108" t="s">
        <v>44</v>
      </c>
      <c r="D1331" s="109"/>
      <c r="E1331" s="62" t="s">
        <v>43</v>
      </c>
      <c r="F1331" s="110">
        <v>0.78</v>
      </c>
      <c r="G1331" s="111" t="s">
        <v>94</v>
      </c>
      <c r="H1331" s="110"/>
      <c r="I1331" s="65">
        <v>41.44</v>
      </c>
      <c r="J1331" s="112">
        <v>26.39</v>
      </c>
      <c r="K1331" s="67">
        <v>1093.6400000000001</v>
      </c>
    </row>
    <row r="1332" spans="1:11" s="6" customFormat="1" ht="15" outlineLevel="1">
      <c r="A1332" s="59" t="s">
        <v>43</v>
      </c>
      <c r="B1332" s="108"/>
      <c r="C1332" s="108" t="s">
        <v>46</v>
      </c>
      <c r="D1332" s="109"/>
      <c r="E1332" s="62" t="s">
        <v>43</v>
      </c>
      <c r="F1332" s="110">
        <v>0.87</v>
      </c>
      <c r="G1332" s="111" t="s">
        <v>95</v>
      </c>
      <c r="H1332" s="110"/>
      <c r="I1332" s="65">
        <v>45.68</v>
      </c>
      <c r="J1332" s="112">
        <v>6.86</v>
      </c>
      <c r="K1332" s="67">
        <v>313.33</v>
      </c>
    </row>
    <row r="1333" spans="1:11" s="6" customFormat="1" ht="15" outlineLevel="1">
      <c r="A1333" s="59" t="s">
        <v>43</v>
      </c>
      <c r="B1333" s="108"/>
      <c r="C1333" s="108" t="s">
        <v>48</v>
      </c>
      <c r="D1333" s="109"/>
      <c r="E1333" s="62" t="s">
        <v>43</v>
      </c>
      <c r="F1333" s="110" t="s">
        <v>279</v>
      </c>
      <c r="G1333" s="111"/>
      <c r="H1333" s="110"/>
      <c r="I1333" s="68" t="s">
        <v>961</v>
      </c>
      <c r="J1333" s="112">
        <v>26.39</v>
      </c>
      <c r="K1333" s="69" t="s">
        <v>962</v>
      </c>
    </row>
    <row r="1334" spans="1:11" s="6" customFormat="1" ht="15" outlineLevel="1">
      <c r="A1334" s="59" t="s">
        <v>43</v>
      </c>
      <c r="B1334" s="108"/>
      <c r="C1334" s="108" t="s">
        <v>52</v>
      </c>
      <c r="D1334" s="109"/>
      <c r="E1334" s="62" t="s">
        <v>43</v>
      </c>
      <c r="F1334" s="110"/>
      <c r="G1334" s="111"/>
      <c r="H1334" s="110"/>
      <c r="I1334" s="65"/>
      <c r="J1334" s="112"/>
      <c r="K1334" s="67"/>
    </row>
    <row r="1335" spans="1:11" s="6" customFormat="1" ht="15" outlineLevel="1">
      <c r="A1335" s="59" t="s">
        <v>43</v>
      </c>
      <c r="B1335" s="108"/>
      <c r="C1335" s="108" t="s">
        <v>53</v>
      </c>
      <c r="D1335" s="109" t="s">
        <v>54</v>
      </c>
      <c r="E1335" s="62">
        <v>100</v>
      </c>
      <c r="F1335" s="110"/>
      <c r="G1335" s="111"/>
      <c r="H1335" s="110"/>
      <c r="I1335" s="65">
        <v>41.44</v>
      </c>
      <c r="J1335" s="112">
        <v>83</v>
      </c>
      <c r="K1335" s="67">
        <v>907.72</v>
      </c>
    </row>
    <row r="1336" spans="1:11" s="6" customFormat="1" ht="15" outlineLevel="1">
      <c r="A1336" s="59" t="s">
        <v>43</v>
      </c>
      <c r="B1336" s="108"/>
      <c r="C1336" s="108" t="s">
        <v>55</v>
      </c>
      <c r="D1336" s="109" t="s">
        <v>54</v>
      </c>
      <c r="E1336" s="62">
        <v>64</v>
      </c>
      <c r="F1336" s="110"/>
      <c r="G1336" s="111"/>
      <c r="H1336" s="110"/>
      <c r="I1336" s="65">
        <v>26.52</v>
      </c>
      <c r="J1336" s="112">
        <v>41</v>
      </c>
      <c r="K1336" s="67">
        <v>448.39</v>
      </c>
    </row>
    <row r="1337" spans="1:11" s="6" customFormat="1" ht="15" outlineLevel="1">
      <c r="A1337" s="59" t="s">
        <v>43</v>
      </c>
      <c r="B1337" s="108"/>
      <c r="C1337" s="108" t="s">
        <v>56</v>
      </c>
      <c r="D1337" s="109" t="s">
        <v>54</v>
      </c>
      <c r="E1337" s="62">
        <v>98</v>
      </c>
      <c r="F1337" s="110"/>
      <c r="G1337" s="111"/>
      <c r="H1337" s="110"/>
      <c r="I1337" s="65">
        <v>4.12</v>
      </c>
      <c r="J1337" s="112">
        <v>95</v>
      </c>
      <c r="K1337" s="67">
        <v>105.3</v>
      </c>
    </row>
    <row r="1338" spans="1:11" s="6" customFormat="1" ht="15" outlineLevel="1">
      <c r="A1338" s="59" t="s">
        <v>43</v>
      </c>
      <c r="B1338" s="108"/>
      <c r="C1338" s="108" t="s">
        <v>57</v>
      </c>
      <c r="D1338" s="109" t="s">
        <v>54</v>
      </c>
      <c r="E1338" s="62">
        <v>77</v>
      </c>
      <c r="F1338" s="110"/>
      <c r="G1338" s="111"/>
      <c r="H1338" s="110"/>
      <c r="I1338" s="65">
        <v>3.23</v>
      </c>
      <c r="J1338" s="112">
        <v>65</v>
      </c>
      <c r="K1338" s="67">
        <v>72.05</v>
      </c>
    </row>
    <row r="1339" spans="1:11" s="6" customFormat="1" ht="30" outlineLevel="1">
      <c r="A1339" s="59" t="s">
        <v>43</v>
      </c>
      <c r="B1339" s="108"/>
      <c r="C1339" s="108" t="s">
        <v>58</v>
      </c>
      <c r="D1339" s="109" t="s">
        <v>59</v>
      </c>
      <c r="E1339" s="62">
        <v>7.0000000000000007E-2</v>
      </c>
      <c r="F1339" s="110"/>
      <c r="G1339" s="111" t="s">
        <v>94</v>
      </c>
      <c r="H1339" s="110"/>
      <c r="I1339" s="65">
        <v>3.72</v>
      </c>
      <c r="J1339" s="112"/>
      <c r="K1339" s="67"/>
    </row>
    <row r="1340" spans="1:11" s="6" customFormat="1" ht="15.75">
      <c r="A1340" s="70" t="s">
        <v>43</v>
      </c>
      <c r="B1340" s="113"/>
      <c r="C1340" s="113" t="s">
        <v>60</v>
      </c>
      <c r="D1340" s="114"/>
      <c r="E1340" s="73" t="s">
        <v>43</v>
      </c>
      <c r="F1340" s="115"/>
      <c r="G1340" s="116"/>
      <c r="H1340" s="115"/>
      <c r="I1340" s="76">
        <v>162.43</v>
      </c>
      <c r="J1340" s="117"/>
      <c r="K1340" s="78">
        <v>2940.43</v>
      </c>
    </row>
    <row r="1341" spans="1:11" s="6" customFormat="1" ht="15" outlineLevel="1">
      <c r="A1341" s="59" t="s">
        <v>43</v>
      </c>
      <c r="B1341" s="108"/>
      <c r="C1341" s="108" t="s">
        <v>61</v>
      </c>
      <c r="D1341" s="109"/>
      <c r="E1341" s="62" t="s">
        <v>43</v>
      </c>
      <c r="F1341" s="110"/>
      <c r="G1341" s="111"/>
      <c r="H1341" s="110"/>
      <c r="I1341" s="65"/>
      <c r="J1341" s="112"/>
      <c r="K1341" s="67"/>
    </row>
    <row r="1342" spans="1:11" s="6" customFormat="1" ht="25.5" outlineLevel="1">
      <c r="A1342" s="59" t="s">
        <v>43</v>
      </c>
      <c r="B1342" s="108"/>
      <c r="C1342" s="108" t="s">
        <v>46</v>
      </c>
      <c r="D1342" s="109"/>
      <c r="E1342" s="62" t="s">
        <v>43</v>
      </c>
      <c r="F1342" s="110">
        <v>0.08</v>
      </c>
      <c r="G1342" s="111" t="s">
        <v>100</v>
      </c>
      <c r="H1342" s="110"/>
      <c r="I1342" s="65">
        <v>0.42</v>
      </c>
      <c r="J1342" s="112">
        <v>26.39</v>
      </c>
      <c r="K1342" s="67">
        <v>11.08</v>
      </c>
    </row>
    <row r="1343" spans="1:11" s="6" customFormat="1" ht="25.5" outlineLevel="1">
      <c r="A1343" s="59" t="s">
        <v>43</v>
      </c>
      <c r="B1343" s="108"/>
      <c r="C1343" s="108" t="s">
        <v>48</v>
      </c>
      <c r="D1343" s="109"/>
      <c r="E1343" s="62" t="s">
        <v>43</v>
      </c>
      <c r="F1343" s="110">
        <v>0.08</v>
      </c>
      <c r="G1343" s="111" t="s">
        <v>100</v>
      </c>
      <c r="H1343" s="110"/>
      <c r="I1343" s="65">
        <v>0.42</v>
      </c>
      <c r="J1343" s="112">
        <v>26.39</v>
      </c>
      <c r="K1343" s="67">
        <v>11.08</v>
      </c>
    </row>
    <row r="1344" spans="1:11" s="6" customFormat="1" ht="15" outlineLevel="1">
      <c r="A1344" s="59" t="s">
        <v>43</v>
      </c>
      <c r="B1344" s="108"/>
      <c r="C1344" s="108" t="s">
        <v>63</v>
      </c>
      <c r="D1344" s="109" t="s">
        <v>54</v>
      </c>
      <c r="E1344" s="62">
        <v>175</v>
      </c>
      <c r="F1344" s="110"/>
      <c r="G1344" s="111"/>
      <c r="H1344" s="110"/>
      <c r="I1344" s="65">
        <v>0.73</v>
      </c>
      <c r="J1344" s="112">
        <v>160</v>
      </c>
      <c r="K1344" s="67">
        <v>17.73</v>
      </c>
    </row>
    <row r="1345" spans="1:11" s="6" customFormat="1" ht="15" outlineLevel="1">
      <c r="A1345" s="59" t="s">
        <v>43</v>
      </c>
      <c r="B1345" s="108"/>
      <c r="C1345" s="108" t="s">
        <v>64</v>
      </c>
      <c r="D1345" s="109"/>
      <c r="E1345" s="62" t="s">
        <v>43</v>
      </c>
      <c r="F1345" s="110"/>
      <c r="G1345" s="111"/>
      <c r="H1345" s="110"/>
      <c r="I1345" s="65">
        <v>1.1499999999999999</v>
      </c>
      <c r="J1345" s="112"/>
      <c r="K1345" s="67">
        <v>28.81</v>
      </c>
    </row>
    <row r="1346" spans="1:11" s="6" customFormat="1" ht="15.75">
      <c r="A1346" s="70" t="s">
        <v>43</v>
      </c>
      <c r="B1346" s="113"/>
      <c r="C1346" s="113" t="s">
        <v>65</v>
      </c>
      <c r="D1346" s="114"/>
      <c r="E1346" s="73" t="s">
        <v>43</v>
      </c>
      <c r="F1346" s="115"/>
      <c r="G1346" s="116"/>
      <c r="H1346" s="115"/>
      <c r="I1346" s="76">
        <v>163.58000000000001</v>
      </c>
      <c r="J1346" s="117"/>
      <c r="K1346" s="78">
        <v>2969.24</v>
      </c>
    </row>
    <row r="1347" spans="1:11" s="6" customFormat="1" ht="195">
      <c r="A1347" s="59">
        <v>108</v>
      </c>
      <c r="B1347" s="108" t="s">
        <v>282</v>
      </c>
      <c r="C1347" s="108" t="s">
        <v>283</v>
      </c>
      <c r="D1347" s="109" t="s">
        <v>142</v>
      </c>
      <c r="E1347" s="62" t="s">
        <v>963</v>
      </c>
      <c r="F1347" s="110">
        <v>52.76</v>
      </c>
      <c r="G1347" s="111"/>
      <c r="H1347" s="110"/>
      <c r="I1347" s="65"/>
      <c r="J1347" s="112"/>
      <c r="K1347" s="67"/>
    </row>
    <row r="1348" spans="1:11" s="6" customFormat="1" ht="25.5" outlineLevel="1">
      <c r="A1348" s="59" t="s">
        <v>43</v>
      </c>
      <c r="B1348" s="108"/>
      <c r="C1348" s="108" t="s">
        <v>44</v>
      </c>
      <c r="D1348" s="109"/>
      <c r="E1348" s="62" t="s">
        <v>43</v>
      </c>
      <c r="F1348" s="110">
        <v>51.98</v>
      </c>
      <c r="G1348" s="111" t="s">
        <v>94</v>
      </c>
      <c r="H1348" s="110"/>
      <c r="I1348" s="65">
        <v>27.62</v>
      </c>
      <c r="J1348" s="112">
        <v>26.39</v>
      </c>
      <c r="K1348" s="67">
        <v>728.81</v>
      </c>
    </row>
    <row r="1349" spans="1:11" s="6" customFormat="1" ht="15" outlineLevel="1">
      <c r="A1349" s="59" t="s">
        <v>43</v>
      </c>
      <c r="B1349" s="108"/>
      <c r="C1349" s="108" t="s">
        <v>46</v>
      </c>
      <c r="D1349" s="109"/>
      <c r="E1349" s="62" t="s">
        <v>43</v>
      </c>
      <c r="F1349" s="110">
        <v>0.78</v>
      </c>
      <c r="G1349" s="111" t="s">
        <v>95</v>
      </c>
      <c r="H1349" s="110"/>
      <c r="I1349" s="65">
        <v>0.41</v>
      </c>
      <c r="J1349" s="112">
        <v>10.35</v>
      </c>
      <c r="K1349" s="67">
        <v>4.24</v>
      </c>
    </row>
    <row r="1350" spans="1:11" s="6" customFormat="1" ht="15" outlineLevel="1">
      <c r="A1350" s="59" t="s">
        <v>43</v>
      </c>
      <c r="B1350" s="108"/>
      <c r="C1350" s="108" t="s">
        <v>48</v>
      </c>
      <c r="D1350" s="109"/>
      <c r="E1350" s="62" t="s">
        <v>43</v>
      </c>
      <c r="F1350" s="110" t="s">
        <v>285</v>
      </c>
      <c r="G1350" s="111"/>
      <c r="H1350" s="110"/>
      <c r="I1350" s="68" t="s">
        <v>730</v>
      </c>
      <c r="J1350" s="112">
        <v>26.39</v>
      </c>
      <c r="K1350" s="69" t="s">
        <v>964</v>
      </c>
    </row>
    <row r="1351" spans="1:11" s="6" customFormat="1" ht="15" outlineLevel="1">
      <c r="A1351" s="59" t="s">
        <v>43</v>
      </c>
      <c r="B1351" s="108"/>
      <c r="C1351" s="108" t="s">
        <v>52</v>
      </c>
      <c r="D1351" s="109"/>
      <c r="E1351" s="62" t="s">
        <v>43</v>
      </c>
      <c r="F1351" s="110"/>
      <c r="G1351" s="111"/>
      <c r="H1351" s="110"/>
      <c r="I1351" s="65"/>
      <c r="J1351" s="112"/>
      <c r="K1351" s="67"/>
    </row>
    <row r="1352" spans="1:11" s="6" customFormat="1" ht="15" outlineLevel="1">
      <c r="A1352" s="59" t="s">
        <v>43</v>
      </c>
      <c r="B1352" s="108"/>
      <c r="C1352" s="108" t="s">
        <v>53</v>
      </c>
      <c r="D1352" s="109" t="s">
        <v>54</v>
      </c>
      <c r="E1352" s="62">
        <v>100</v>
      </c>
      <c r="F1352" s="110"/>
      <c r="G1352" s="111"/>
      <c r="H1352" s="110"/>
      <c r="I1352" s="65">
        <v>27.62</v>
      </c>
      <c r="J1352" s="112">
        <v>83</v>
      </c>
      <c r="K1352" s="67">
        <v>604.91</v>
      </c>
    </row>
    <row r="1353" spans="1:11" s="6" customFormat="1" ht="15" outlineLevel="1">
      <c r="A1353" s="59" t="s">
        <v>43</v>
      </c>
      <c r="B1353" s="108"/>
      <c r="C1353" s="108" t="s">
        <v>55</v>
      </c>
      <c r="D1353" s="109" t="s">
        <v>54</v>
      </c>
      <c r="E1353" s="62">
        <v>64</v>
      </c>
      <c r="F1353" s="110"/>
      <c r="G1353" s="111"/>
      <c r="H1353" s="110"/>
      <c r="I1353" s="65">
        <v>17.68</v>
      </c>
      <c r="J1353" s="112">
        <v>41</v>
      </c>
      <c r="K1353" s="67">
        <v>298.81</v>
      </c>
    </row>
    <row r="1354" spans="1:11" s="6" customFormat="1" ht="15" outlineLevel="1">
      <c r="A1354" s="59" t="s">
        <v>43</v>
      </c>
      <c r="B1354" s="108"/>
      <c r="C1354" s="108" t="s">
        <v>56</v>
      </c>
      <c r="D1354" s="109" t="s">
        <v>54</v>
      </c>
      <c r="E1354" s="62">
        <v>98</v>
      </c>
      <c r="F1354" s="110"/>
      <c r="G1354" s="111"/>
      <c r="H1354" s="110"/>
      <c r="I1354" s="65">
        <v>7.0000000000000007E-2</v>
      </c>
      <c r="J1354" s="112">
        <v>95</v>
      </c>
      <c r="K1354" s="67">
        <v>1.84</v>
      </c>
    </row>
    <row r="1355" spans="1:11" s="6" customFormat="1" ht="15" outlineLevel="1">
      <c r="A1355" s="59" t="s">
        <v>43</v>
      </c>
      <c r="B1355" s="108"/>
      <c r="C1355" s="108" t="s">
        <v>57</v>
      </c>
      <c r="D1355" s="109" t="s">
        <v>54</v>
      </c>
      <c r="E1355" s="62">
        <v>77</v>
      </c>
      <c r="F1355" s="110"/>
      <c r="G1355" s="111"/>
      <c r="H1355" s="110"/>
      <c r="I1355" s="65">
        <v>0.05</v>
      </c>
      <c r="J1355" s="112">
        <v>65</v>
      </c>
      <c r="K1355" s="67">
        <v>1.26</v>
      </c>
    </row>
    <row r="1356" spans="1:11" s="6" customFormat="1" ht="30" outlineLevel="1">
      <c r="A1356" s="59" t="s">
        <v>43</v>
      </c>
      <c r="B1356" s="108"/>
      <c r="C1356" s="108" t="s">
        <v>58</v>
      </c>
      <c r="D1356" s="109" t="s">
        <v>59</v>
      </c>
      <c r="E1356" s="62">
        <v>4.6500000000000004</v>
      </c>
      <c r="F1356" s="110"/>
      <c r="G1356" s="111" t="s">
        <v>94</v>
      </c>
      <c r="H1356" s="110"/>
      <c r="I1356" s="65">
        <v>2.4700000000000002</v>
      </c>
      <c r="J1356" s="112"/>
      <c r="K1356" s="67"/>
    </row>
    <row r="1357" spans="1:11" s="6" customFormat="1" ht="15.75">
      <c r="A1357" s="70" t="s">
        <v>43</v>
      </c>
      <c r="B1357" s="113"/>
      <c r="C1357" s="113" t="s">
        <v>60</v>
      </c>
      <c r="D1357" s="114"/>
      <c r="E1357" s="73" t="s">
        <v>43</v>
      </c>
      <c r="F1357" s="115"/>
      <c r="G1357" s="116"/>
      <c r="H1357" s="115"/>
      <c r="I1357" s="76">
        <v>73.45</v>
      </c>
      <c r="J1357" s="117"/>
      <c r="K1357" s="78">
        <v>1639.87</v>
      </c>
    </row>
    <row r="1358" spans="1:11" s="6" customFormat="1" ht="15" outlineLevel="1">
      <c r="A1358" s="59" t="s">
        <v>43</v>
      </c>
      <c r="B1358" s="108"/>
      <c r="C1358" s="108" t="s">
        <v>61</v>
      </c>
      <c r="D1358" s="109"/>
      <c r="E1358" s="62" t="s">
        <v>43</v>
      </c>
      <c r="F1358" s="110"/>
      <c r="G1358" s="111"/>
      <c r="H1358" s="110"/>
      <c r="I1358" s="65"/>
      <c r="J1358" s="112"/>
      <c r="K1358" s="67"/>
    </row>
    <row r="1359" spans="1:11" s="6" customFormat="1" ht="25.5" outlineLevel="1">
      <c r="A1359" s="59" t="s">
        <v>43</v>
      </c>
      <c r="B1359" s="108"/>
      <c r="C1359" s="108" t="s">
        <v>46</v>
      </c>
      <c r="D1359" s="109"/>
      <c r="E1359" s="62" t="s">
        <v>43</v>
      </c>
      <c r="F1359" s="110">
        <v>0.14000000000000001</v>
      </c>
      <c r="G1359" s="111" t="s">
        <v>100</v>
      </c>
      <c r="H1359" s="110"/>
      <c r="I1359" s="65">
        <v>0.01</v>
      </c>
      <c r="J1359" s="112">
        <v>26.39</v>
      </c>
      <c r="K1359" s="67">
        <v>0.19</v>
      </c>
    </row>
    <row r="1360" spans="1:11" s="6" customFormat="1" ht="25.5" outlineLevel="1">
      <c r="A1360" s="59" t="s">
        <v>43</v>
      </c>
      <c r="B1360" s="108"/>
      <c r="C1360" s="108" t="s">
        <v>48</v>
      </c>
      <c r="D1360" s="109"/>
      <c r="E1360" s="62" t="s">
        <v>43</v>
      </c>
      <c r="F1360" s="110">
        <v>0.14000000000000001</v>
      </c>
      <c r="G1360" s="111" t="s">
        <v>100</v>
      </c>
      <c r="H1360" s="110"/>
      <c r="I1360" s="65">
        <v>0.01</v>
      </c>
      <c r="J1360" s="112">
        <v>26.39</v>
      </c>
      <c r="K1360" s="67">
        <v>0.19</v>
      </c>
    </row>
    <row r="1361" spans="1:11" s="6" customFormat="1" ht="15" outlineLevel="1">
      <c r="A1361" s="59" t="s">
        <v>43</v>
      </c>
      <c r="B1361" s="108"/>
      <c r="C1361" s="108" t="s">
        <v>63</v>
      </c>
      <c r="D1361" s="109" t="s">
        <v>54</v>
      </c>
      <c r="E1361" s="62">
        <v>175</v>
      </c>
      <c r="F1361" s="110"/>
      <c r="G1361" s="111"/>
      <c r="H1361" s="110"/>
      <c r="I1361" s="65">
        <v>0.02</v>
      </c>
      <c r="J1361" s="112">
        <v>160</v>
      </c>
      <c r="K1361" s="67">
        <v>0.3</v>
      </c>
    </row>
    <row r="1362" spans="1:11" s="6" customFormat="1" ht="15" outlineLevel="1">
      <c r="A1362" s="59" t="s">
        <v>43</v>
      </c>
      <c r="B1362" s="108"/>
      <c r="C1362" s="108" t="s">
        <v>64</v>
      </c>
      <c r="D1362" s="109"/>
      <c r="E1362" s="62" t="s">
        <v>43</v>
      </c>
      <c r="F1362" s="110"/>
      <c r="G1362" s="111"/>
      <c r="H1362" s="110"/>
      <c r="I1362" s="65">
        <v>0.03</v>
      </c>
      <c r="J1362" s="112"/>
      <c r="K1362" s="67">
        <v>0.49</v>
      </c>
    </row>
    <row r="1363" spans="1:11" s="6" customFormat="1" ht="15.75">
      <c r="A1363" s="70" t="s">
        <v>43</v>
      </c>
      <c r="B1363" s="113"/>
      <c r="C1363" s="113" t="s">
        <v>65</v>
      </c>
      <c r="D1363" s="114"/>
      <c r="E1363" s="73" t="s">
        <v>43</v>
      </c>
      <c r="F1363" s="115"/>
      <c r="G1363" s="116"/>
      <c r="H1363" s="115"/>
      <c r="I1363" s="76">
        <v>73.48</v>
      </c>
      <c r="J1363" s="117"/>
      <c r="K1363" s="78">
        <v>1640.36</v>
      </c>
    </row>
    <row r="1364" spans="1:11" s="6" customFormat="1" ht="75">
      <c r="A1364" s="59">
        <v>109</v>
      </c>
      <c r="B1364" s="108" t="s">
        <v>288</v>
      </c>
      <c r="C1364" s="108" t="s">
        <v>289</v>
      </c>
      <c r="D1364" s="109" t="s">
        <v>109</v>
      </c>
      <c r="E1364" s="62">
        <v>3.605</v>
      </c>
      <c r="F1364" s="110">
        <v>28.98</v>
      </c>
      <c r="G1364" s="111"/>
      <c r="H1364" s="110"/>
      <c r="I1364" s="65">
        <v>104.47</v>
      </c>
      <c r="J1364" s="112">
        <v>3.06</v>
      </c>
      <c r="K1364" s="78">
        <v>319.69</v>
      </c>
    </row>
    <row r="1365" spans="1:11" s="6" customFormat="1" ht="135">
      <c r="A1365" s="59">
        <v>110</v>
      </c>
      <c r="B1365" s="108" t="s">
        <v>290</v>
      </c>
      <c r="C1365" s="108" t="s">
        <v>291</v>
      </c>
      <c r="D1365" s="109" t="s">
        <v>142</v>
      </c>
      <c r="E1365" s="62" t="s">
        <v>963</v>
      </c>
      <c r="F1365" s="110">
        <v>1887.48</v>
      </c>
      <c r="G1365" s="111"/>
      <c r="H1365" s="110"/>
      <c r="I1365" s="65"/>
      <c r="J1365" s="112"/>
      <c r="K1365" s="67"/>
    </row>
    <row r="1366" spans="1:11" s="6" customFormat="1" ht="15" outlineLevel="1">
      <c r="A1366" s="59" t="s">
        <v>43</v>
      </c>
      <c r="B1366" s="108"/>
      <c r="C1366" s="108" t="s">
        <v>44</v>
      </c>
      <c r="D1366" s="109"/>
      <c r="E1366" s="62" t="s">
        <v>43</v>
      </c>
      <c r="F1366" s="110">
        <v>1887.48</v>
      </c>
      <c r="G1366" s="111" t="s">
        <v>76</v>
      </c>
      <c r="H1366" s="110"/>
      <c r="I1366" s="65">
        <v>872.02</v>
      </c>
      <c r="J1366" s="112">
        <v>26.39</v>
      </c>
      <c r="K1366" s="67">
        <v>23012.5</v>
      </c>
    </row>
    <row r="1367" spans="1:11" s="6" customFormat="1" ht="15" outlineLevel="1">
      <c r="A1367" s="59" t="s">
        <v>43</v>
      </c>
      <c r="B1367" s="108"/>
      <c r="C1367" s="108" t="s">
        <v>46</v>
      </c>
      <c r="D1367" s="109"/>
      <c r="E1367" s="62" t="s">
        <v>43</v>
      </c>
      <c r="F1367" s="110"/>
      <c r="G1367" s="111">
        <v>1.2</v>
      </c>
      <c r="H1367" s="110"/>
      <c r="I1367" s="65"/>
      <c r="J1367" s="112"/>
      <c r="K1367" s="67"/>
    </row>
    <row r="1368" spans="1:11" s="6" customFormat="1" ht="15" outlineLevel="1">
      <c r="A1368" s="59" t="s">
        <v>43</v>
      </c>
      <c r="B1368" s="108"/>
      <c r="C1368" s="108" t="s">
        <v>48</v>
      </c>
      <c r="D1368" s="109"/>
      <c r="E1368" s="62" t="s">
        <v>43</v>
      </c>
      <c r="F1368" s="110"/>
      <c r="G1368" s="111"/>
      <c r="H1368" s="110"/>
      <c r="I1368" s="65"/>
      <c r="J1368" s="112">
        <v>26.39</v>
      </c>
      <c r="K1368" s="67"/>
    </row>
    <row r="1369" spans="1:11" s="6" customFormat="1" ht="15" outlineLevel="1">
      <c r="A1369" s="59" t="s">
        <v>43</v>
      </c>
      <c r="B1369" s="108"/>
      <c r="C1369" s="108" t="s">
        <v>52</v>
      </c>
      <c r="D1369" s="109"/>
      <c r="E1369" s="62" t="s">
        <v>43</v>
      </c>
      <c r="F1369" s="110"/>
      <c r="G1369" s="111"/>
      <c r="H1369" s="110"/>
      <c r="I1369" s="65"/>
      <c r="J1369" s="112"/>
      <c r="K1369" s="67"/>
    </row>
    <row r="1370" spans="1:11" s="6" customFormat="1" ht="15" outlineLevel="1">
      <c r="A1370" s="59" t="s">
        <v>43</v>
      </c>
      <c r="B1370" s="108"/>
      <c r="C1370" s="108" t="s">
        <v>53</v>
      </c>
      <c r="D1370" s="109" t="s">
        <v>54</v>
      </c>
      <c r="E1370" s="62">
        <v>100</v>
      </c>
      <c r="F1370" s="110"/>
      <c r="G1370" s="111"/>
      <c r="H1370" s="110"/>
      <c r="I1370" s="65">
        <v>872.02</v>
      </c>
      <c r="J1370" s="112">
        <v>83</v>
      </c>
      <c r="K1370" s="67">
        <v>19100.38</v>
      </c>
    </row>
    <row r="1371" spans="1:11" s="6" customFormat="1" ht="15" outlineLevel="1">
      <c r="A1371" s="59" t="s">
        <v>43</v>
      </c>
      <c r="B1371" s="108"/>
      <c r="C1371" s="108" t="s">
        <v>55</v>
      </c>
      <c r="D1371" s="109" t="s">
        <v>54</v>
      </c>
      <c r="E1371" s="62">
        <v>64</v>
      </c>
      <c r="F1371" s="110"/>
      <c r="G1371" s="111"/>
      <c r="H1371" s="110"/>
      <c r="I1371" s="65">
        <v>558.09</v>
      </c>
      <c r="J1371" s="112">
        <v>41</v>
      </c>
      <c r="K1371" s="67">
        <v>9435.1299999999992</v>
      </c>
    </row>
    <row r="1372" spans="1:11" s="6" customFormat="1" ht="15" outlineLevel="1">
      <c r="A1372" s="59" t="s">
        <v>43</v>
      </c>
      <c r="B1372" s="108"/>
      <c r="C1372" s="108" t="s">
        <v>56</v>
      </c>
      <c r="D1372" s="109" t="s">
        <v>54</v>
      </c>
      <c r="E1372" s="62">
        <v>98</v>
      </c>
      <c r="F1372" s="110"/>
      <c r="G1372" s="111"/>
      <c r="H1372" s="110"/>
      <c r="I1372" s="65">
        <v>0</v>
      </c>
      <c r="J1372" s="112">
        <v>95</v>
      </c>
      <c r="K1372" s="67">
        <v>0</v>
      </c>
    </row>
    <row r="1373" spans="1:11" s="6" customFormat="1" ht="15" outlineLevel="1">
      <c r="A1373" s="59" t="s">
        <v>43</v>
      </c>
      <c r="B1373" s="108"/>
      <c r="C1373" s="108" t="s">
        <v>57</v>
      </c>
      <c r="D1373" s="109" t="s">
        <v>54</v>
      </c>
      <c r="E1373" s="62">
        <v>77</v>
      </c>
      <c r="F1373" s="110"/>
      <c r="G1373" s="111"/>
      <c r="H1373" s="110"/>
      <c r="I1373" s="65">
        <v>0</v>
      </c>
      <c r="J1373" s="112">
        <v>65</v>
      </c>
      <c r="K1373" s="67">
        <v>0</v>
      </c>
    </row>
    <row r="1374" spans="1:11" s="6" customFormat="1" ht="30" outlineLevel="1">
      <c r="A1374" s="59" t="s">
        <v>43</v>
      </c>
      <c r="B1374" s="108"/>
      <c r="C1374" s="108" t="s">
        <v>58</v>
      </c>
      <c r="D1374" s="109" t="s">
        <v>59</v>
      </c>
      <c r="E1374" s="62">
        <v>160.5</v>
      </c>
      <c r="F1374" s="110"/>
      <c r="G1374" s="111" t="s">
        <v>76</v>
      </c>
      <c r="H1374" s="110"/>
      <c r="I1374" s="65">
        <v>74.150000000000006</v>
      </c>
      <c r="J1374" s="112"/>
      <c r="K1374" s="67"/>
    </row>
    <row r="1375" spans="1:11" s="6" customFormat="1" ht="15.75">
      <c r="A1375" s="70" t="s">
        <v>43</v>
      </c>
      <c r="B1375" s="113"/>
      <c r="C1375" s="113" t="s">
        <v>60</v>
      </c>
      <c r="D1375" s="114"/>
      <c r="E1375" s="73" t="s">
        <v>43</v>
      </c>
      <c r="F1375" s="115"/>
      <c r="G1375" s="116"/>
      <c r="H1375" s="115"/>
      <c r="I1375" s="76">
        <v>2302.13</v>
      </c>
      <c r="J1375" s="117"/>
      <c r="K1375" s="78">
        <v>51548.01</v>
      </c>
    </row>
    <row r="1376" spans="1:11" s="6" customFormat="1" ht="180">
      <c r="A1376" s="59">
        <v>111</v>
      </c>
      <c r="B1376" s="108" t="s">
        <v>292</v>
      </c>
      <c r="C1376" s="108" t="s">
        <v>293</v>
      </c>
      <c r="D1376" s="109" t="s">
        <v>294</v>
      </c>
      <c r="E1376" s="62" t="s">
        <v>965</v>
      </c>
      <c r="F1376" s="110">
        <v>5287.07</v>
      </c>
      <c r="G1376" s="111"/>
      <c r="H1376" s="110"/>
      <c r="I1376" s="65"/>
      <c r="J1376" s="112"/>
      <c r="K1376" s="67"/>
    </row>
    <row r="1377" spans="1:11" s="6" customFormat="1" ht="25.5" outlineLevel="1">
      <c r="A1377" s="59" t="s">
        <v>43</v>
      </c>
      <c r="B1377" s="108"/>
      <c r="C1377" s="108" t="s">
        <v>44</v>
      </c>
      <c r="D1377" s="109"/>
      <c r="E1377" s="62" t="s">
        <v>43</v>
      </c>
      <c r="F1377" s="110">
        <v>2156.42</v>
      </c>
      <c r="G1377" s="111" t="s">
        <v>94</v>
      </c>
      <c r="H1377" s="110"/>
      <c r="I1377" s="65">
        <v>25.21</v>
      </c>
      <c r="J1377" s="112">
        <v>26.39</v>
      </c>
      <c r="K1377" s="67">
        <v>665.17</v>
      </c>
    </row>
    <row r="1378" spans="1:11" s="6" customFormat="1" ht="15" outlineLevel="1">
      <c r="A1378" s="59" t="s">
        <v>43</v>
      </c>
      <c r="B1378" s="108"/>
      <c r="C1378" s="108" t="s">
        <v>46</v>
      </c>
      <c r="D1378" s="109"/>
      <c r="E1378" s="62" t="s">
        <v>43</v>
      </c>
      <c r="F1378" s="110">
        <v>2911.48</v>
      </c>
      <c r="G1378" s="111" t="s">
        <v>95</v>
      </c>
      <c r="H1378" s="110"/>
      <c r="I1378" s="65">
        <v>33.630000000000003</v>
      </c>
      <c r="J1378" s="112">
        <v>11.62</v>
      </c>
      <c r="K1378" s="67">
        <v>390.75</v>
      </c>
    </row>
    <row r="1379" spans="1:11" s="6" customFormat="1" ht="30" outlineLevel="1">
      <c r="A1379" s="59" t="s">
        <v>43</v>
      </c>
      <c r="B1379" s="108"/>
      <c r="C1379" s="108" t="s">
        <v>48</v>
      </c>
      <c r="D1379" s="109"/>
      <c r="E1379" s="62" t="s">
        <v>43</v>
      </c>
      <c r="F1379" s="110" t="s">
        <v>296</v>
      </c>
      <c r="G1379" s="111"/>
      <c r="H1379" s="110"/>
      <c r="I1379" s="68" t="s">
        <v>966</v>
      </c>
      <c r="J1379" s="112">
        <v>26.39</v>
      </c>
      <c r="K1379" s="69" t="s">
        <v>967</v>
      </c>
    </row>
    <row r="1380" spans="1:11" s="6" customFormat="1" ht="15" outlineLevel="1">
      <c r="A1380" s="59" t="s">
        <v>43</v>
      </c>
      <c r="B1380" s="108"/>
      <c r="C1380" s="108" t="s">
        <v>52</v>
      </c>
      <c r="D1380" s="109"/>
      <c r="E1380" s="62" t="s">
        <v>43</v>
      </c>
      <c r="F1380" s="110">
        <v>219.17</v>
      </c>
      <c r="G1380" s="111"/>
      <c r="H1380" s="110"/>
      <c r="I1380" s="65">
        <v>1.69</v>
      </c>
      <c r="J1380" s="112">
        <v>5.14</v>
      </c>
      <c r="K1380" s="67">
        <v>8.67</v>
      </c>
    </row>
    <row r="1381" spans="1:11" s="6" customFormat="1" ht="15" outlineLevel="1">
      <c r="A1381" s="59" t="s">
        <v>43</v>
      </c>
      <c r="B1381" s="108"/>
      <c r="C1381" s="108" t="s">
        <v>53</v>
      </c>
      <c r="D1381" s="109" t="s">
        <v>54</v>
      </c>
      <c r="E1381" s="62">
        <v>85</v>
      </c>
      <c r="F1381" s="110"/>
      <c r="G1381" s="111"/>
      <c r="H1381" s="110"/>
      <c r="I1381" s="65">
        <v>21.43</v>
      </c>
      <c r="J1381" s="112">
        <v>70</v>
      </c>
      <c r="K1381" s="67">
        <v>465.62</v>
      </c>
    </row>
    <row r="1382" spans="1:11" s="6" customFormat="1" ht="15" outlineLevel="1">
      <c r="A1382" s="59" t="s">
        <v>43</v>
      </c>
      <c r="B1382" s="108"/>
      <c r="C1382" s="108" t="s">
        <v>55</v>
      </c>
      <c r="D1382" s="109" t="s">
        <v>54</v>
      </c>
      <c r="E1382" s="62">
        <v>70</v>
      </c>
      <c r="F1382" s="110"/>
      <c r="G1382" s="111"/>
      <c r="H1382" s="110"/>
      <c r="I1382" s="65">
        <v>17.649999999999999</v>
      </c>
      <c r="J1382" s="112">
        <v>41</v>
      </c>
      <c r="K1382" s="67">
        <v>272.72000000000003</v>
      </c>
    </row>
    <row r="1383" spans="1:11" s="6" customFormat="1" ht="15" outlineLevel="1">
      <c r="A1383" s="59" t="s">
        <v>43</v>
      </c>
      <c r="B1383" s="108"/>
      <c r="C1383" s="108" t="s">
        <v>56</v>
      </c>
      <c r="D1383" s="109" t="s">
        <v>54</v>
      </c>
      <c r="E1383" s="62">
        <v>98</v>
      </c>
      <c r="F1383" s="110"/>
      <c r="G1383" s="111"/>
      <c r="H1383" s="110"/>
      <c r="I1383" s="65">
        <v>6.5</v>
      </c>
      <c r="J1383" s="112">
        <v>95</v>
      </c>
      <c r="K1383" s="67">
        <v>166.25</v>
      </c>
    </row>
    <row r="1384" spans="1:11" s="6" customFormat="1" ht="15" outlineLevel="1">
      <c r="A1384" s="59" t="s">
        <v>43</v>
      </c>
      <c r="B1384" s="108"/>
      <c r="C1384" s="108" t="s">
        <v>57</v>
      </c>
      <c r="D1384" s="109" t="s">
        <v>54</v>
      </c>
      <c r="E1384" s="62">
        <v>77</v>
      </c>
      <c r="F1384" s="110"/>
      <c r="G1384" s="111"/>
      <c r="H1384" s="110"/>
      <c r="I1384" s="65">
        <v>5.1100000000000003</v>
      </c>
      <c r="J1384" s="112">
        <v>65</v>
      </c>
      <c r="K1384" s="67">
        <v>113.75</v>
      </c>
    </row>
    <row r="1385" spans="1:11" s="6" customFormat="1" ht="30" outlineLevel="1">
      <c r="A1385" s="59" t="s">
        <v>43</v>
      </c>
      <c r="B1385" s="108"/>
      <c r="C1385" s="108" t="s">
        <v>58</v>
      </c>
      <c r="D1385" s="109" t="s">
        <v>59</v>
      </c>
      <c r="E1385" s="62">
        <v>211</v>
      </c>
      <c r="F1385" s="110"/>
      <c r="G1385" s="111" t="s">
        <v>94</v>
      </c>
      <c r="H1385" s="110"/>
      <c r="I1385" s="65">
        <v>2.4700000000000002</v>
      </c>
      <c r="J1385" s="112"/>
      <c r="K1385" s="67"/>
    </row>
    <row r="1386" spans="1:11" s="6" customFormat="1" ht="15.75">
      <c r="A1386" s="70" t="s">
        <v>43</v>
      </c>
      <c r="B1386" s="113"/>
      <c r="C1386" s="113" t="s">
        <v>60</v>
      </c>
      <c r="D1386" s="114"/>
      <c r="E1386" s="73" t="s">
        <v>43</v>
      </c>
      <c r="F1386" s="115"/>
      <c r="G1386" s="116"/>
      <c r="H1386" s="115"/>
      <c r="I1386" s="76">
        <v>111.22</v>
      </c>
      <c r="J1386" s="117"/>
      <c r="K1386" s="78">
        <v>2082.9299999999998</v>
      </c>
    </row>
    <row r="1387" spans="1:11" s="6" customFormat="1" ht="15" outlineLevel="1">
      <c r="A1387" s="59" t="s">
        <v>43</v>
      </c>
      <c r="B1387" s="108"/>
      <c r="C1387" s="108" t="s">
        <v>61</v>
      </c>
      <c r="D1387" s="109"/>
      <c r="E1387" s="62" t="s">
        <v>43</v>
      </c>
      <c r="F1387" s="110"/>
      <c r="G1387" s="111"/>
      <c r="H1387" s="110"/>
      <c r="I1387" s="65"/>
      <c r="J1387" s="112"/>
      <c r="K1387" s="67"/>
    </row>
    <row r="1388" spans="1:11" s="6" customFormat="1" ht="25.5" outlineLevel="1">
      <c r="A1388" s="59" t="s">
        <v>43</v>
      </c>
      <c r="B1388" s="108"/>
      <c r="C1388" s="108" t="s">
        <v>46</v>
      </c>
      <c r="D1388" s="109"/>
      <c r="E1388" s="62" t="s">
        <v>43</v>
      </c>
      <c r="F1388" s="110">
        <v>574.14</v>
      </c>
      <c r="G1388" s="111" t="s">
        <v>100</v>
      </c>
      <c r="H1388" s="110"/>
      <c r="I1388" s="65">
        <v>0.66</v>
      </c>
      <c r="J1388" s="112">
        <v>26.39</v>
      </c>
      <c r="K1388" s="67">
        <v>17.5</v>
      </c>
    </row>
    <row r="1389" spans="1:11" s="6" customFormat="1" ht="25.5" outlineLevel="1">
      <c r="A1389" s="59" t="s">
        <v>43</v>
      </c>
      <c r="B1389" s="108"/>
      <c r="C1389" s="108" t="s">
        <v>48</v>
      </c>
      <c r="D1389" s="109"/>
      <c r="E1389" s="62" t="s">
        <v>43</v>
      </c>
      <c r="F1389" s="110">
        <v>574.14</v>
      </c>
      <c r="G1389" s="111" t="s">
        <v>100</v>
      </c>
      <c r="H1389" s="110"/>
      <c r="I1389" s="65">
        <v>0.66</v>
      </c>
      <c r="J1389" s="112">
        <v>26.39</v>
      </c>
      <c r="K1389" s="67">
        <v>17.5</v>
      </c>
    </row>
    <row r="1390" spans="1:11" s="6" customFormat="1" ht="15" outlineLevel="1">
      <c r="A1390" s="59" t="s">
        <v>43</v>
      </c>
      <c r="B1390" s="108"/>
      <c r="C1390" s="108" t="s">
        <v>63</v>
      </c>
      <c r="D1390" s="109" t="s">
        <v>54</v>
      </c>
      <c r="E1390" s="62">
        <v>175</v>
      </c>
      <c r="F1390" s="110"/>
      <c r="G1390" s="111"/>
      <c r="H1390" s="110"/>
      <c r="I1390" s="65">
        <v>1.1599999999999999</v>
      </c>
      <c r="J1390" s="112">
        <v>160</v>
      </c>
      <c r="K1390" s="67">
        <v>28.01</v>
      </c>
    </row>
    <row r="1391" spans="1:11" s="6" customFormat="1" ht="15" outlineLevel="1">
      <c r="A1391" s="59" t="s">
        <v>43</v>
      </c>
      <c r="B1391" s="108"/>
      <c r="C1391" s="108" t="s">
        <v>64</v>
      </c>
      <c r="D1391" s="109"/>
      <c r="E1391" s="62" t="s">
        <v>43</v>
      </c>
      <c r="F1391" s="110"/>
      <c r="G1391" s="111"/>
      <c r="H1391" s="110"/>
      <c r="I1391" s="65">
        <v>1.82</v>
      </c>
      <c r="J1391" s="112"/>
      <c r="K1391" s="67">
        <v>45.51</v>
      </c>
    </row>
    <row r="1392" spans="1:11" s="6" customFormat="1" ht="15.75">
      <c r="A1392" s="70" t="s">
        <v>43</v>
      </c>
      <c r="B1392" s="113"/>
      <c r="C1392" s="113" t="s">
        <v>65</v>
      </c>
      <c r="D1392" s="114"/>
      <c r="E1392" s="73" t="s">
        <v>43</v>
      </c>
      <c r="F1392" s="115"/>
      <c r="G1392" s="116"/>
      <c r="H1392" s="115"/>
      <c r="I1392" s="76">
        <v>113.04</v>
      </c>
      <c r="J1392" s="117"/>
      <c r="K1392" s="78">
        <v>2128.44</v>
      </c>
    </row>
    <row r="1393" spans="1:11" s="6" customFormat="1" ht="90">
      <c r="A1393" s="59">
        <v>112</v>
      </c>
      <c r="B1393" s="108" t="s">
        <v>299</v>
      </c>
      <c r="C1393" s="108" t="s">
        <v>300</v>
      </c>
      <c r="D1393" s="109" t="s">
        <v>106</v>
      </c>
      <c r="E1393" s="62" t="s">
        <v>968</v>
      </c>
      <c r="F1393" s="110">
        <v>3365.52</v>
      </c>
      <c r="G1393" s="111"/>
      <c r="H1393" s="110"/>
      <c r="I1393" s="65">
        <v>4664.6099999999997</v>
      </c>
      <c r="J1393" s="112">
        <v>4.51</v>
      </c>
      <c r="K1393" s="78">
        <v>21037.39</v>
      </c>
    </row>
    <row r="1394" spans="1:11" s="6" customFormat="1" ht="195">
      <c r="A1394" s="59">
        <v>113</v>
      </c>
      <c r="B1394" s="108" t="s">
        <v>302</v>
      </c>
      <c r="C1394" s="108" t="s">
        <v>303</v>
      </c>
      <c r="D1394" s="109" t="s">
        <v>142</v>
      </c>
      <c r="E1394" s="62" t="s">
        <v>943</v>
      </c>
      <c r="F1394" s="110">
        <v>5450.86</v>
      </c>
      <c r="G1394" s="111"/>
      <c r="H1394" s="110"/>
      <c r="I1394" s="65"/>
      <c r="J1394" s="112"/>
      <c r="K1394" s="67"/>
    </row>
    <row r="1395" spans="1:11" s="6" customFormat="1" ht="25.5" outlineLevel="1">
      <c r="A1395" s="59" t="s">
        <v>43</v>
      </c>
      <c r="B1395" s="108"/>
      <c r="C1395" s="108" t="s">
        <v>44</v>
      </c>
      <c r="D1395" s="109"/>
      <c r="E1395" s="62" t="s">
        <v>43</v>
      </c>
      <c r="F1395" s="110">
        <v>869.59</v>
      </c>
      <c r="G1395" s="111" t="s">
        <v>94</v>
      </c>
      <c r="H1395" s="110"/>
      <c r="I1395" s="65">
        <v>3575.19</v>
      </c>
      <c r="J1395" s="112">
        <v>26.39</v>
      </c>
      <c r="K1395" s="67">
        <v>94349.26</v>
      </c>
    </row>
    <row r="1396" spans="1:11" s="6" customFormat="1" ht="15" outlineLevel="1">
      <c r="A1396" s="59" t="s">
        <v>43</v>
      </c>
      <c r="B1396" s="108"/>
      <c r="C1396" s="108" t="s">
        <v>46</v>
      </c>
      <c r="D1396" s="109"/>
      <c r="E1396" s="62" t="s">
        <v>43</v>
      </c>
      <c r="F1396" s="110">
        <v>47.52</v>
      </c>
      <c r="G1396" s="111" t="s">
        <v>95</v>
      </c>
      <c r="H1396" s="110"/>
      <c r="I1396" s="65">
        <v>193.05</v>
      </c>
      <c r="J1396" s="112">
        <v>8.6199999999999992</v>
      </c>
      <c r="K1396" s="67">
        <v>1664.13</v>
      </c>
    </row>
    <row r="1397" spans="1:11" s="6" customFormat="1" ht="15" outlineLevel="1">
      <c r="A1397" s="59" t="s">
        <v>43</v>
      </c>
      <c r="B1397" s="108"/>
      <c r="C1397" s="108" t="s">
        <v>48</v>
      </c>
      <c r="D1397" s="109"/>
      <c r="E1397" s="62" t="s">
        <v>43</v>
      </c>
      <c r="F1397" s="110" t="s">
        <v>304</v>
      </c>
      <c r="G1397" s="111"/>
      <c r="H1397" s="110"/>
      <c r="I1397" s="68" t="s">
        <v>969</v>
      </c>
      <c r="J1397" s="112">
        <v>26.39</v>
      </c>
      <c r="K1397" s="69" t="s">
        <v>970</v>
      </c>
    </row>
    <row r="1398" spans="1:11" s="6" customFormat="1" ht="15" outlineLevel="1">
      <c r="A1398" s="59" t="s">
        <v>43</v>
      </c>
      <c r="B1398" s="108"/>
      <c r="C1398" s="108" t="s">
        <v>52</v>
      </c>
      <c r="D1398" s="109"/>
      <c r="E1398" s="62" t="s">
        <v>43</v>
      </c>
      <c r="F1398" s="110">
        <v>4533.75</v>
      </c>
      <c r="G1398" s="111"/>
      <c r="H1398" s="110"/>
      <c r="I1398" s="65">
        <v>12279.21</v>
      </c>
      <c r="J1398" s="112">
        <v>2.85</v>
      </c>
      <c r="K1398" s="67">
        <v>34995.74</v>
      </c>
    </row>
    <row r="1399" spans="1:11" s="6" customFormat="1" ht="15" outlineLevel="1">
      <c r="A1399" s="59" t="s">
        <v>43</v>
      </c>
      <c r="B1399" s="108"/>
      <c r="C1399" s="108" t="s">
        <v>53</v>
      </c>
      <c r="D1399" s="109" t="s">
        <v>54</v>
      </c>
      <c r="E1399" s="62">
        <v>100</v>
      </c>
      <c r="F1399" s="110"/>
      <c r="G1399" s="111"/>
      <c r="H1399" s="110"/>
      <c r="I1399" s="65">
        <v>3575.19</v>
      </c>
      <c r="J1399" s="112">
        <v>83</v>
      </c>
      <c r="K1399" s="67">
        <v>78309.89</v>
      </c>
    </row>
    <row r="1400" spans="1:11" s="6" customFormat="1" ht="15" outlineLevel="1">
      <c r="A1400" s="59" t="s">
        <v>43</v>
      </c>
      <c r="B1400" s="108"/>
      <c r="C1400" s="108" t="s">
        <v>55</v>
      </c>
      <c r="D1400" s="109" t="s">
        <v>54</v>
      </c>
      <c r="E1400" s="62">
        <v>64</v>
      </c>
      <c r="F1400" s="110"/>
      <c r="G1400" s="111"/>
      <c r="H1400" s="110"/>
      <c r="I1400" s="65">
        <v>2288.12</v>
      </c>
      <c r="J1400" s="112">
        <v>41</v>
      </c>
      <c r="K1400" s="67">
        <v>38683.199999999997</v>
      </c>
    </row>
    <row r="1401" spans="1:11" s="6" customFormat="1" ht="15" outlineLevel="1">
      <c r="A1401" s="59" t="s">
        <v>43</v>
      </c>
      <c r="B1401" s="108"/>
      <c r="C1401" s="108" t="s">
        <v>56</v>
      </c>
      <c r="D1401" s="109" t="s">
        <v>54</v>
      </c>
      <c r="E1401" s="62">
        <v>98</v>
      </c>
      <c r="F1401" s="110"/>
      <c r="G1401" s="111"/>
      <c r="H1401" s="110"/>
      <c r="I1401" s="65">
        <v>21.14</v>
      </c>
      <c r="J1401" s="112">
        <v>95</v>
      </c>
      <c r="K1401" s="67">
        <v>540.84</v>
      </c>
    </row>
    <row r="1402" spans="1:11" s="6" customFormat="1" ht="15" outlineLevel="1">
      <c r="A1402" s="59" t="s">
        <v>43</v>
      </c>
      <c r="B1402" s="108"/>
      <c r="C1402" s="108" t="s">
        <v>57</v>
      </c>
      <c r="D1402" s="109" t="s">
        <v>54</v>
      </c>
      <c r="E1402" s="62">
        <v>77</v>
      </c>
      <c r="F1402" s="110"/>
      <c r="G1402" s="111"/>
      <c r="H1402" s="110"/>
      <c r="I1402" s="65">
        <v>16.61</v>
      </c>
      <c r="J1402" s="112">
        <v>65</v>
      </c>
      <c r="K1402" s="67">
        <v>370.05</v>
      </c>
    </row>
    <row r="1403" spans="1:11" s="6" customFormat="1" ht="30" outlineLevel="1">
      <c r="A1403" s="59" t="s">
        <v>43</v>
      </c>
      <c r="B1403" s="108"/>
      <c r="C1403" s="108" t="s">
        <v>58</v>
      </c>
      <c r="D1403" s="109" t="s">
        <v>59</v>
      </c>
      <c r="E1403" s="62">
        <v>60.57</v>
      </c>
      <c r="F1403" s="110"/>
      <c r="G1403" s="111" t="s">
        <v>94</v>
      </c>
      <c r="H1403" s="110"/>
      <c r="I1403" s="65">
        <v>249.02</v>
      </c>
      <c r="J1403" s="112"/>
      <c r="K1403" s="67"/>
    </row>
    <row r="1404" spans="1:11" s="6" customFormat="1" ht="15.75">
      <c r="A1404" s="70" t="s">
        <v>43</v>
      </c>
      <c r="B1404" s="113"/>
      <c r="C1404" s="113" t="s">
        <v>60</v>
      </c>
      <c r="D1404" s="114"/>
      <c r="E1404" s="73" t="s">
        <v>43</v>
      </c>
      <c r="F1404" s="115"/>
      <c r="G1404" s="116"/>
      <c r="H1404" s="115"/>
      <c r="I1404" s="76">
        <v>21948.51</v>
      </c>
      <c r="J1404" s="117"/>
      <c r="K1404" s="78">
        <v>248913.11</v>
      </c>
    </row>
    <row r="1405" spans="1:11" s="6" customFormat="1" ht="15" outlineLevel="1">
      <c r="A1405" s="59" t="s">
        <v>43</v>
      </c>
      <c r="B1405" s="108"/>
      <c r="C1405" s="108" t="s">
        <v>61</v>
      </c>
      <c r="D1405" s="109"/>
      <c r="E1405" s="62" t="s">
        <v>43</v>
      </c>
      <c r="F1405" s="110"/>
      <c r="G1405" s="111"/>
      <c r="H1405" s="110"/>
      <c r="I1405" s="65"/>
      <c r="J1405" s="112"/>
      <c r="K1405" s="67"/>
    </row>
    <row r="1406" spans="1:11" s="6" customFormat="1" ht="25.5" outlineLevel="1">
      <c r="A1406" s="59" t="s">
        <v>43</v>
      </c>
      <c r="B1406" s="108"/>
      <c r="C1406" s="108" t="s">
        <v>46</v>
      </c>
      <c r="D1406" s="109"/>
      <c r="E1406" s="62" t="s">
        <v>43</v>
      </c>
      <c r="F1406" s="110">
        <v>5.31</v>
      </c>
      <c r="G1406" s="111" t="s">
        <v>100</v>
      </c>
      <c r="H1406" s="110"/>
      <c r="I1406" s="65">
        <v>2.16</v>
      </c>
      <c r="J1406" s="112">
        <v>26.39</v>
      </c>
      <c r="K1406" s="67">
        <v>56.93</v>
      </c>
    </row>
    <row r="1407" spans="1:11" s="6" customFormat="1" ht="25.5" outlineLevel="1">
      <c r="A1407" s="59" t="s">
        <v>43</v>
      </c>
      <c r="B1407" s="108"/>
      <c r="C1407" s="108" t="s">
        <v>48</v>
      </c>
      <c r="D1407" s="109"/>
      <c r="E1407" s="62" t="s">
        <v>43</v>
      </c>
      <c r="F1407" s="110">
        <v>5.31</v>
      </c>
      <c r="G1407" s="111" t="s">
        <v>100</v>
      </c>
      <c r="H1407" s="110"/>
      <c r="I1407" s="65">
        <v>2.16</v>
      </c>
      <c r="J1407" s="112">
        <v>26.39</v>
      </c>
      <c r="K1407" s="67">
        <v>56.93</v>
      </c>
    </row>
    <row r="1408" spans="1:11" s="6" customFormat="1" ht="15" outlineLevel="1">
      <c r="A1408" s="59" t="s">
        <v>43</v>
      </c>
      <c r="B1408" s="108"/>
      <c r="C1408" s="108" t="s">
        <v>63</v>
      </c>
      <c r="D1408" s="109" t="s">
        <v>54</v>
      </c>
      <c r="E1408" s="62">
        <v>175</v>
      </c>
      <c r="F1408" s="110"/>
      <c r="G1408" s="111"/>
      <c r="H1408" s="110"/>
      <c r="I1408" s="65">
        <v>3.78</v>
      </c>
      <c r="J1408" s="112">
        <v>160</v>
      </c>
      <c r="K1408" s="67">
        <v>91.08</v>
      </c>
    </row>
    <row r="1409" spans="1:11" s="6" customFormat="1" ht="15" outlineLevel="1">
      <c r="A1409" s="59" t="s">
        <v>43</v>
      </c>
      <c r="B1409" s="108"/>
      <c r="C1409" s="108" t="s">
        <v>64</v>
      </c>
      <c r="D1409" s="109"/>
      <c r="E1409" s="62" t="s">
        <v>43</v>
      </c>
      <c r="F1409" s="110"/>
      <c r="G1409" s="111"/>
      <c r="H1409" s="110"/>
      <c r="I1409" s="65">
        <v>5.94</v>
      </c>
      <c r="J1409" s="112"/>
      <c r="K1409" s="67">
        <v>148.01</v>
      </c>
    </row>
    <row r="1410" spans="1:11" s="6" customFormat="1" ht="15.75">
      <c r="A1410" s="70" t="s">
        <v>43</v>
      </c>
      <c r="B1410" s="113"/>
      <c r="C1410" s="113" t="s">
        <v>65</v>
      </c>
      <c r="D1410" s="114"/>
      <c r="E1410" s="73" t="s">
        <v>43</v>
      </c>
      <c r="F1410" s="115"/>
      <c r="G1410" s="116"/>
      <c r="H1410" s="115"/>
      <c r="I1410" s="76">
        <v>21954.45</v>
      </c>
      <c r="J1410" s="117"/>
      <c r="K1410" s="78">
        <v>249061.12</v>
      </c>
    </row>
    <row r="1411" spans="1:11" s="6" customFormat="1" ht="75">
      <c r="A1411" s="59">
        <v>114</v>
      </c>
      <c r="B1411" s="108" t="s">
        <v>307</v>
      </c>
      <c r="C1411" s="108" t="s">
        <v>308</v>
      </c>
      <c r="D1411" s="109" t="s">
        <v>156</v>
      </c>
      <c r="E1411" s="62" t="s">
        <v>971</v>
      </c>
      <c r="F1411" s="110">
        <v>6.79</v>
      </c>
      <c r="G1411" s="111"/>
      <c r="H1411" s="110"/>
      <c r="I1411" s="65">
        <v>229.03</v>
      </c>
      <c r="J1411" s="112">
        <v>5.14</v>
      </c>
      <c r="K1411" s="78">
        <v>1177.2</v>
      </c>
    </row>
    <row r="1412" spans="1:11" s="6" customFormat="1" ht="60">
      <c r="A1412" s="59">
        <v>115</v>
      </c>
      <c r="B1412" s="108" t="s">
        <v>310</v>
      </c>
      <c r="C1412" s="108" t="s">
        <v>311</v>
      </c>
      <c r="D1412" s="109" t="s">
        <v>156</v>
      </c>
      <c r="E1412" s="62" t="s">
        <v>972</v>
      </c>
      <c r="F1412" s="110">
        <v>389.33</v>
      </c>
      <c r="G1412" s="111"/>
      <c r="H1412" s="110"/>
      <c r="I1412" s="65">
        <v>3387.17</v>
      </c>
      <c r="J1412" s="112">
        <v>7.18</v>
      </c>
      <c r="K1412" s="78">
        <v>24319.89</v>
      </c>
    </row>
    <row r="1413" spans="1:11" s="6" customFormat="1" ht="45">
      <c r="A1413" s="59">
        <v>116</v>
      </c>
      <c r="B1413" s="108" t="s">
        <v>123</v>
      </c>
      <c r="C1413" s="108" t="s">
        <v>313</v>
      </c>
      <c r="D1413" s="109" t="s">
        <v>125</v>
      </c>
      <c r="E1413" s="62">
        <v>870</v>
      </c>
      <c r="F1413" s="110">
        <v>11.77</v>
      </c>
      <c r="G1413" s="111"/>
      <c r="H1413" s="110"/>
      <c r="I1413" s="65">
        <v>10239.9</v>
      </c>
      <c r="J1413" s="112">
        <v>7.4</v>
      </c>
      <c r="K1413" s="78">
        <v>75775.259999999995</v>
      </c>
    </row>
    <row r="1414" spans="1:11" s="6" customFormat="1" ht="60">
      <c r="A1414" s="59">
        <v>117</v>
      </c>
      <c r="B1414" s="108" t="s">
        <v>123</v>
      </c>
      <c r="C1414" s="108" t="s">
        <v>314</v>
      </c>
      <c r="D1414" s="109" t="s">
        <v>119</v>
      </c>
      <c r="E1414" s="62">
        <v>626</v>
      </c>
      <c r="F1414" s="110">
        <v>87.56</v>
      </c>
      <c r="G1414" s="111"/>
      <c r="H1414" s="110"/>
      <c r="I1414" s="65">
        <v>54812.56</v>
      </c>
      <c r="J1414" s="112">
        <v>7.4</v>
      </c>
      <c r="K1414" s="78">
        <v>405612.94</v>
      </c>
    </row>
    <row r="1415" spans="1:11" s="6" customFormat="1" ht="60">
      <c r="A1415" s="59">
        <v>118</v>
      </c>
      <c r="B1415" s="108" t="s">
        <v>123</v>
      </c>
      <c r="C1415" s="108" t="s">
        <v>315</v>
      </c>
      <c r="D1415" s="109" t="s">
        <v>119</v>
      </c>
      <c r="E1415" s="62">
        <v>544</v>
      </c>
      <c r="F1415" s="110">
        <v>72.78</v>
      </c>
      <c r="G1415" s="111"/>
      <c r="H1415" s="110"/>
      <c r="I1415" s="65">
        <v>39592.32</v>
      </c>
      <c r="J1415" s="112">
        <v>7.4</v>
      </c>
      <c r="K1415" s="78">
        <v>292983.17</v>
      </c>
    </row>
    <row r="1416" spans="1:11" s="6" customFormat="1" ht="180">
      <c r="A1416" s="59">
        <v>119</v>
      </c>
      <c r="B1416" s="108" t="s">
        <v>511</v>
      </c>
      <c r="C1416" s="108" t="s">
        <v>512</v>
      </c>
      <c r="D1416" s="109" t="s">
        <v>142</v>
      </c>
      <c r="E1416" s="62" t="s">
        <v>943</v>
      </c>
      <c r="F1416" s="110">
        <v>8355.73</v>
      </c>
      <c r="G1416" s="111"/>
      <c r="H1416" s="110"/>
      <c r="I1416" s="65"/>
      <c r="J1416" s="112"/>
      <c r="K1416" s="67"/>
    </row>
    <row r="1417" spans="1:11" s="6" customFormat="1" ht="25.5" outlineLevel="1">
      <c r="A1417" s="59" t="s">
        <v>43</v>
      </c>
      <c r="B1417" s="108"/>
      <c r="C1417" s="108" t="s">
        <v>44</v>
      </c>
      <c r="D1417" s="109"/>
      <c r="E1417" s="62" t="s">
        <v>43</v>
      </c>
      <c r="F1417" s="110">
        <v>1013.09</v>
      </c>
      <c r="G1417" s="111" t="s">
        <v>94</v>
      </c>
      <c r="H1417" s="110"/>
      <c r="I1417" s="65">
        <v>4165.17</v>
      </c>
      <c r="J1417" s="112">
        <v>26.39</v>
      </c>
      <c r="K1417" s="67">
        <v>109918.8</v>
      </c>
    </row>
    <row r="1418" spans="1:11" s="6" customFormat="1" ht="15" outlineLevel="1">
      <c r="A1418" s="59" t="s">
        <v>43</v>
      </c>
      <c r="B1418" s="108"/>
      <c r="C1418" s="108" t="s">
        <v>46</v>
      </c>
      <c r="D1418" s="109"/>
      <c r="E1418" s="62" t="s">
        <v>43</v>
      </c>
      <c r="F1418" s="110">
        <v>30</v>
      </c>
      <c r="G1418" s="111" t="s">
        <v>95</v>
      </c>
      <c r="H1418" s="110"/>
      <c r="I1418" s="65">
        <v>121.88</v>
      </c>
      <c r="J1418" s="112">
        <v>8.11</v>
      </c>
      <c r="K1418" s="67">
        <v>988.43</v>
      </c>
    </row>
    <row r="1419" spans="1:11" s="6" customFormat="1" ht="15" outlineLevel="1">
      <c r="A1419" s="59" t="s">
        <v>43</v>
      </c>
      <c r="B1419" s="108"/>
      <c r="C1419" s="108" t="s">
        <v>48</v>
      </c>
      <c r="D1419" s="109"/>
      <c r="E1419" s="62" t="s">
        <v>43</v>
      </c>
      <c r="F1419" s="110" t="s">
        <v>491</v>
      </c>
      <c r="G1419" s="111"/>
      <c r="H1419" s="110"/>
      <c r="I1419" s="68" t="s">
        <v>973</v>
      </c>
      <c r="J1419" s="112">
        <v>26.39</v>
      </c>
      <c r="K1419" s="69" t="s">
        <v>974</v>
      </c>
    </row>
    <row r="1420" spans="1:11" s="6" customFormat="1" ht="15" outlineLevel="1">
      <c r="A1420" s="59" t="s">
        <v>43</v>
      </c>
      <c r="B1420" s="108"/>
      <c r="C1420" s="108" t="s">
        <v>52</v>
      </c>
      <c r="D1420" s="109"/>
      <c r="E1420" s="62" t="s">
        <v>43</v>
      </c>
      <c r="F1420" s="110">
        <v>7312.64</v>
      </c>
      <c r="G1420" s="111"/>
      <c r="H1420" s="110"/>
      <c r="I1420" s="65">
        <v>19805.55</v>
      </c>
      <c r="J1420" s="112">
        <v>1.96</v>
      </c>
      <c r="K1420" s="67">
        <v>38818.89</v>
      </c>
    </row>
    <row r="1421" spans="1:11" s="6" customFormat="1" ht="15" outlineLevel="1">
      <c r="A1421" s="59" t="s">
        <v>43</v>
      </c>
      <c r="B1421" s="108"/>
      <c r="C1421" s="108" t="s">
        <v>53</v>
      </c>
      <c r="D1421" s="109" t="s">
        <v>54</v>
      </c>
      <c r="E1421" s="62">
        <v>91</v>
      </c>
      <c r="F1421" s="110"/>
      <c r="G1421" s="111"/>
      <c r="H1421" s="110"/>
      <c r="I1421" s="65">
        <v>3790.3</v>
      </c>
      <c r="J1421" s="112">
        <v>75</v>
      </c>
      <c r="K1421" s="67">
        <v>82439.100000000006</v>
      </c>
    </row>
    <row r="1422" spans="1:11" s="6" customFormat="1" ht="15" outlineLevel="1">
      <c r="A1422" s="59" t="s">
        <v>43</v>
      </c>
      <c r="B1422" s="108"/>
      <c r="C1422" s="108" t="s">
        <v>55</v>
      </c>
      <c r="D1422" s="109" t="s">
        <v>54</v>
      </c>
      <c r="E1422" s="62">
        <v>70</v>
      </c>
      <c r="F1422" s="110"/>
      <c r="G1422" s="111"/>
      <c r="H1422" s="110"/>
      <c r="I1422" s="65">
        <v>2915.62</v>
      </c>
      <c r="J1422" s="112">
        <v>41</v>
      </c>
      <c r="K1422" s="67">
        <v>45066.71</v>
      </c>
    </row>
    <row r="1423" spans="1:11" s="6" customFormat="1" ht="15" outlineLevel="1">
      <c r="A1423" s="59" t="s">
        <v>43</v>
      </c>
      <c r="B1423" s="108"/>
      <c r="C1423" s="108" t="s">
        <v>56</v>
      </c>
      <c r="D1423" s="109" t="s">
        <v>54</v>
      </c>
      <c r="E1423" s="62">
        <v>98</v>
      </c>
      <c r="F1423" s="110"/>
      <c r="G1423" s="111"/>
      <c r="H1423" s="110"/>
      <c r="I1423" s="65">
        <v>10.99</v>
      </c>
      <c r="J1423" s="112">
        <v>95</v>
      </c>
      <c r="K1423" s="67">
        <v>281.11</v>
      </c>
    </row>
    <row r="1424" spans="1:11" s="6" customFormat="1" ht="15" outlineLevel="1">
      <c r="A1424" s="59" t="s">
        <v>43</v>
      </c>
      <c r="B1424" s="108"/>
      <c r="C1424" s="108" t="s">
        <v>57</v>
      </c>
      <c r="D1424" s="109" t="s">
        <v>54</v>
      </c>
      <c r="E1424" s="62">
        <v>77</v>
      </c>
      <c r="F1424" s="110"/>
      <c r="G1424" s="111"/>
      <c r="H1424" s="110"/>
      <c r="I1424" s="65">
        <v>8.6300000000000008</v>
      </c>
      <c r="J1424" s="112">
        <v>65</v>
      </c>
      <c r="K1424" s="67">
        <v>192.34</v>
      </c>
    </row>
    <row r="1425" spans="1:11" s="6" customFormat="1" ht="30" outlineLevel="1">
      <c r="A1425" s="59" t="s">
        <v>43</v>
      </c>
      <c r="B1425" s="108"/>
      <c r="C1425" s="108" t="s">
        <v>58</v>
      </c>
      <c r="D1425" s="109" t="s">
        <v>59</v>
      </c>
      <c r="E1425" s="62">
        <v>85.15</v>
      </c>
      <c r="F1425" s="110"/>
      <c r="G1425" s="111" t="s">
        <v>94</v>
      </c>
      <c r="H1425" s="110"/>
      <c r="I1425" s="65">
        <v>350.08</v>
      </c>
      <c r="J1425" s="112"/>
      <c r="K1425" s="67"/>
    </row>
    <row r="1426" spans="1:11" s="6" customFormat="1" ht="15.75">
      <c r="A1426" s="70" t="s">
        <v>43</v>
      </c>
      <c r="B1426" s="113"/>
      <c r="C1426" s="113" t="s">
        <v>60</v>
      </c>
      <c r="D1426" s="114"/>
      <c r="E1426" s="73" t="s">
        <v>43</v>
      </c>
      <c r="F1426" s="115"/>
      <c r="G1426" s="116"/>
      <c r="H1426" s="115"/>
      <c r="I1426" s="76">
        <v>30818.14</v>
      </c>
      <c r="J1426" s="117"/>
      <c r="K1426" s="78">
        <v>277705.38</v>
      </c>
    </row>
    <row r="1427" spans="1:11" s="6" customFormat="1" ht="15" outlineLevel="1">
      <c r="A1427" s="59" t="s">
        <v>43</v>
      </c>
      <c r="B1427" s="108"/>
      <c r="C1427" s="108" t="s">
        <v>61</v>
      </c>
      <c r="D1427" s="109"/>
      <c r="E1427" s="62" t="s">
        <v>43</v>
      </c>
      <c r="F1427" s="110"/>
      <c r="G1427" s="111"/>
      <c r="H1427" s="110"/>
      <c r="I1427" s="65"/>
      <c r="J1427" s="112"/>
      <c r="K1427" s="67"/>
    </row>
    <row r="1428" spans="1:11" s="6" customFormat="1" ht="25.5" outlineLevel="1">
      <c r="A1428" s="59" t="s">
        <v>43</v>
      </c>
      <c r="B1428" s="108"/>
      <c r="C1428" s="108" t="s">
        <v>46</v>
      </c>
      <c r="D1428" s="109"/>
      <c r="E1428" s="62" t="s">
        <v>43</v>
      </c>
      <c r="F1428" s="110">
        <v>2.76</v>
      </c>
      <c r="G1428" s="111" t="s">
        <v>100</v>
      </c>
      <c r="H1428" s="110"/>
      <c r="I1428" s="65">
        <v>1.1200000000000001</v>
      </c>
      <c r="J1428" s="112">
        <v>26.39</v>
      </c>
      <c r="K1428" s="67">
        <v>29.59</v>
      </c>
    </row>
    <row r="1429" spans="1:11" s="6" customFormat="1" ht="25.5" outlineLevel="1">
      <c r="A1429" s="59" t="s">
        <v>43</v>
      </c>
      <c r="B1429" s="108"/>
      <c r="C1429" s="108" t="s">
        <v>48</v>
      </c>
      <c r="D1429" s="109"/>
      <c r="E1429" s="62" t="s">
        <v>43</v>
      </c>
      <c r="F1429" s="110">
        <v>2.76</v>
      </c>
      <c r="G1429" s="111" t="s">
        <v>100</v>
      </c>
      <c r="H1429" s="110"/>
      <c r="I1429" s="65">
        <v>1.1200000000000001</v>
      </c>
      <c r="J1429" s="112">
        <v>26.39</v>
      </c>
      <c r="K1429" s="67">
        <v>29.59</v>
      </c>
    </row>
    <row r="1430" spans="1:11" s="6" customFormat="1" ht="15" outlineLevel="1">
      <c r="A1430" s="59" t="s">
        <v>43</v>
      </c>
      <c r="B1430" s="108"/>
      <c r="C1430" s="108" t="s">
        <v>63</v>
      </c>
      <c r="D1430" s="109" t="s">
        <v>54</v>
      </c>
      <c r="E1430" s="62">
        <v>175</v>
      </c>
      <c r="F1430" s="110"/>
      <c r="G1430" s="111"/>
      <c r="H1430" s="110"/>
      <c r="I1430" s="65">
        <v>1.96</v>
      </c>
      <c r="J1430" s="112">
        <v>160</v>
      </c>
      <c r="K1430" s="67">
        <v>47.34</v>
      </c>
    </row>
    <row r="1431" spans="1:11" s="6" customFormat="1" ht="15" outlineLevel="1">
      <c r="A1431" s="59" t="s">
        <v>43</v>
      </c>
      <c r="B1431" s="108"/>
      <c r="C1431" s="108" t="s">
        <v>64</v>
      </c>
      <c r="D1431" s="109"/>
      <c r="E1431" s="62" t="s">
        <v>43</v>
      </c>
      <c r="F1431" s="110"/>
      <c r="G1431" s="111"/>
      <c r="H1431" s="110"/>
      <c r="I1431" s="65">
        <v>3.08</v>
      </c>
      <c r="J1431" s="112"/>
      <c r="K1431" s="67">
        <v>76.930000000000007</v>
      </c>
    </row>
    <row r="1432" spans="1:11" s="6" customFormat="1" ht="15.75">
      <c r="A1432" s="70" t="s">
        <v>43</v>
      </c>
      <c r="B1432" s="113"/>
      <c r="C1432" s="113" t="s">
        <v>65</v>
      </c>
      <c r="D1432" s="114"/>
      <c r="E1432" s="73" t="s">
        <v>43</v>
      </c>
      <c r="F1432" s="115"/>
      <c r="G1432" s="116"/>
      <c r="H1432" s="115"/>
      <c r="I1432" s="76">
        <v>30821.22</v>
      </c>
      <c r="J1432" s="117"/>
      <c r="K1432" s="78">
        <v>277782.31</v>
      </c>
    </row>
    <row r="1433" spans="1:11" s="6" customFormat="1" ht="60">
      <c r="A1433" s="59">
        <v>120</v>
      </c>
      <c r="B1433" s="108" t="s">
        <v>515</v>
      </c>
      <c r="C1433" s="108" t="s">
        <v>516</v>
      </c>
      <c r="D1433" s="109" t="s">
        <v>322</v>
      </c>
      <c r="E1433" s="62">
        <v>29.440308000000002</v>
      </c>
      <c r="F1433" s="110">
        <v>806.26</v>
      </c>
      <c r="G1433" s="111"/>
      <c r="H1433" s="110"/>
      <c r="I1433" s="65">
        <v>23736.54</v>
      </c>
      <c r="J1433" s="112">
        <v>7.32</v>
      </c>
      <c r="K1433" s="78">
        <v>173751.49</v>
      </c>
    </row>
    <row r="1434" spans="1:11" s="6" customFormat="1" ht="195">
      <c r="A1434" s="59">
        <v>121</v>
      </c>
      <c r="B1434" s="108" t="s">
        <v>323</v>
      </c>
      <c r="C1434" s="108" t="s">
        <v>324</v>
      </c>
      <c r="D1434" s="109" t="s">
        <v>142</v>
      </c>
      <c r="E1434" s="62" t="s">
        <v>943</v>
      </c>
      <c r="F1434" s="110">
        <v>7392.41</v>
      </c>
      <c r="G1434" s="111"/>
      <c r="H1434" s="110"/>
      <c r="I1434" s="65"/>
      <c r="J1434" s="112"/>
      <c r="K1434" s="67"/>
    </row>
    <row r="1435" spans="1:11" s="6" customFormat="1" ht="25.5" outlineLevel="1">
      <c r="A1435" s="59" t="s">
        <v>43</v>
      </c>
      <c r="B1435" s="108"/>
      <c r="C1435" s="108" t="s">
        <v>44</v>
      </c>
      <c r="D1435" s="109"/>
      <c r="E1435" s="62" t="s">
        <v>43</v>
      </c>
      <c r="F1435" s="110">
        <v>721.04</v>
      </c>
      <c r="G1435" s="111" t="s">
        <v>94</v>
      </c>
      <c r="H1435" s="110"/>
      <c r="I1435" s="65">
        <v>2964.45</v>
      </c>
      <c r="J1435" s="112">
        <v>26.39</v>
      </c>
      <c r="K1435" s="67">
        <v>78231.8</v>
      </c>
    </row>
    <row r="1436" spans="1:11" s="6" customFormat="1" ht="15" outlineLevel="1">
      <c r="A1436" s="59" t="s">
        <v>43</v>
      </c>
      <c r="B1436" s="108"/>
      <c r="C1436" s="108" t="s">
        <v>46</v>
      </c>
      <c r="D1436" s="109"/>
      <c r="E1436" s="62" t="s">
        <v>43</v>
      </c>
      <c r="F1436" s="110">
        <v>8.31</v>
      </c>
      <c r="G1436" s="111" t="s">
        <v>95</v>
      </c>
      <c r="H1436" s="110"/>
      <c r="I1436" s="65">
        <v>33.76</v>
      </c>
      <c r="J1436" s="112">
        <v>7.24</v>
      </c>
      <c r="K1436" s="67">
        <v>244.42</v>
      </c>
    </row>
    <row r="1437" spans="1:11" s="6" customFormat="1" ht="15" outlineLevel="1">
      <c r="A1437" s="59" t="s">
        <v>43</v>
      </c>
      <c r="B1437" s="108"/>
      <c r="C1437" s="108" t="s">
        <v>48</v>
      </c>
      <c r="D1437" s="109"/>
      <c r="E1437" s="62" t="s">
        <v>43</v>
      </c>
      <c r="F1437" s="110" t="s">
        <v>325</v>
      </c>
      <c r="G1437" s="111"/>
      <c r="H1437" s="110"/>
      <c r="I1437" s="68" t="s">
        <v>975</v>
      </c>
      <c r="J1437" s="112">
        <v>26.39</v>
      </c>
      <c r="K1437" s="69" t="s">
        <v>976</v>
      </c>
    </row>
    <row r="1438" spans="1:11" s="6" customFormat="1" ht="15" outlineLevel="1">
      <c r="A1438" s="59" t="s">
        <v>43</v>
      </c>
      <c r="B1438" s="108"/>
      <c r="C1438" s="108" t="s">
        <v>52</v>
      </c>
      <c r="D1438" s="109"/>
      <c r="E1438" s="62" t="s">
        <v>43</v>
      </c>
      <c r="F1438" s="110">
        <v>6663.06</v>
      </c>
      <c r="G1438" s="111"/>
      <c r="H1438" s="110"/>
      <c r="I1438" s="65">
        <v>18046.23</v>
      </c>
      <c r="J1438" s="112">
        <v>9.98</v>
      </c>
      <c r="K1438" s="67">
        <v>180101.39</v>
      </c>
    </row>
    <row r="1439" spans="1:11" s="6" customFormat="1" ht="15" outlineLevel="1">
      <c r="A1439" s="59" t="s">
        <v>43</v>
      </c>
      <c r="B1439" s="108"/>
      <c r="C1439" s="108" t="s">
        <v>53</v>
      </c>
      <c r="D1439" s="109" t="s">
        <v>54</v>
      </c>
      <c r="E1439" s="62">
        <v>100</v>
      </c>
      <c r="F1439" s="110"/>
      <c r="G1439" s="111"/>
      <c r="H1439" s="110"/>
      <c r="I1439" s="65">
        <v>2964.45</v>
      </c>
      <c r="J1439" s="112">
        <v>83</v>
      </c>
      <c r="K1439" s="67">
        <v>64932.39</v>
      </c>
    </row>
    <row r="1440" spans="1:11" s="6" customFormat="1" ht="15" outlineLevel="1">
      <c r="A1440" s="59" t="s">
        <v>43</v>
      </c>
      <c r="B1440" s="108"/>
      <c r="C1440" s="108" t="s">
        <v>55</v>
      </c>
      <c r="D1440" s="109" t="s">
        <v>54</v>
      </c>
      <c r="E1440" s="62">
        <v>64</v>
      </c>
      <c r="F1440" s="110"/>
      <c r="G1440" s="111"/>
      <c r="H1440" s="110"/>
      <c r="I1440" s="65">
        <v>1897.25</v>
      </c>
      <c r="J1440" s="112">
        <v>41</v>
      </c>
      <c r="K1440" s="67">
        <v>32075.040000000001</v>
      </c>
    </row>
    <row r="1441" spans="1:11" s="6" customFormat="1" ht="15" outlineLevel="1">
      <c r="A1441" s="59" t="s">
        <v>43</v>
      </c>
      <c r="B1441" s="108"/>
      <c r="C1441" s="108" t="s">
        <v>56</v>
      </c>
      <c r="D1441" s="109" t="s">
        <v>54</v>
      </c>
      <c r="E1441" s="62">
        <v>98</v>
      </c>
      <c r="F1441" s="110"/>
      <c r="G1441" s="111"/>
      <c r="H1441" s="110"/>
      <c r="I1441" s="65">
        <v>1.72</v>
      </c>
      <c r="J1441" s="112">
        <v>95</v>
      </c>
      <c r="K1441" s="67">
        <v>43.8</v>
      </c>
    </row>
    <row r="1442" spans="1:11" s="6" customFormat="1" ht="15" outlineLevel="1">
      <c r="A1442" s="59" t="s">
        <v>43</v>
      </c>
      <c r="B1442" s="108"/>
      <c r="C1442" s="108" t="s">
        <v>57</v>
      </c>
      <c r="D1442" s="109" t="s">
        <v>54</v>
      </c>
      <c r="E1442" s="62">
        <v>77</v>
      </c>
      <c r="F1442" s="110"/>
      <c r="G1442" s="111"/>
      <c r="H1442" s="110"/>
      <c r="I1442" s="65">
        <v>1.35</v>
      </c>
      <c r="J1442" s="112">
        <v>65</v>
      </c>
      <c r="K1442" s="67">
        <v>29.97</v>
      </c>
    </row>
    <row r="1443" spans="1:11" s="6" customFormat="1" ht="30" outlineLevel="1">
      <c r="A1443" s="59" t="s">
        <v>43</v>
      </c>
      <c r="B1443" s="108"/>
      <c r="C1443" s="108" t="s">
        <v>58</v>
      </c>
      <c r="D1443" s="109" t="s">
        <v>59</v>
      </c>
      <c r="E1443" s="62">
        <v>50.15</v>
      </c>
      <c r="F1443" s="110"/>
      <c r="G1443" s="111" t="s">
        <v>94</v>
      </c>
      <c r="H1443" s="110"/>
      <c r="I1443" s="65">
        <v>206.18</v>
      </c>
      <c r="J1443" s="112"/>
      <c r="K1443" s="67"/>
    </row>
    <row r="1444" spans="1:11" s="6" customFormat="1" ht="15.75">
      <c r="A1444" s="70" t="s">
        <v>43</v>
      </c>
      <c r="B1444" s="113"/>
      <c r="C1444" s="113" t="s">
        <v>60</v>
      </c>
      <c r="D1444" s="114"/>
      <c r="E1444" s="73" t="s">
        <v>43</v>
      </c>
      <c r="F1444" s="115"/>
      <c r="G1444" s="116"/>
      <c r="H1444" s="115"/>
      <c r="I1444" s="76">
        <v>25909.21</v>
      </c>
      <c r="J1444" s="117"/>
      <c r="K1444" s="78">
        <v>355658.81</v>
      </c>
    </row>
    <row r="1445" spans="1:11" s="6" customFormat="1" ht="15" outlineLevel="1">
      <c r="A1445" s="59" t="s">
        <v>43</v>
      </c>
      <c r="B1445" s="108"/>
      <c r="C1445" s="108" t="s">
        <v>61</v>
      </c>
      <c r="D1445" s="109"/>
      <c r="E1445" s="62" t="s">
        <v>43</v>
      </c>
      <c r="F1445" s="110"/>
      <c r="G1445" s="111"/>
      <c r="H1445" s="110"/>
      <c r="I1445" s="65"/>
      <c r="J1445" s="112"/>
      <c r="K1445" s="67"/>
    </row>
    <row r="1446" spans="1:11" s="6" customFormat="1" ht="25.5" outlineLevel="1">
      <c r="A1446" s="59" t="s">
        <v>43</v>
      </c>
      <c r="B1446" s="108"/>
      <c r="C1446" s="108" t="s">
        <v>46</v>
      </c>
      <c r="D1446" s="109"/>
      <c r="E1446" s="62" t="s">
        <v>43</v>
      </c>
      <c r="F1446" s="110">
        <v>0.43</v>
      </c>
      <c r="G1446" s="111" t="s">
        <v>100</v>
      </c>
      <c r="H1446" s="110"/>
      <c r="I1446" s="65">
        <v>0.17</v>
      </c>
      <c r="J1446" s="112">
        <v>26.39</v>
      </c>
      <c r="K1446" s="67">
        <v>4.6100000000000003</v>
      </c>
    </row>
    <row r="1447" spans="1:11" s="6" customFormat="1" ht="25.5" outlineLevel="1">
      <c r="A1447" s="59" t="s">
        <v>43</v>
      </c>
      <c r="B1447" s="108"/>
      <c r="C1447" s="108" t="s">
        <v>48</v>
      </c>
      <c r="D1447" s="109"/>
      <c r="E1447" s="62" t="s">
        <v>43</v>
      </c>
      <c r="F1447" s="110">
        <v>0.43</v>
      </c>
      <c r="G1447" s="111" t="s">
        <v>100</v>
      </c>
      <c r="H1447" s="110"/>
      <c r="I1447" s="65">
        <v>0.17</v>
      </c>
      <c r="J1447" s="112">
        <v>26.39</v>
      </c>
      <c r="K1447" s="67">
        <v>4.6100000000000003</v>
      </c>
    </row>
    <row r="1448" spans="1:11" s="6" customFormat="1" ht="15" outlineLevel="1">
      <c r="A1448" s="59" t="s">
        <v>43</v>
      </c>
      <c r="B1448" s="108"/>
      <c r="C1448" s="108" t="s">
        <v>63</v>
      </c>
      <c r="D1448" s="109" t="s">
        <v>54</v>
      </c>
      <c r="E1448" s="62">
        <v>175</v>
      </c>
      <c r="F1448" s="110"/>
      <c r="G1448" s="111"/>
      <c r="H1448" s="110"/>
      <c r="I1448" s="65">
        <v>0.3</v>
      </c>
      <c r="J1448" s="112">
        <v>160</v>
      </c>
      <c r="K1448" s="67">
        <v>7.38</v>
      </c>
    </row>
    <row r="1449" spans="1:11" s="6" customFormat="1" ht="15" outlineLevel="1">
      <c r="A1449" s="59" t="s">
        <v>43</v>
      </c>
      <c r="B1449" s="108"/>
      <c r="C1449" s="108" t="s">
        <v>64</v>
      </c>
      <c r="D1449" s="109"/>
      <c r="E1449" s="62" t="s">
        <v>43</v>
      </c>
      <c r="F1449" s="110"/>
      <c r="G1449" s="111"/>
      <c r="H1449" s="110"/>
      <c r="I1449" s="65">
        <v>0.47</v>
      </c>
      <c r="J1449" s="112"/>
      <c r="K1449" s="67">
        <v>11.99</v>
      </c>
    </row>
    <row r="1450" spans="1:11" s="6" customFormat="1" ht="15.75">
      <c r="A1450" s="70" t="s">
        <v>43</v>
      </c>
      <c r="B1450" s="113"/>
      <c r="C1450" s="113" t="s">
        <v>65</v>
      </c>
      <c r="D1450" s="114"/>
      <c r="E1450" s="73" t="s">
        <v>43</v>
      </c>
      <c r="F1450" s="115"/>
      <c r="G1450" s="116"/>
      <c r="H1450" s="115"/>
      <c r="I1450" s="76">
        <v>25909.68</v>
      </c>
      <c r="J1450" s="117"/>
      <c r="K1450" s="78">
        <v>355670.8</v>
      </c>
    </row>
    <row r="1451" spans="1:11" s="6" customFormat="1" ht="45">
      <c r="A1451" s="59">
        <v>122</v>
      </c>
      <c r="B1451" s="108" t="s">
        <v>123</v>
      </c>
      <c r="C1451" s="108" t="s">
        <v>328</v>
      </c>
      <c r="D1451" s="109" t="s">
        <v>103</v>
      </c>
      <c r="E1451" s="62">
        <v>270.83999999999997</v>
      </c>
      <c r="F1451" s="110">
        <v>344.59</v>
      </c>
      <c r="G1451" s="111"/>
      <c r="H1451" s="110"/>
      <c r="I1451" s="65">
        <v>93328.76</v>
      </c>
      <c r="J1451" s="112">
        <v>7.4</v>
      </c>
      <c r="K1451" s="78">
        <v>690632.79</v>
      </c>
    </row>
    <row r="1452" spans="1:11" s="6" customFormat="1" ht="60">
      <c r="A1452" s="59">
        <v>123</v>
      </c>
      <c r="B1452" s="108" t="s">
        <v>329</v>
      </c>
      <c r="C1452" s="108" t="s">
        <v>330</v>
      </c>
      <c r="D1452" s="109" t="s">
        <v>156</v>
      </c>
      <c r="E1452" s="62" t="s">
        <v>977</v>
      </c>
      <c r="F1452" s="110">
        <v>99.28</v>
      </c>
      <c r="G1452" s="111"/>
      <c r="H1452" s="110"/>
      <c r="I1452" s="65">
        <v>3780.58</v>
      </c>
      <c r="J1452" s="112">
        <v>2.12</v>
      </c>
      <c r="K1452" s="78">
        <v>8014.83</v>
      </c>
    </row>
    <row r="1453" spans="1:11" s="6" customFormat="1" ht="195">
      <c r="A1453" s="59">
        <v>124</v>
      </c>
      <c r="B1453" s="108" t="s">
        <v>332</v>
      </c>
      <c r="C1453" s="108" t="s">
        <v>333</v>
      </c>
      <c r="D1453" s="109" t="s">
        <v>142</v>
      </c>
      <c r="E1453" s="62" t="s">
        <v>978</v>
      </c>
      <c r="F1453" s="110">
        <v>1292.22</v>
      </c>
      <c r="G1453" s="111"/>
      <c r="H1453" s="110"/>
      <c r="I1453" s="65"/>
      <c r="J1453" s="112"/>
      <c r="K1453" s="67"/>
    </row>
    <row r="1454" spans="1:11" s="6" customFormat="1" ht="25.5" outlineLevel="1">
      <c r="A1454" s="59" t="s">
        <v>43</v>
      </c>
      <c r="B1454" s="108"/>
      <c r="C1454" s="108" t="s">
        <v>44</v>
      </c>
      <c r="D1454" s="109"/>
      <c r="E1454" s="62" t="s">
        <v>43</v>
      </c>
      <c r="F1454" s="110">
        <v>1224.81</v>
      </c>
      <c r="G1454" s="111" t="s">
        <v>94</v>
      </c>
      <c r="H1454" s="110"/>
      <c r="I1454" s="65">
        <v>580.09</v>
      </c>
      <c r="J1454" s="112">
        <v>26.39</v>
      </c>
      <c r="K1454" s="67">
        <v>15308.56</v>
      </c>
    </row>
    <row r="1455" spans="1:11" s="6" customFormat="1" ht="15" outlineLevel="1">
      <c r="A1455" s="59" t="s">
        <v>43</v>
      </c>
      <c r="B1455" s="108"/>
      <c r="C1455" s="108" t="s">
        <v>46</v>
      </c>
      <c r="D1455" s="109"/>
      <c r="E1455" s="62" t="s">
        <v>43</v>
      </c>
      <c r="F1455" s="110">
        <v>67.41</v>
      </c>
      <c r="G1455" s="111" t="s">
        <v>95</v>
      </c>
      <c r="H1455" s="110"/>
      <c r="I1455" s="65">
        <v>31.55</v>
      </c>
      <c r="J1455" s="112">
        <v>7.68</v>
      </c>
      <c r="K1455" s="67">
        <v>242.29</v>
      </c>
    </row>
    <row r="1456" spans="1:11" s="6" customFormat="1" ht="15" outlineLevel="1">
      <c r="A1456" s="59" t="s">
        <v>43</v>
      </c>
      <c r="B1456" s="108"/>
      <c r="C1456" s="108" t="s">
        <v>48</v>
      </c>
      <c r="D1456" s="109"/>
      <c r="E1456" s="62" t="s">
        <v>43</v>
      </c>
      <c r="F1456" s="110" t="s">
        <v>274</v>
      </c>
      <c r="G1456" s="111"/>
      <c r="H1456" s="110"/>
      <c r="I1456" s="68" t="s">
        <v>979</v>
      </c>
      <c r="J1456" s="112">
        <v>26.39</v>
      </c>
      <c r="K1456" s="69" t="s">
        <v>980</v>
      </c>
    </row>
    <row r="1457" spans="1:11" s="6" customFormat="1" ht="15" outlineLevel="1">
      <c r="A1457" s="59" t="s">
        <v>43</v>
      </c>
      <c r="B1457" s="108"/>
      <c r="C1457" s="108" t="s">
        <v>52</v>
      </c>
      <c r="D1457" s="109"/>
      <c r="E1457" s="62" t="s">
        <v>43</v>
      </c>
      <c r="F1457" s="110"/>
      <c r="G1457" s="111"/>
      <c r="H1457" s="110"/>
      <c r="I1457" s="65"/>
      <c r="J1457" s="112"/>
      <c r="K1457" s="67"/>
    </row>
    <row r="1458" spans="1:11" s="6" customFormat="1" ht="15" outlineLevel="1">
      <c r="A1458" s="59" t="s">
        <v>43</v>
      </c>
      <c r="B1458" s="108"/>
      <c r="C1458" s="108" t="s">
        <v>53</v>
      </c>
      <c r="D1458" s="109" t="s">
        <v>54</v>
      </c>
      <c r="E1458" s="62">
        <v>100</v>
      </c>
      <c r="F1458" s="110"/>
      <c r="G1458" s="111"/>
      <c r="H1458" s="110"/>
      <c r="I1458" s="65">
        <v>580.09</v>
      </c>
      <c r="J1458" s="112">
        <v>83</v>
      </c>
      <c r="K1458" s="67">
        <v>12706.1</v>
      </c>
    </row>
    <row r="1459" spans="1:11" s="6" customFormat="1" ht="15" outlineLevel="1">
      <c r="A1459" s="59" t="s">
        <v>43</v>
      </c>
      <c r="B1459" s="108"/>
      <c r="C1459" s="108" t="s">
        <v>55</v>
      </c>
      <c r="D1459" s="109" t="s">
        <v>54</v>
      </c>
      <c r="E1459" s="62">
        <v>64</v>
      </c>
      <c r="F1459" s="110"/>
      <c r="G1459" s="111"/>
      <c r="H1459" s="110"/>
      <c r="I1459" s="65">
        <v>371.26</v>
      </c>
      <c r="J1459" s="112">
        <v>41</v>
      </c>
      <c r="K1459" s="67">
        <v>6276.51</v>
      </c>
    </row>
    <row r="1460" spans="1:11" s="6" customFormat="1" ht="15" outlineLevel="1">
      <c r="A1460" s="59" t="s">
        <v>43</v>
      </c>
      <c r="B1460" s="108"/>
      <c r="C1460" s="108" t="s">
        <v>56</v>
      </c>
      <c r="D1460" s="109" t="s">
        <v>54</v>
      </c>
      <c r="E1460" s="62">
        <v>98</v>
      </c>
      <c r="F1460" s="110"/>
      <c r="G1460" s="111"/>
      <c r="H1460" s="110"/>
      <c r="I1460" s="65">
        <v>2.12</v>
      </c>
      <c r="J1460" s="112">
        <v>95</v>
      </c>
      <c r="K1460" s="67">
        <v>54.21</v>
      </c>
    </row>
    <row r="1461" spans="1:11" s="6" customFormat="1" ht="15" outlineLevel="1">
      <c r="A1461" s="59" t="s">
        <v>43</v>
      </c>
      <c r="B1461" s="108"/>
      <c r="C1461" s="108" t="s">
        <v>57</v>
      </c>
      <c r="D1461" s="109" t="s">
        <v>54</v>
      </c>
      <c r="E1461" s="62">
        <v>77</v>
      </c>
      <c r="F1461" s="110"/>
      <c r="G1461" s="111"/>
      <c r="H1461" s="110"/>
      <c r="I1461" s="65">
        <v>1.66</v>
      </c>
      <c r="J1461" s="112">
        <v>65</v>
      </c>
      <c r="K1461" s="67">
        <v>37.090000000000003</v>
      </c>
    </row>
    <row r="1462" spans="1:11" s="6" customFormat="1" ht="30" outlineLevel="1">
      <c r="A1462" s="59" t="s">
        <v>43</v>
      </c>
      <c r="B1462" s="108"/>
      <c r="C1462" s="108" t="s">
        <v>58</v>
      </c>
      <c r="D1462" s="109" t="s">
        <v>59</v>
      </c>
      <c r="E1462" s="62">
        <v>100.55</v>
      </c>
      <c r="F1462" s="110"/>
      <c r="G1462" s="111" t="s">
        <v>94</v>
      </c>
      <c r="H1462" s="110"/>
      <c r="I1462" s="65">
        <v>47.62</v>
      </c>
      <c r="J1462" s="112"/>
      <c r="K1462" s="67"/>
    </row>
    <row r="1463" spans="1:11" s="6" customFormat="1" ht="15.75">
      <c r="A1463" s="70" t="s">
        <v>43</v>
      </c>
      <c r="B1463" s="113"/>
      <c r="C1463" s="113" t="s">
        <v>60</v>
      </c>
      <c r="D1463" s="114"/>
      <c r="E1463" s="73" t="s">
        <v>43</v>
      </c>
      <c r="F1463" s="115"/>
      <c r="G1463" s="116"/>
      <c r="H1463" s="115"/>
      <c r="I1463" s="76">
        <v>1566.77</v>
      </c>
      <c r="J1463" s="117"/>
      <c r="K1463" s="78">
        <v>34624.76</v>
      </c>
    </row>
    <row r="1464" spans="1:11" s="6" customFormat="1" ht="15" outlineLevel="1">
      <c r="A1464" s="59" t="s">
        <v>43</v>
      </c>
      <c r="B1464" s="108"/>
      <c r="C1464" s="108" t="s">
        <v>61</v>
      </c>
      <c r="D1464" s="109"/>
      <c r="E1464" s="62" t="s">
        <v>43</v>
      </c>
      <c r="F1464" s="110"/>
      <c r="G1464" s="111"/>
      <c r="H1464" s="110"/>
      <c r="I1464" s="65"/>
      <c r="J1464" s="112"/>
      <c r="K1464" s="67"/>
    </row>
    <row r="1465" spans="1:11" s="6" customFormat="1" ht="25.5" outlineLevel="1">
      <c r="A1465" s="59" t="s">
        <v>43</v>
      </c>
      <c r="B1465" s="108"/>
      <c r="C1465" s="108" t="s">
        <v>46</v>
      </c>
      <c r="D1465" s="109"/>
      <c r="E1465" s="62" t="s">
        <v>43</v>
      </c>
      <c r="F1465" s="110">
        <v>4.62</v>
      </c>
      <c r="G1465" s="111" t="s">
        <v>100</v>
      </c>
      <c r="H1465" s="110"/>
      <c r="I1465" s="65">
        <v>0.22</v>
      </c>
      <c r="J1465" s="112">
        <v>26.39</v>
      </c>
      <c r="K1465" s="67">
        <v>5.71</v>
      </c>
    </row>
    <row r="1466" spans="1:11" s="6" customFormat="1" ht="25.5" outlineLevel="1">
      <c r="A1466" s="59" t="s">
        <v>43</v>
      </c>
      <c r="B1466" s="108"/>
      <c r="C1466" s="108" t="s">
        <v>48</v>
      </c>
      <c r="D1466" s="109"/>
      <c r="E1466" s="62" t="s">
        <v>43</v>
      </c>
      <c r="F1466" s="110">
        <v>4.62</v>
      </c>
      <c r="G1466" s="111" t="s">
        <v>100</v>
      </c>
      <c r="H1466" s="110"/>
      <c r="I1466" s="65">
        <v>0.22</v>
      </c>
      <c r="J1466" s="112">
        <v>26.39</v>
      </c>
      <c r="K1466" s="67">
        <v>5.71</v>
      </c>
    </row>
    <row r="1467" spans="1:11" s="6" customFormat="1" ht="15" outlineLevel="1">
      <c r="A1467" s="59" t="s">
        <v>43</v>
      </c>
      <c r="B1467" s="108"/>
      <c r="C1467" s="108" t="s">
        <v>63</v>
      </c>
      <c r="D1467" s="109" t="s">
        <v>54</v>
      </c>
      <c r="E1467" s="62">
        <v>175</v>
      </c>
      <c r="F1467" s="110"/>
      <c r="G1467" s="111"/>
      <c r="H1467" s="110"/>
      <c r="I1467" s="65">
        <v>0.39</v>
      </c>
      <c r="J1467" s="112">
        <v>160</v>
      </c>
      <c r="K1467" s="67">
        <v>9.1300000000000008</v>
      </c>
    </row>
    <row r="1468" spans="1:11" s="6" customFormat="1" ht="15" outlineLevel="1">
      <c r="A1468" s="59" t="s">
        <v>43</v>
      </c>
      <c r="B1468" s="108"/>
      <c r="C1468" s="108" t="s">
        <v>64</v>
      </c>
      <c r="D1468" s="109"/>
      <c r="E1468" s="62" t="s">
        <v>43</v>
      </c>
      <c r="F1468" s="110"/>
      <c r="G1468" s="111"/>
      <c r="H1468" s="110"/>
      <c r="I1468" s="65">
        <v>0.61</v>
      </c>
      <c r="J1468" s="112"/>
      <c r="K1468" s="67">
        <v>14.84</v>
      </c>
    </row>
    <row r="1469" spans="1:11" s="6" customFormat="1" ht="15.75">
      <c r="A1469" s="70" t="s">
        <v>43</v>
      </c>
      <c r="B1469" s="113"/>
      <c r="C1469" s="113" t="s">
        <v>65</v>
      </c>
      <c r="D1469" s="114"/>
      <c r="E1469" s="73" t="s">
        <v>43</v>
      </c>
      <c r="F1469" s="115"/>
      <c r="G1469" s="116"/>
      <c r="H1469" s="115"/>
      <c r="I1469" s="76">
        <v>1567.38</v>
      </c>
      <c r="J1469" s="117"/>
      <c r="K1469" s="78">
        <v>34639.599999999999</v>
      </c>
    </row>
    <row r="1470" spans="1:11" s="6" customFormat="1" ht="45">
      <c r="A1470" s="59">
        <v>125</v>
      </c>
      <c r="B1470" s="108" t="s">
        <v>123</v>
      </c>
      <c r="C1470" s="108" t="s">
        <v>337</v>
      </c>
      <c r="D1470" s="109" t="s">
        <v>119</v>
      </c>
      <c r="E1470" s="62">
        <v>124</v>
      </c>
      <c r="F1470" s="110">
        <v>313.58</v>
      </c>
      <c r="G1470" s="111"/>
      <c r="H1470" s="110"/>
      <c r="I1470" s="65">
        <v>38883.919999999998</v>
      </c>
      <c r="J1470" s="112">
        <v>7.4</v>
      </c>
      <c r="K1470" s="78">
        <v>287741.01</v>
      </c>
    </row>
    <row r="1471" spans="1:11" s="6" customFormat="1" ht="45">
      <c r="A1471" s="59">
        <v>126</v>
      </c>
      <c r="B1471" s="108" t="s">
        <v>123</v>
      </c>
      <c r="C1471" s="108" t="s">
        <v>522</v>
      </c>
      <c r="D1471" s="109" t="s">
        <v>119</v>
      </c>
      <c r="E1471" s="62">
        <v>84</v>
      </c>
      <c r="F1471" s="110">
        <v>340</v>
      </c>
      <c r="G1471" s="111"/>
      <c r="H1471" s="110"/>
      <c r="I1471" s="65">
        <v>28560</v>
      </c>
      <c r="J1471" s="112">
        <v>7.4</v>
      </c>
      <c r="K1471" s="78">
        <v>211344</v>
      </c>
    </row>
    <row r="1472" spans="1:11" s="6" customFormat="1" ht="195">
      <c r="A1472" s="59">
        <v>127</v>
      </c>
      <c r="B1472" s="108" t="s">
        <v>302</v>
      </c>
      <c r="C1472" s="108" t="s">
        <v>303</v>
      </c>
      <c r="D1472" s="109" t="s">
        <v>142</v>
      </c>
      <c r="E1472" s="62" t="s">
        <v>949</v>
      </c>
      <c r="F1472" s="110">
        <v>5450.86</v>
      </c>
      <c r="G1472" s="111"/>
      <c r="H1472" s="110"/>
      <c r="I1472" s="65"/>
      <c r="J1472" s="112"/>
      <c r="K1472" s="67"/>
    </row>
    <row r="1473" spans="1:11" s="6" customFormat="1" ht="25.5" outlineLevel="1">
      <c r="A1473" s="59" t="s">
        <v>43</v>
      </c>
      <c r="B1473" s="108"/>
      <c r="C1473" s="108" t="s">
        <v>44</v>
      </c>
      <c r="D1473" s="109"/>
      <c r="E1473" s="62" t="s">
        <v>43</v>
      </c>
      <c r="F1473" s="110">
        <v>869.59</v>
      </c>
      <c r="G1473" s="111" t="s">
        <v>94</v>
      </c>
      <c r="H1473" s="110"/>
      <c r="I1473" s="65">
        <v>458.71</v>
      </c>
      <c r="J1473" s="112">
        <v>26.39</v>
      </c>
      <c r="K1473" s="67">
        <v>12105.44</v>
      </c>
    </row>
    <row r="1474" spans="1:11" s="6" customFormat="1" ht="15" outlineLevel="1">
      <c r="A1474" s="59" t="s">
        <v>43</v>
      </c>
      <c r="B1474" s="108"/>
      <c r="C1474" s="108" t="s">
        <v>46</v>
      </c>
      <c r="D1474" s="109"/>
      <c r="E1474" s="62" t="s">
        <v>43</v>
      </c>
      <c r="F1474" s="110">
        <v>47.52</v>
      </c>
      <c r="G1474" s="111" t="s">
        <v>95</v>
      </c>
      <c r="H1474" s="110"/>
      <c r="I1474" s="65">
        <v>24.77</v>
      </c>
      <c r="J1474" s="112">
        <v>8.6199999999999992</v>
      </c>
      <c r="K1474" s="67">
        <v>213.52</v>
      </c>
    </row>
    <row r="1475" spans="1:11" s="6" customFormat="1" ht="15" outlineLevel="1">
      <c r="A1475" s="59" t="s">
        <v>43</v>
      </c>
      <c r="B1475" s="108"/>
      <c r="C1475" s="108" t="s">
        <v>48</v>
      </c>
      <c r="D1475" s="109"/>
      <c r="E1475" s="62" t="s">
        <v>43</v>
      </c>
      <c r="F1475" s="110" t="s">
        <v>304</v>
      </c>
      <c r="G1475" s="111"/>
      <c r="H1475" s="110"/>
      <c r="I1475" s="68" t="s">
        <v>981</v>
      </c>
      <c r="J1475" s="112">
        <v>26.39</v>
      </c>
      <c r="K1475" s="69" t="s">
        <v>982</v>
      </c>
    </row>
    <row r="1476" spans="1:11" s="6" customFormat="1" ht="15" outlineLevel="1">
      <c r="A1476" s="59" t="s">
        <v>43</v>
      </c>
      <c r="B1476" s="108"/>
      <c r="C1476" s="108" t="s">
        <v>52</v>
      </c>
      <c r="D1476" s="109"/>
      <c r="E1476" s="62" t="s">
        <v>43</v>
      </c>
      <c r="F1476" s="110">
        <v>4533.75</v>
      </c>
      <c r="G1476" s="111"/>
      <c r="H1476" s="110"/>
      <c r="I1476" s="65">
        <v>1575.48</v>
      </c>
      <c r="J1476" s="112">
        <v>2.85</v>
      </c>
      <c r="K1476" s="67">
        <v>4490.1099999999997</v>
      </c>
    </row>
    <row r="1477" spans="1:11" s="6" customFormat="1" ht="15" outlineLevel="1">
      <c r="A1477" s="59" t="s">
        <v>43</v>
      </c>
      <c r="B1477" s="108"/>
      <c r="C1477" s="108" t="s">
        <v>53</v>
      </c>
      <c r="D1477" s="109" t="s">
        <v>54</v>
      </c>
      <c r="E1477" s="62">
        <v>100</v>
      </c>
      <c r="F1477" s="110"/>
      <c r="G1477" s="111"/>
      <c r="H1477" s="110"/>
      <c r="I1477" s="65">
        <v>458.71</v>
      </c>
      <c r="J1477" s="112">
        <v>83</v>
      </c>
      <c r="K1477" s="67">
        <v>10047.52</v>
      </c>
    </row>
    <row r="1478" spans="1:11" s="6" customFormat="1" ht="15" outlineLevel="1">
      <c r="A1478" s="59" t="s">
        <v>43</v>
      </c>
      <c r="B1478" s="108"/>
      <c r="C1478" s="108" t="s">
        <v>55</v>
      </c>
      <c r="D1478" s="109" t="s">
        <v>54</v>
      </c>
      <c r="E1478" s="62">
        <v>64</v>
      </c>
      <c r="F1478" s="110"/>
      <c r="G1478" s="111"/>
      <c r="H1478" s="110"/>
      <c r="I1478" s="65">
        <v>293.57</v>
      </c>
      <c r="J1478" s="112">
        <v>41</v>
      </c>
      <c r="K1478" s="67">
        <v>4963.2299999999996</v>
      </c>
    </row>
    <row r="1479" spans="1:11" s="6" customFormat="1" ht="15" outlineLevel="1">
      <c r="A1479" s="59" t="s">
        <v>43</v>
      </c>
      <c r="B1479" s="108"/>
      <c r="C1479" s="108" t="s">
        <v>56</v>
      </c>
      <c r="D1479" s="109" t="s">
        <v>54</v>
      </c>
      <c r="E1479" s="62">
        <v>98</v>
      </c>
      <c r="F1479" s="110"/>
      <c r="G1479" s="111"/>
      <c r="H1479" s="110"/>
      <c r="I1479" s="65">
        <v>2.71</v>
      </c>
      <c r="J1479" s="112">
        <v>95</v>
      </c>
      <c r="K1479" s="67">
        <v>69.39</v>
      </c>
    </row>
    <row r="1480" spans="1:11" s="6" customFormat="1" ht="15" outlineLevel="1">
      <c r="A1480" s="59" t="s">
        <v>43</v>
      </c>
      <c r="B1480" s="108"/>
      <c r="C1480" s="108" t="s">
        <v>57</v>
      </c>
      <c r="D1480" s="109" t="s">
        <v>54</v>
      </c>
      <c r="E1480" s="62">
        <v>77</v>
      </c>
      <c r="F1480" s="110"/>
      <c r="G1480" s="111"/>
      <c r="H1480" s="110"/>
      <c r="I1480" s="65">
        <v>2.13</v>
      </c>
      <c r="J1480" s="112">
        <v>65</v>
      </c>
      <c r="K1480" s="67">
        <v>47.48</v>
      </c>
    </row>
    <row r="1481" spans="1:11" s="6" customFormat="1" ht="30" outlineLevel="1">
      <c r="A1481" s="59" t="s">
        <v>43</v>
      </c>
      <c r="B1481" s="108"/>
      <c r="C1481" s="108" t="s">
        <v>58</v>
      </c>
      <c r="D1481" s="109" t="s">
        <v>59</v>
      </c>
      <c r="E1481" s="62">
        <v>60.57</v>
      </c>
      <c r="F1481" s="110"/>
      <c r="G1481" s="111" t="s">
        <v>94</v>
      </c>
      <c r="H1481" s="110"/>
      <c r="I1481" s="65">
        <v>31.95</v>
      </c>
      <c r="J1481" s="112"/>
      <c r="K1481" s="67"/>
    </row>
    <row r="1482" spans="1:11" s="6" customFormat="1" ht="15.75">
      <c r="A1482" s="70" t="s">
        <v>43</v>
      </c>
      <c r="B1482" s="113"/>
      <c r="C1482" s="113" t="s">
        <v>60</v>
      </c>
      <c r="D1482" s="114"/>
      <c r="E1482" s="73" t="s">
        <v>43</v>
      </c>
      <c r="F1482" s="115"/>
      <c r="G1482" s="116"/>
      <c r="H1482" s="115"/>
      <c r="I1482" s="76">
        <v>2816.08</v>
      </c>
      <c r="J1482" s="117"/>
      <c r="K1482" s="78">
        <v>31936.69</v>
      </c>
    </row>
    <row r="1483" spans="1:11" s="6" customFormat="1" ht="15" outlineLevel="1">
      <c r="A1483" s="59" t="s">
        <v>43</v>
      </c>
      <c r="B1483" s="108"/>
      <c r="C1483" s="108" t="s">
        <v>61</v>
      </c>
      <c r="D1483" s="109"/>
      <c r="E1483" s="62" t="s">
        <v>43</v>
      </c>
      <c r="F1483" s="110"/>
      <c r="G1483" s="111"/>
      <c r="H1483" s="110"/>
      <c r="I1483" s="65"/>
      <c r="J1483" s="112"/>
      <c r="K1483" s="67"/>
    </row>
    <row r="1484" spans="1:11" s="6" customFormat="1" ht="25.5" outlineLevel="1">
      <c r="A1484" s="59" t="s">
        <v>43</v>
      </c>
      <c r="B1484" s="108"/>
      <c r="C1484" s="108" t="s">
        <v>46</v>
      </c>
      <c r="D1484" s="109"/>
      <c r="E1484" s="62" t="s">
        <v>43</v>
      </c>
      <c r="F1484" s="110">
        <v>5.31</v>
      </c>
      <c r="G1484" s="111" t="s">
        <v>100</v>
      </c>
      <c r="H1484" s="110"/>
      <c r="I1484" s="65">
        <v>0.28000000000000003</v>
      </c>
      <c r="J1484" s="112">
        <v>26.39</v>
      </c>
      <c r="K1484" s="67">
        <v>7.3</v>
      </c>
    </row>
    <row r="1485" spans="1:11" s="6" customFormat="1" ht="25.5" outlineLevel="1">
      <c r="A1485" s="59" t="s">
        <v>43</v>
      </c>
      <c r="B1485" s="108"/>
      <c r="C1485" s="108" t="s">
        <v>48</v>
      </c>
      <c r="D1485" s="109"/>
      <c r="E1485" s="62" t="s">
        <v>43</v>
      </c>
      <c r="F1485" s="110">
        <v>5.31</v>
      </c>
      <c r="G1485" s="111" t="s">
        <v>100</v>
      </c>
      <c r="H1485" s="110"/>
      <c r="I1485" s="65">
        <v>0.28000000000000003</v>
      </c>
      <c r="J1485" s="112">
        <v>26.39</v>
      </c>
      <c r="K1485" s="67">
        <v>7.3</v>
      </c>
    </row>
    <row r="1486" spans="1:11" s="6" customFormat="1" ht="15" outlineLevel="1">
      <c r="A1486" s="59" t="s">
        <v>43</v>
      </c>
      <c r="B1486" s="108"/>
      <c r="C1486" s="108" t="s">
        <v>63</v>
      </c>
      <c r="D1486" s="109" t="s">
        <v>54</v>
      </c>
      <c r="E1486" s="62">
        <v>175</v>
      </c>
      <c r="F1486" s="110"/>
      <c r="G1486" s="111"/>
      <c r="H1486" s="110"/>
      <c r="I1486" s="65">
        <v>0.49</v>
      </c>
      <c r="J1486" s="112">
        <v>160</v>
      </c>
      <c r="K1486" s="67">
        <v>11.69</v>
      </c>
    </row>
    <row r="1487" spans="1:11" s="6" customFormat="1" ht="15" outlineLevel="1">
      <c r="A1487" s="59" t="s">
        <v>43</v>
      </c>
      <c r="B1487" s="108"/>
      <c r="C1487" s="108" t="s">
        <v>64</v>
      </c>
      <c r="D1487" s="109"/>
      <c r="E1487" s="62" t="s">
        <v>43</v>
      </c>
      <c r="F1487" s="110"/>
      <c r="G1487" s="111"/>
      <c r="H1487" s="110"/>
      <c r="I1487" s="65">
        <v>0.77</v>
      </c>
      <c r="J1487" s="112"/>
      <c r="K1487" s="67">
        <v>18.989999999999998</v>
      </c>
    </row>
    <row r="1488" spans="1:11" s="6" customFormat="1" ht="15.75">
      <c r="A1488" s="70" t="s">
        <v>43</v>
      </c>
      <c r="B1488" s="113"/>
      <c r="C1488" s="113" t="s">
        <v>65</v>
      </c>
      <c r="D1488" s="114"/>
      <c r="E1488" s="73" t="s">
        <v>43</v>
      </c>
      <c r="F1488" s="115"/>
      <c r="G1488" s="116"/>
      <c r="H1488" s="115"/>
      <c r="I1488" s="76">
        <v>2816.85</v>
      </c>
      <c r="J1488" s="117"/>
      <c r="K1488" s="78">
        <v>31955.68</v>
      </c>
    </row>
    <row r="1489" spans="1:11" s="6" customFormat="1" ht="75">
      <c r="A1489" s="59">
        <v>128</v>
      </c>
      <c r="B1489" s="108" t="s">
        <v>307</v>
      </c>
      <c r="C1489" s="108" t="s">
        <v>308</v>
      </c>
      <c r="D1489" s="109" t="s">
        <v>156</v>
      </c>
      <c r="E1489" s="62" t="s">
        <v>983</v>
      </c>
      <c r="F1489" s="110">
        <v>6.79</v>
      </c>
      <c r="G1489" s="111"/>
      <c r="H1489" s="110"/>
      <c r="I1489" s="65">
        <v>29.47</v>
      </c>
      <c r="J1489" s="112">
        <v>5.14</v>
      </c>
      <c r="K1489" s="78">
        <v>151.47</v>
      </c>
    </row>
    <row r="1490" spans="1:11" s="6" customFormat="1" ht="60">
      <c r="A1490" s="59">
        <v>129</v>
      </c>
      <c r="B1490" s="108" t="s">
        <v>310</v>
      </c>
      <c r="C1490" s="108" t="s">
        <v>311</v>
      </c>
      <c r="D1490" s="109" t="s">
        <v>156</v>
      </c>
      <c r="E1490" s="62" t="s">
        <v>984</v>
      </c>
      <c r="F1490" s="110">
        <v>389.33</v>
      </c>
      <c r="G1490" s="111"/>
      <c r="H1490" s="110"/>
      <c r="I1490" s="65">
        <v>436.05</v>
      </c>
      <c r="J1490" s="112">
        <v>7.18</v>
      </c>
      <c r="K1490" s="78">
        <v>3130.84</v>
      </c>
    </row>
    <row r="1491" spans="1:11" s="6" customFormat="1" ht="45">
      <c r="A1491" s="59">
        <v>130</v>
      </c>
      <c r="B1491" s="108" t="s">
        <v>123</v>
      </c>
      <c r="C1491" s="108" t="s">
        <v>313</v>
      </c>
      <c r="D1491" s="109" t="s">
        <v>125</v>
      </c>
      <c r="E1491" s="62">
        <v>112</v>
      </c>
      <c r="F1491" s="110">
        <v>11.77</v>
      </c>
      <c r="G1491" s="111"/>
      <c r="H1491" s="110"/>
      <c r="I1491" s="65">
        <v>1318.24</v>
      </c>
      <c r="J1491" s="112">
        <v>7.4</v>
      </c>
      <c r="K1491" s="78">
        <v>9754.98</v>
      </c>
    </row>
    <row r="1492" spans="1:11" s="6" customFormat="1" ht="60">
      <c r="A1492" s="59">
        <v>131</v>
      </c>
      <c r="B1492" s="108" t="s">
        <v>123</v>
      </c>
      <c r="C1492" s="108" t="s">
        <v>314</v>
      </c>
      <c r="D1492" s="109" t="s">
        <v>119</v>
      </c>
      <c r="E1492" s="62">
        <v>140</v>
      </c>
      <c r="F1492" s="110">
        <v>87.56</v>
      </c>
      <c r="G1492" s="111"/>
      <c r="H1492" s="110"/>
      <c r="I1492" s="65">
        <v>12258.4</v>
      </c>
      <c r="J1492" s="112">
        <v>7.4</v>
      </c>
      <c r="K1492" s="78">
        <v>90712.16</v>
      </c>
    </row>
    <row r="1493" spans="1:11" s="6" customFormat="1" ht="60">
      <c r="A1493" s="59">
        <v>132</v>
      </c>
      <c r="B1493" s="108" t="s">
        <v>123</v>
      </c>
      <c r="C1493" s="108" t="s">
        <v>315</v>
      </c>
      <c r="D1493" s="109" t="s">
        <v>119</v>
      </c>
      <c r="E1493" s="62">
        <v>210</v>
      </c>
      <c r="F1493" s="110">
        <v>72.78</v>
      </c>
      <c r="G1493" s="111"/>
      <c r="H1493" s="110"/>
      <c r="I1493" s="65">
        <v>15283.8</v>
      </c>
      <c r="J1493" s="112">
        <v>7.4</v>
      </c>
      <c r="K1493" s="78">
        <v>113100.12</v>
      </c>
    </row>
    <row r="1494" spans="1:11" s="6" customFormat="1" ht="180">
      <c r="A1494" s="59">
        <v>133</v>
      </c>
      <c r="B1494" s="108" t="s">
        <v>511</v>
      </c>
      <c r="C1494" s="108" t="s">
        <v>512</v>
      </c>
      <c r="D1494" s="109" t="s">
        <v>142</v>
      </c>
      <c r="E1494" s="62" t="s">
        <v>949</v>
      </c>
      <c r="F1494" s="110">
        <v>8355.73</v>
      </c>
      <c r="G1494" s="111"/>
      <c r="H1494" s="110"/>
      <c r="I1494" s="65"/>
      <c r="J1494" s="112"/>
      <c r="K1494" s="67"/>
    </row>
    <row r="1495" spans="1:11" s="6" customFormat="1" ht="25.5" outlineLevel="1">
      <c r="A1495" s="59" t="s">
        <v>43</v>
      </c>
      <c r="B1495" s="108"/>
      <c r="C1495" s="108" t="s">
        <v>44</v>
      </c>
      <c r="D1495" s="109"/>
      <c r="E1495" s="62" t="s">
        <v>43</v>
      </c>
      <c r="F1495" s="110">
        <v>1013.09</v>
      </c>
      <c r="G1495" s="111" t="s">
        <v>94</v>
      </c>
      <c r="H1495" s="110"/>
      <c r="I1495" s="65">
        <v>534.41</v>
      </c>
      <c r="J1495" s="112">
        <v>26.39</v>
      </c>
      <c r="K1495" s="67">
        <v>14103.08</v>
      </c>
    </row>
    <row r="1496" spans="1:11" s="6" customFormat="1" ht="15" outlineLevel="1">
      <c r="A1496" s="59" t="s">
        <v>43</v>
      </c>
      <c r="B1496" s="108"/>
      <c r="C1496" s="108" t="s">
        <v>46</v>
      </c>
      <c r="D1496" s="109"/>
      <c r="E1496" s="62" t="s">
        <v>43</v>
      </c>
      <c r="F1496" s="110">
        <v>30</v>
      </c>
      <c r="G1496" s="111" t="s">
        <v>95</v>
      </c>
      <c r="H1496" s="110"/>
      <c r="I1496" s="65">
        <v>15.64</v>
      </c>
      <c r="J1496" s="112">
        <v>8.11</v>
      </c>
      <c r="K1496" s="67">
        <v>126.82</v>
      </c>
    </row>
    <row r="1497" spans="1:11" s="6" customFormat="1" ht="15" outlineLevel="1">
      <c r="A1497" s="59" t="s">
        <v>43</v>
      </c>
      <c r="B1497" s="108"/>
      <c r="C1497" s="108" t="s">
        <v>48</v>
      </c>
      <c r="D1497" s="109"/>
      <c r="E1497" s="62" t="s">
        <v>43</v>
      </c>
      <c r="F1497" s="110" t="s">
        <v>491</v>
      </c>
      <c r="G1497" s="111"/>
      <c r="H1497" s="110"/>
      <c r="I1497" s="68" t="s">
        <v>500</v>
      </c>
      <c r="J1497" s="112">
        <v>26.39</v>
      </c>
      <c r="K1497" s="69" t="s">
        <v>985</v>
      </c>
    </row>
    <row r="1498" spans="1:11" s="6" customFormat="1" ht="15" outlineLevel="1">
      <c r="A1498" s="59" t="s">
        <v>43</v>
      </c>
      <c r="B1498" s="108"/>
      <c r="C1498" s="108" t="s">
        <v>52</v>
      </c>
      <c r="D1498" s="109"/>
      <c r="E1498" s="62" t="s">
        <v>43</v>
      </c>
      <c r="F1498" s="110">
        <v>7312.64</v>
      </c>
      <c r="G1498" s="111"/>
      <c r="H1498" s="110"/>
      <c r="I1498" s="65">
        <v>2541.14</v>
      </c>
      <c r="J1498" s="112">
        <v>1.96</v>
      </c>
      <c r="K1498" s="67">
        <v>4980.6400000000003</v>
      </c>
    </row>
    <row r="1499" spans="1:11" s="6" customFormat="1" ht="15" outlineLevel="1">
      <c r="A1499" s="59" t="s">
        <v>43</v>
      </c>
      <c r="B1499" s="108"/>
      <c r="C1499" s="108" t="s">
        <v>53</v>
      </c>
      <c r="D1499" s="109" t="s">
        <v>54</v>
      </c>
      <c r="E1499" s="62">
        <v>91</v>
      </c>
      <c r="F1499" s="110"/>
      <c r="G1499" s="111"/>
      <c r="H1499" s="110"/>
      <c r="I1499" s="65">
        <v>486.31</v>
      </c>
      <c r="J1499" s="112">
        <v>75</v>
      </c>
      <c r="K1499" s="67">
        <v>10577.31</v>
      </c>
    </row>
    <row r="1500" spans="1:11" s="6" customFormat="1" ht="15" outlineLevel="1">
      <c r="A1500" s="59" t="s">
        <v>43</v>
      </c>
      <c r="B1500" s="108"/>
      <c r="C1500" s="108" t="s">
        <v>55</v>
      </c>
      <c r="D1500" s="109" t="s">
        <v>54</v>
      </c>
      <c r="E1500" s="62">
        <v>70</v>
      </c>
      <c r="F1500" s="110"/>
      <c r="G1500" s="111"/>
      <c r="H1500" s="110"/>
      <c r="I1500" s="65">
        <v>374.09</v>
      </c>
      <c r="J1500" s="112">
        <v>41</v>
      </c>
      <c r="K1500" s="67">
        <v>5782.26</v>
      </c>
    </row>
    <row r="1501" spans="1:11" s="6" customFormat="1" ht="15" outlineLevel="1">
      <c r="A1501" s="59" t="s">
        <v>43</v>
      </c>
      <c r="B1501" s="108"/>
      <c r="C1501" s="108" t="s">
        <v>56</v>
      </c>
      <c r="D1501" s="109" t="s">
        <v>54</v>
      </c>
      <c r="E1501" s="62">
        <v>98</v>
      </c>
      <c r="F1501" s="110"/>
      <c r="G1501" s="111"/>
      <c r="H1501" s="110"/>
      <c r="I1501" s="65">
        <v>1.41</v>
      </c>
      <c r="J1501" s="112">
        <v>95</v>
      </c>
      <c r="K1501" s="67">
        <v>36.07</v>
      </c>
    </row>
    <row r="1502" spans="1:11" s="6" customFormat="1" ht="15" outlineLevel="1">
      <c r="A1502" s="59" t="s">
        <v>43</v>
      </c>
      <c r="B1502" s="108"/>
      <c r="C1502" s="108" t="s">
        <v>57</v>
      </c>
      <c r="D1502" s="109" t="s">
        <v>54</v>
      </c>
      <c r="E1502" s="62">
        <v>77</v>
      </c>
      <c r="F1502" s="110"/>
      <c r="G1502" s="111"/>
      <c r="H1502" s="110"/>
      <c r="I1502" s="65">
        <v>1.1100000000000001</v>
      </c>
      <c r="J1502" s="112">
        <v>65</v>
      </c>
      <c r="K1502" s="67">
        <v>24.68</v>
      </c>
    </row>
    <row r="1503" spans="1:11" s="6" customFormat="1" ht="30" outlineLevel="1">
      <c r="A1503" s="59" t="s">
        <v>43</v>
      </c>
      <c r="B1503" s="108"/>
      <c r="C1503" s="108" t="s">
        <v>58</v>
      </c>
      <c r="D1503" s="109" t="s">
        <v>59</v>
      </c>
      <c r="E1503" s="62">
        <v>85.15</v>
      </c>
      <c r="F1503" s="110"/>
      <c r="G1503" s="111" t="s">
        <v>94</v>
      </c>
      <c r="H1503" s="110"/>
      <c r="I1503" s="65">
        <v>44.92</v>
      </c>
      <c r="J1503" s="112"/>
      <c r="K1503" s="67"/>
    </row>
    <row r="1504" spans="1:11" s="6" customFormat="1" ht="15.75">
      <c r="A1504" s="70" t="s">
        <v>43</v>
      </c>
      <c r="B1504" s="113"/>
      <c r="C1504" s="113" t="s">
        <v>60</v>
      </c>
      <c r="D1504" s="114"/>
      <c r="E1504" s="73" t="s">
        <v>43</v>
      </c>
      <c r="F1504" s="115"/>
      <c r="G1504" s="116"/>
      <c r="H1504" s="115"/>
      <c r="I1504" s="76">
        <v>3954.11</v>
      </c>
      <c r="J1504" s="117"/>
      <c r="K1504" s="78">
        <v>35630.86</v>
      </c>
    </row>
    <row r="1505" spans="1:11" s="6" customFormat="1" ht="15" outlineLevel="1">
      <c r="A1505" s="59" t="s">
        <v>43</v>
      </c>
      <c r="B1505" s="108"/>
      <c r="C1505" s="108" t="s">
        <v>61</v>
      </c>
      <c r="D1505" s="109"/>
      <c r="E1505" s="62" t="s">
        <v>43</v>
      </c>
      <c r="F1505" s="110"/>
      <c r="G1505" s="111"/>
      <c r="H1505" s="110"/>
      <c r="I1505" s="65"/>
      <c r="J1505" s="112"/>
      <c r="K1505" s="67"/>
    </row>
    <row r="1506" spans="1:11" s="6" customFormat="1" ht="25.5" outlineLevel="1">
      <c r="A1506" s="59" t="s">
        <v>43</v>
      </c>
      <c r="B1506" s="108"/>
      <c r="C1506" s="108" t="s">
        <v>46</v>
      </c>
      <c r="D1506" s="109"/>
      <c r="E1506" s="62" t="s">
        <v>43</v>
      </c>
      <c r="F1506" s="110">
        <v>2.76</v>
      </c>
      <c r="G1506" s="111" t="s">
        <v>100</v>
      </c>
      <c r="H1506" s="110"/>
      <c r="I1506" s="65">
        <v>0.14000000000000001</v>
      </c>
      <c r="J1506" s="112">
        <v>26.39</v>
      </c>
      <c r="K1506" s="67">
        <v>3.8</v>
      </c>
    </row>
    <row r="1507" spans="1:11" s="6" customFormat="1" ht="25.5" outlineLevel="1">
      <c r="A1507" s="59" t="s">
        <v>43</v>
      </c>
      <c r="B1507" s="108"/>
      <c r="C1507" s="108" t="s">
        <v>48</v>
      </c>
      <c r="D1507" s="109"/>
      <c r="E1507" s="62" t="s">
        <v>43</v>
      </c>
      <c r="F1507" s="110">
        <v>2.76</v>
      </c>
      <c r="G1507" s="111" t="s">
        <v>100</v>
      </c>
      <c r="H1507" s="110"/>
      <c r="I1507" s="65">
        <v>0.14000000000000001</v>
      </c>
      <c r="J1507" s="112">
        <v>26.39</v>
      </c>
      <c r="K1507" s="67">
        <v>3.8</v>
      </c>
    </row>
    <row r="1508" spans="1:11" s="6" customFormat="1" ht="15" outlineLevel="1">
      <c r="A1508" s="59" t="s">
        <v>43</v>
      </c>
      <c r="B1508" s="108"/>
      <c r="C1508" s="108" t="s">
        <v>63</v>
      </c>
      <c r="D1508" s="109" t="s">
        <v>54</v>
      </c>
      <c r="E1508" s="62">
        <v>175</v>
      </c>
      <c r="F1508" s="110"/>
      <c r="G1508" s="111"/>
      <c r="H1508" s="110"/>
      <c r="I1508" s="65">
        <v>0.25</v>
      </c>
      <c r="J1508" s="112">
        <v>160</v>
      </c>
      <c r="K1508" s="67">
        <v>6.08</v>
      </c>
    </row>
    <row r="1509" spans="1:11" s="6" customFormat="1" ht="15" outlineLevel="1">
      <c r="A1509" s="59" t="s">
        <v>43</v>
      </c>
      <c r="B1509" s="108"/>
      <c r="C1509" s="108" t="s">
        <v>64</v>
      </c>
      <c r="D1509" s="109"/>
      <c r="E1509" s="62" t="s">
        <v>43</v>
      </c>
      <c r="F1509" s="110"/>
      <c r="G1509" s="111"/>
      <c r="H1509" s="110"/>
      <c r="I1509" s="65">
        <v>0.39</v>
      </c>
      <c r="J1509" s="112"/>
      <c r="K1509" s="67">
        <v>9.8800000000000008</v>
      </c>
    </row>
    <row r="1510" spans="1:11" s="6" customFormat="1" ht="15.75">
      <c r="A1510" s="70" t="s">
        <v>43</v>
      </c>
      <c r="B1510" s="113"/>
      <c r="C1510" s="113" t="s">
        <v>65</v>
      </c>
      <c r="D1510" s="114"/>
      <c r="E1510" s="73" t="s">
        <v>43</v>
      </c>
      <c r="F1510" s="115"/>
      <c r="G1510" s="116"/>
      <c r="H1510" s="115"/>
      <c r="I1510" s="76">
        <v>3954.5</v>
      </c>
      <c r="J1510" s="117"/>
      <c r="K1510" s="78">
        <v>35640.74</v>
      </c>
    </row>
    <row r="1511" spans="1:11" s="6" customFormat="1" ht="60">
      <c r="A1511" s="59">
        <v>134</v>
      </c>
      <c r="B1511" s="108" t="s">
        <v>515</v>
      </c>
      <c r="C1511" s="108" t="s">
        <v>516</v>
      </c>
      <c r="D1511" s="109" t="s">
        <v>322</v>
      </c>
      <c r="E1511" s="62">
        <v>3.7773249999999998</v>
      </c>
      <c r="F1511" s="110">
        <v>806.26</v>
      </c>
      <c r="G1511" s="111"/>
      <c r="H1511" s="110"/>
      <c r="I1511" s="65">
        <v>3045.51</v>
      </c>
      <c r="J1511" s="112">
        <v>7.32</v>
      </c>
      <c r="K1511" s="78">
        <v>22293.1</v>
      </c>
    </row>
    <row r="1512" spans="1:11" s="6" customFormat="1" ht="195">
      <c r="A1512" s="59">
        <v>135</v>
      </c>
      <c r="B1512" s="108" t="s">
        <v>323</v>
      </c>
      <c r="C1512" s="108" t="s">
        <v>324</v>
      </c>
      <c r="D1512" s="109" t="s">
        <v>142</v>
      </c>
      <c r="E1512" s="62" t="s">
        <v>949</v>
      </c>
      <c r="F1512" s="110">
        <v>7392.41</v>
      </c>
      <c r="G1512" s="111"/>
      <c r="H1512" s="110"/>
      <c r="I1512" s="65"/>
      <c r="J1512" s="112"/>
      <c r="K1512" s="67"/>
    </row>
    <row r="1513" spans="1:11" s="6" customFormat="1" ht="25.5" outlineLevel="1">
      <c r="A1513" s="59" t="s">
        <v>43</v>
      </c>
      <c r="B1513" s="108"/>
      <c r="C1513" s="108" t="s">
        <v>44</v>
      </c>
      <c r="D1513" s="109"/>
      <c r="E1513" s="62" t="s">
        <v>43</v>
      </c>
      <c r="F1513" s="110">
        <v>721.04</v>
      </c>
      <c r="G1513" s="111" t="s">
        <v>94</v>
      </c>
      <c r="H1513" s="110"/>
      <c r="I1513" s="65">
        <v>380.35</v>
      </c>
      <c r="J1513" s="112">
        <v>26.39</v>
      </c>
      <c r="K1513" s="67">
        <v>10037.49</v>
      </c>
    </row>
    <row r="1514" spans="1:11" s="6" customFormat="1" ht="15" outlineLevel="1">
      <c r="A1514" s="59" t="s">
        <v>43</v>
      </c>
      <c r="B1514" s="108"/>
      <c r="C1514" s="108" t="s">
        <v>46</v>
      </c>
      <c r="D1514" s="109"/>
      <c r="E1514" s="62" t="s">
        <v>43</v>
      </c>
      <c r="F1514" s="110">
        <v>8.31</v>
      </c>
      <c r="G1514" s="111" t="s">
        <v>95</v>
      </c>
      <c r="H1514" s="110"/>
      <c r="I1514" s="65">
        <v>4.33</v>
      </c>
      <c r="J1514" s="112">
        <v>7.24</v>
      </c>
      <c r="K1514" s="67">
        <v>31.36</v>
      </c>
    </row>
    <row r="1515" spans="1:11" s="6" customFormat="1" ht="15" outlineLevel="1">
      <c r="A1515" s="59" t="s">
        <v>43</v>
      </c>
      <c r="B1515" s="108"/>
      <c r="C1515" s="108" t="s">
        <v>48</v>
      </c>
      <c r="D1515" s="109"/>
      <c r="E1515" s="62" t="s">
        <v>43</v>
      </c>
      <c r="F1515" s="110" t="s">
        <v>325</v>
      </c>
      <c r="G1515" s="111"/>
      <c r="H1515" s="110"/>
      <c r="I1515" s="68" t="s">
        <v>986</v>
      </c>
      <c r="J1515" s="112">
        <v>26.39</v>
      </c>
      <c r="K1515" s="69" t="s">
        <v>987</v>
      </c>
    </row>
    <row r="1516" spans="1:11" s="6" customFormat="1" ht="15" outlineLevel="1">
      <c r="A1516" s="59" t="s">
        <v>43</v>
      </c>
      <c r="B1516" s="108"/>
      <c r="C1516" s="108" t="s">
        <v>52</v>
      </c>
      <c r="D1516" s="109"/>
      <c r="E1516" s="62" t="s">
        <v>43</v>
      </c>
      <c r="F1516" s="110">
        <v>6663.06</v>
      </c>
      <c r="G1516" s="111"/>
      <c r="H1516" s="110"/>
      <c r="I1516" s="65">
        <v>2315.41</v>
      </c>
      <c r="J1516" s="112">
        <v>9.98</v>
      </c>
      <c r="K1516" s="67">
        <v>23107.83</v>
      </c>
    </row>
    <row r="1517" spans="1:11" s="6" customFormat="1" ht="15" outlineLevel="1">
      <c r="A1517" s="59" t="s">
        <v>43</v>
      </c>
      <c r="B1517" s="108"/>
      <c r="C1517" s="108" t="s">
        <v>53</v>
      </c>
      <c r="D1517" s="109" t="s">
        <v>54</v>
      </c>
      <c r="E1517" s="62">
        <v>100</v>
      </c>
      <c r="F1517" s="110"/>
      <c r="G1517" s="111"/>
      <c r="H1517" s="110"/>
      <c r="I1517" s="65">
        <v>380.35</v>
      </c>
      <c r="J1517" s="112">
        <v>83</v>
      </c>
      <c r="K1517" s="67">
        <v>8331.1200000000008</v>
      </c>
    </row>
    <row r="1518" spans="1:11" s="6" customFormat="1" ht="15" outlineLevel="1">
      <c r="A1518" s="59" t="s">
        <v>43</v>
      </c>
      <c r="B1518" s="108"/>
      <c r="C1518" s="108" t="s">
        <v>55</v>
      </c>
      <c r="D1518" s="109" t="s">
        <v>54</v>
      </c>
      <c r="E1518" s="62">
        <v>64</v>
      </c>
      <c r="F1518" s="110"/>
      <c r="G1518" s="111"/>
      <c r="H1518" s="110"/>
      <c r="I1518" s="65">
        <v>243.42</v>
      </c>
      <c r="J1518" s="112">
        <v>41</v>
      </c>
      <c r="K1518" s="67">
        <v>4115.37</v>
      </c>
    </row>
    <row r="1519" spans="1:11" s="6" customFormat="1" ht="15" outlineLevel="1">
      <c r="A1519" s="59" t="s">
        <v>43</v>
      </c>
      <c r="B1519" s="108"/>
      <c r="C1519" s="108" t="s">
        <v>56</v>
      </c>
      <c r="D1519" s="109" t="s">
        <v>54</v>
      </c>
      <c r="E1519" s="62">
        <v>98</v>
      </c>
      <c r="F1519" s="110"/>
      <c r="G1519" s="111"/>
      <c r="H1519" s="110"/>
      <c r="I1519" s="65">
        <v>0.22</v>
      </c>
      <c r="J1519" s="112">
        <v>95</v>
      </c>
      <c r="K1519" s="67">
        <v>5.61</v>
      </c>
    </row>
    <row r="1520" spans="1:11" s="6" customFormat="1" ht="15" outlineLevel="1">
      <c r="A1520" s="59" t="s">
        <v>43</v>
      </c>
      <c r="B1520" s="108"/>
      <c r="C1520" s="108" t="s">
        <v>57</v>
      </c>
      <c r="D1520" s="109" t="s">
        <v>54</v>
      </c>
      <c r="E1520" s="62">
        <v>77</v>
      </c>
      <c r="F1520" s="110"/>
      <c r="G1520" s="111"/>
      <c r="H1520" s="110"/>
      <c r="I1520" s="65">
        <v>0.17</v>
      </c>
      <c r="J1520" s="112">
        <v>65</v>
      </c>
      <c r="K1520" s="67">
        <v>3.84</v>
      </c>
    </row>
    <row r="1521" spans="1:11" s="6" customFormat="1" ht="30" outlineLevel="1">
      <c r="A1521" s="59" t="s">
        <v>43</v>
      </c>
      <c r="B1521" s="108"/>
      <c r="C1521" s="108" t="s">
        <v>58</v>
      </c>
      <c r="D1521" s="109" t="s">
        <v>59</v>
      </c>
      <c r="E1521" s="62">
        <v>50.15</v>
      </c>
      <c r="F1521" s="110"/>
      <c r="G1521" s="111" t="s">
        <v>94</v>
      </c>
      <c r="H1521" s="110"/>
      <c r="I1521" s="65">
        <v>26.45</v>
      </c>
      <c r="J1521" s="112"/>
      <c r="K1521" s="67"/>
    </row>
    <row r="1522" spans="1:11" s="6" customFormat="1" ht="15.75">
      <c r="A1522" s="70" t="s">
        <v>43</v>
      </c>
      <c r="B1522" s="113"/>
      <c r="C1522" s="113" t="s">
        <v>60</v>
      </c>
      <c r="D1522" s="114"/>
      <c r="E1522" s="73" t="s">
        <v>43</v>
      </c>
      <c r="F1522" s="115"/>
      <c r="G1522" s="116"/>
      <c r="H1522" s="115"/>
      <c r="I1522" s="76">
        <v>3324.25</v>
      </c>
      <c r="J1522" s="117"/>
      <c r="K1522" s="78">
        <v>45632.62</v>
      </c>
    </row>
    <row r="1523" spans="1:11" s="6" customFormat="1" ht="15" outlineLevel="1">
      <c r="A1523" s="59" t="s">
        <v>43</v>
      </c>
      <c r="B1523" s="108"/>
      <c r="C1523" s="108" t="s">
        <v>61</v>
      </c>
      <c r="D1523" s="109"/>
      <c r="E1523" s="62" t="s">
        <v>43</v>
      </c>
      <c r="F1523" s="110"/>
      <c r="G1523" s="111"/>
      <c r="H1523" s="110"/>
      <c r="I1523" s="65"/>
      <c r="J1523" s="112"/>
      <c r="K1523" s="67"/>
    </row>
    <row r="1524" spans="1:11" s="6" customFormat="1" ht="25.5" outlineLevel="1">
      <c r="A1524" s="59" t="s">
        <v>43</v>
      </c>
      <c r="B1524" s="108"/>
      <c r="C1524" s="108" t="s">
        <v>46</v>
      </c>
      <c r="D1524" s="109"/>
      <c r="E1524" s="62" t="s">
        <v>43</v>
      </c>
      <c r="F1524" s="110">
        <v>0.43</v>
      </c>
      <c r="G1524" s="111" t="s">
        <v>100</v>
      </c>
      <c r="H1524" s="110"/>
      <c r="I1524" s="65">
        <v>0.02</v>
      </c>
      <c r="J1524" s="112">
        <v>26.39</v>
      </c>
      <c r="K1524" s="67">
        <v>0.59</v>
      </c>
    </row>
    <row r="1525" spans="1:11" s="6" customFormat="1" ht="25.5" outlineLevel="1">
      <c r="A1525" s="59" t="s">
        <v>43</v>
      </c>
      <c r="B1525" s="108"/>
      <c r="C1525" s="108" t="s">
        <v>48</v>
      </c>
      <c r="D1525" s="109"/>
      <c r="E1525" s="62" t="s">
        <v>43</v>
      </c>
      <c r="F1525" s="110">
        <v>0.43</v>
      </c>
      <c r="G1525" s="111" t="s">
        <v>100</v>
      </c>
      <c r="H1525" s="110"/>
      <c r="I1525" s="65">
        <v>0.02</v>
      </c>
      <c r="J1525" s="112">
        <v>26.39</v>
      </c>
      <c r="K1525" s="67">
        <v>0.59</v>
      </c>
    </row>
    <row r="1526" spans="1:11" s="6" customFormat="1" ht="15" outlineLevel="1">
      <c r="A1526" s="59" t="s">
        <v>43</v>
      </c>
      <c r="B1526" s="108"/>
      <c r="C1526" s="108" t="s">
        <v>63</v>
      </c>
      <c r="D1526" s="109" t="s">
        <v>54</v>
      </c>
      <c r="E1526" s="62">
        <v>175</v>
      </c>
      <c r="F1526" s="110"/>
      <c r="G1526" s="111"/>
      <c r="H1526" s="110"/>
      <c r="I1526" s="65">
        <v>0.04</v>
      </c>
      <c r="J1526" s="112">
        <v>160</v>
      </c>
      <c r="K1526" s="67">
        <v>0.94</v>
      </c>
    </row>
    <row r="1527" spans="1:11" s="6" customFormat="1" ht="15" outlineLevel="1">
      <c r="A1527" s="59" t="s">
        <v>43</v>
      </c>
      <c r="B1527" s="108"/>
      <c r="C1527" s="108" t="s">
        <v>64</v>
      </c>
      <c r="D1527" s="109"/>
      <c r="E1527" s="62" t="s">
        <v>43</v>
      </c>
      <c r="F1527" s="110"/>
      <c r="G1527" s="111"/>
      <c r="H1527" s="110"/>
      <c r="I1527" s="65">
        <v>0.06</v>
      </c>
      <c r="J1527" s="112"/>
      <c r="K1527" s="67">
        <v>1.53</v>
      </c>
    </row>
    <row r="1528" spans="1:11" s="6" customFormat="1" ht="15.75">
      <c r="A1528" s="70" t="s">
        <v>43</v>
      </c>
      <c r="B1528" s="113"/>
      <c r="C1528" s="113" t="s">
        <v>65</v>
      </c>
      <c r="D1528" s="114"/>
      <c r="E1528" s="73" t="s">
        <v>43</v>
      </c>
      <c r="F1528" s="115"/>
      <c r="G1528" s="116"/>
      <c r="H1528" s="115"/>
      <c r="I1528" s="76">
        <v>3324.31</v>
      </c>
      <c r="J1528" s="117"/>
      <c r="K1528" s="78">
        <v>45634.15</v>
      </c>
    </row>
    <row r="1529" spans="1:11" s="6" customFormat="1" ht="45">
      <c r="A1529" s="59">
        <v>136</v>
      </c>
      <c r="B1529" s="108" t="s">
        <v>123</v>
      </c>
      <c r="C1529" s="108" t="s">
        <v>328</v>
      </c>
      <c r="D1529" s="109" t="s">
        <v>103</v>
      </c>
      <c r="E1529" s="62">
        <v>34.75</v>
      </c>
      <c r="F1529" s="110">
        <v>344.59</v>
      </c>
      <c r="G1529" s="111"/>
      <c r="H1529" s="110"/>
      <c r="I1529" s="65">
        <v>11974.5</v>
      </c>
      <c r="J1529" s="112">
        <v>7.4</v>
      </c>
      <c r="K1529" s="78">
        <v>88611.32</v>
      </c>
    </row>
    <row r="1530" spans="1:11" s="6" customFormat="1" ht="60">
      <c r="A1530" s="59">
        <v>137</v>
      </c>
      <c r="B1530" s="108" t="s">
        <v>329</v>
      </c>
      <c r="C1530" s="108" t="s">
        <v>330</v>
      </c>
      <c r="D1530" s="109" t="s">
        <v>156</v>
      </c>
      <c r="E1530" s="62" t="s">
        <v>988</v>
      </c>
      <c r="F1530" s="110">
        <v>99.28</v>
      </c>
      <c r="G1530" s="111"/>
      <c r="H1530" s="110"/>
      <c r="I1530" s="65">
        <v>486.47</v>
      </c>
      <c r="J1530" s="112">
        <v>2.12</v>
      </c>
      <c r="K1530" s="78">
        <v>1031.32</v>
      </c>
    </row>
    <row r="1531" spans="1:11" s="6" customFormat="1" ht="17.850000000000001" customHeight="1">
      <c r="A1531" s="177" t="s">
        <v>523</v>
      </c>
      <c r="B1531" s="178"/>
      <c r="C1531" s="178"/>
      <c r="D1531" s="178"/>
      <c r="E1531" s="178"/>
      <c r="F1531" s="178"/>
      <c r="G1531" s="178"/>
      <c r="H1531" s="178"/>
      <c r="I1531" s="178"/>
      <c r="J1531" s="178"/>
      <c r="K1531" s="178"/>
    </row>
    <row r="1532" spans="1:11" s="6" customFormat="1" ht="135">
      <c r="A1532" s="59">
        <v>138</v>
      </c>
      <c r="B1532" s="108" t="s">
        <v>524</v>
      </c>
      <c r="C1532" s="108" t="s">
        <v>525</v>
      </c>
      <c r="D1532" s="109" t="s">
        <v>122</v>
      </c>
      <c r="E1532" s="62">
        <v>7.1448159999999996</v>
      </c>
      <c r="F1532" s="110">
        <v>29.99</v>
      </c>
      <c r="G1532" s="111"/>
      <c r="H1532" s="110"/>
      <c r="I1532" s="65"/>
      <c r="J1532" s="112"/>
      <c r="K1532" s="67"/>
    </row>
    <row r="1533" spans="1:11" s="6" customFormat="1" ht="15" outlineLevel="1">
      <c r="A1533" s="59" t="s">
        <v>43</v>
      </c>
      <c r="B1533" s="108"/>
      <c r="C1533" s="108" t="s">
        <v>44</v>
      </c>
      <c r="D1533" s="109"/>
      <c r="E1533" s="62" t="s">
        <v>43</v>
      </c>
      <c r="F1533" s="110">
        <v>13.33</v>
      </c>
      <c r="G1533" s="111" t="s">
        <v>76</v>
      </c>
      <c r="H1533" s="110"/>
      <c r="I1533" s="65">
        <v>125.72</v>
      </c>
      <c r="J1533" s="112">
        <v>26.39</v>
      </c>
      <c r="K1533" s="67">
        <v>3317.68</v>
      </c>
    </row>
    <row r="1534" spans="1:11" s="6" customFormat="1" ht="15" outlineLevel="1">
      <c r="A1534" s="59" t="s">
        <v>43</v>
      </c>
      <c r="B1534" s="108"/>
      <c r="C1534" s="108" t="s">
        <v>46</v>
      </c>
      <c r="D1534" s="109"/>
      <c r="E1534" s="62" t="s">
        <v>43</v>
      </c>
      <c r="F1534" s="110">
        <v>16.66</v>
      </c>
      <c r="G1534" s="111">
        <v>1.2</v>
      </c>
      <c r="H1534" s="110"/>
      <c r="I1534" s="65">
        <v>142.84</v>
      </c>
      <c r="J1534" s="112">
        <v>12.59</v>
      </c>
      <c r="K1534" s="67">
        <v>1798.35</v>
      </c>
    </row>
    <row r="1535" spans="1:11" s="6" customFormat="1" ht="15" outlineLevel="1">
      <c r="A1535" s="59" t="s">
        <v>43</v>
      </c>
      <c r="B1535" s="108"/>
      <c r="C1535" s="108" t="s">
        <v>48</v>
      </c>
      <c r="D1535" s="109"/>
      <c r="E1535" s="62" t="s">
        <v>43</v>
      </c>
      <c r="F1535" s="110" t="s">
        <v>526</v>
      </c>
      <c r="G1535" s="111"/>
      <c r="H1535" s="110"/>
      <c r="I1535" s="68" t="s">
        <v>989</v>
      </c>
      <c r="J1535" s="112">
        <v>26.39</v>
      </c>
      <c r="K1535" s="69" t="s">
        <v>990</v>
      </c>
    </row>
    <row r="1536" spans="1:11" s="6" customFormat="1" ht="15" outlineLevel="1">
      <c r="A1536" s="59" t="s">
        <v>43</v>
      </c>
      <c r="B1536" s="108"/>
      <c r="C1536" s="108" t="s">
        <v>52</v>
      </c>
      <c r="D1536" s="109"/>
      <c r="E1536" s="62" t="s">
        <v>43</v>
      </c>
      <c r="F1536" s="110"/>
      <c r="G1536" s="111"/>
      <c r="H1536" s="110"/>
      <c r="I1536" s="65"/>
      <c r="J1536" s="112"/>
      <c r="K1536" s="67"/>
    </row>
    <row r="1537" spans="1:11" s="6" customFormat="1" ht="15" outlineLevel="1">
      <c r="A1537" s="59" t="s">
        <v>43</v>
      </c>
      <c r="B1537" s="108"/>
      <c r="C1537" s="108" t="s">
        <v>53</v>
      </c>
      <c r="D1537" s="109" t="s">
        <v>54</v>
      </c>
      <c r="E1537" s="62">
        <v>91</v>
      </c>
      <c r="F1537" s="110"/>
      <c r="G1537" s="111"/>
      <c r="H1537" s="110"/>
      <c r="I1537" s="65">
        <v>114.41</v>
      </c>
      <c r="J1537" s="112">
        <v>75</v>
      </c>
      <c r="K1537" s="67">
        <v>2488.2600000000002</v>
      </c>
    </row>
    <row r="1538" spans="1:11" s="6" customFormat="1" ht="15" outlineLevel="1">
      <c r="A1538" s="59" t="s">
        <v>43</v>
      </c>
      <c r="B1538" s="108"/>
      <c r="C1538" s="108" t="s">
        <v>55</v>
      </c>
      <c r="D1538" s="109" t="s">
        <v>54</v>
      </c>
      <c r="E1538" s="62">
        <v>70</v>
      </c>
      <c r="F1538" s="110"/>
      <c r="G1538" s="111"/>
      <c r="H1538" s="110"/>
      <c r="I1538" s="65">
        <v>88</v>
      </c>
      <c r="J1538" s="112">
        <v>41</v>
      </c>
      <c r="K1538" s="67">
        <v>1360.25</v>
      </c>
    </row>
    <row r="1539" spans="1:11" s="6" customFormat="1" ht="15" outlineLevel="1">
      <c r="A1539" s="59" t="s">
        <v>43</v>
      </c>
      <c r="B1539" s="108"/>
      <c r="C1539" s="108" t="s">
        <v>56</v>
      </c>
      <c r="D1539" s="109" t="s">
        <v>54</v>
      </c>
      <c r="E1539" s="62">
        <v>98</v>
      </c>
      <c r="F1539" s="110"/>
      <c r="G1539" s="111"/>
      <c r="H1539" s="110"/>
      <c r="I1539" s="65">
        <v>41.09</v>
      </c>
      <c r="J1539" s="112">
        <v>95</v>
      </c>
      <c r="K1539" s="67">
        <v>1051.0999999999999</v>
      </c>
    </row>
    <row r="1540" spans="1:11" s="6" customFormat="1" ht="15" outlineLevel="1">
      <c r="A1540" s="59" t="s">
        <v>43</v>
      </c>
      <c r="B1540" s="108"/>
      <c r="C1540" s="108" t="s">
        <v>57</v>
      </c>
      <c r="D1540" s="109" t="s">
        <v>54</v>
      </c>
      <c r="E1540" s="62">
        <v>77</v>
      </c>
      <c r="F1540" s="110"/>
      <c r="G1540" s="111"/>
      <c r="H1540" s="110"/>
      <c r="I1540" s="65">
        <v>32.29</v>
      </c>
      <c r="J1540" s="112">
        <v>65</v>
      </c>
      <c r="K1540" s="67">
        <v>719.17</v>
      </c>
    </row>
    <row r="1541" spans="1:11" s="6" customFormat="1" ht="30" outlineLevel="1">
      <c r="A1541" s="59" t="s">
        <v>43</v>
      </c>
      <c r="B1541" s="108"/>
      <c r="C1541" s="108" t="s">
        <v>58</v>
      </c>
      <c r="D1541" s="109" t="s">
        <v>59</v>
      </c>
      <c r="E1541" s="62">
        <v>1.1200000000000001</v>
      </c>
      <c r="F1541" s="110"/>
      <c r="G1541" s="111" t="s">
        <v>76</v>
      </c>
      <c r="H1541" s="110"/>
      <c r="I1541" s="65">
        <v>10.56</v>
      </c>
      <c r="J1541" s="112"/>
      <c r="K1541" s="67"/>
    </row>
    <row r="1542" spans="1:11" s="6" customFormat="1" ht="15.75">
      <c r="A1542" s="70" t="s">
        <v>43</v>
      </c>
      <c r="B1542" s="113"/>
      <c r="C1542" s="113" t="s">
        <v>60</v>
      </c>
      <c r="D1542" s="114"/>
      <c r="E1542" s="73" t="s">
        <v>43</v>
      </c>
      <c r="F1542" s="115"/>
      <c r="G1542" s="116"/>
      <c r="H1542" s="115"/>
      <c r="I1542" s="76">
        <v>544.35</v>
      </c>
      <c r="J1542" s="117"/>
      <c r="K1542" s="78">
        <v>10734.81</v>
      </c>
    </row>
    <row r="1543" spans="1:11" s="6" customFormat="1" ht="15" outlineLevel="1">
      <c r="A1543" s="59" t="s">
        <v>43</v>
      </c>
      <c r="B1543" s="108"/>
      <c r="C1543" s="108" t="s">
        <v>61</v>
      </c>
      <c r="D1543" s="109"/>
      <c r="E1543" s="62" t="s">
        <v>43</v>
      </c>
      <c r="F1543" s="110"/>
      <c r="G1543" s="111"/>
      <c r="H1543" s="110"/>
      <c r="I1543" s="65"/>
      <c r="J1543" s="112"/>
      <c r="K1543" s="67"/>
    </row>
    <row r="1544" spans="1:11" s="6" customFormat="1" ht="15" outlineLevel="1">
      <c r="A1544" s="59" t="s">
        <v>43</v>
      </c>
      <c r="B1544" s="108"/>
      <c r="C1544" s="108" t="s">
        <v>46</v>
      </c>
      <c r="D1544" s="109"/>
      <c r="E1544" s="62" t="s">
        <v>43</v>
      </c>
      <c r="F1544" s="110">
        <v>4.8899999999999997</v>
      </c>
      <c r="G1544" s="111" t="s">
        <v>80</v>
      </c>
      <c r="H1544" s="110"/>
      <c r="I1544" s="65">
        <v>4.1900000000000004</v>
      </c>
      <c r="J1544" s="112">
        <v>26.39</v>
      </c>
      <c r="K1544" s="67">
        <v>110.64</v>
      </c>
    </row>
    <row r="1545" spans="1:11" s="6" customFormat="1" ht="15" outlineLevel="1">
      <c r="A1545" s="59" t="s">
        <v>43</v>
      </c>
      <c r="B1545" s="108"/>
      <c r="C1545" s="108" t="s">
        <v>48</v>
      </c>
      <c r="D1545" s="109"/>
      <c r="E1545" s="62" t="s">
        <v>43</v>
      </c>
      <c r="F1545" s="110">
        <v>4.8899999999999997</v>
      </c>
      <c r="G1545" s="111" t="s">
        <v>80</v>
      </c>
      <c r="H1545" s="110"/>
      <c r="I1545" s="65">
        <v>4.1900000000000004</v>
      </c>
      <c r="J1545" s="112">
        <v>26.39</v>
      </c>
      <c r="K1545" s="67">
        <v>110.64</v>
      </c>
    </row>
    <row r="1546" spans="1:11" s="6" customFormat="1" ht="15" outlineLevel="1">
      <c r="A1546" s="59" t="s">
        <v>43</v>
      </c>
      <c r="B1546" s="108"/>
      <c r="C1546" s="108" t="s">
        <v>63</v>
      </c>
      <c r="D1546" s="109" t="s">
        <v>54</v>
      </c>
      <c r="E1546" s="62">
        <v>175</v>
      </c>
      <c r="F1546" s="110"/>
      <c r="G1546" s="111"/>
      <c r="H1546" s="110"/>
      <c r="I1546" s="65">
        <v>7.34</v>
      </c>
      <c r="J1546" s="112">
        <v>160</v>
      </c>
      <c r="K1546" s="67">
        <v>177.03</v>
      </c>
    </row>
    <row r="1547" spans="1:11" s="6" customFormat="1" ht="15" outlineLevel="1">
      <c r="A1547" s="59" t="s">
        <v>43</v>
      </c>
      <c r="B1547" s="108"/>
      <c r="C1547" s="108" t="s">
        <v>64</v>
      </c>
      <c r="D1547" s="109"/>
      <c r="E1547" s="62" t="s">
        <v>43</v>
      </c>
      <c r="F1547" s="110"/>
      <c r="G1547" s="111"/>
      <c r="H1547" s="110"/>
      <c r="I1547" s="65">
        <v>11.53</v>
      </c>
      <c r="J1547" s="112"/>
      <c r="K1547" s="67">
        <v>287.67</v>
      </c>
    </row>
    <row r="1548" spans="1:11" s="6" customFormat="1" ht="15.75">
      <c r="A1548" s="70" t="s">
        <v>43</v>
      </c>
      <c r="B1548" s="113"/>
      <c r="C1548" s="126" t="s">
        <v>65</v>
      </c>
      <c r="D1548" s="127"/>
      <c r="E1548" s="91" t="s">
        <v>43</v>
      </c>
      <c r="F1548" s="128"/>
      <c r="G1548" s="129"/>
      <c r="H1548" s="128"/>
      <c r="I1548" s="87">
        <v>555.88</v>
      </c>
      <c r="J1548" s="125"/>
      <c r="K1548" s="86">
        <v>11022.48</v>
      </c>
    </row>
    <row r="1549" spans="1:11" s="6" customFormat="1" ht="15">
      <c r="A1549" s="123"/>
      <c r="B1549" s="124"/>
      <c r="C1549" s="168" t="s">
        <v>127</v>
      </c>
      <c r="D1549" s="169"/>
      <c r="E1549" s="169"/>
      <c r="F1549" s="169"/>
      <c r="G1549" s="169"/>
      <c r="H1549" s="169"/>
      <c r="I1549" s="65">
        <v>436543.65</v>
      </c>
      <c r="J1549" s="112"/>
      <c r="K1549" s="67">
        <v>3819975.62</v>
      </c>
    </row>
    <row r="1550" spans="1:11" s="6" customFormat="1" ht="15">
      <c r="A1550" s="123"/>
      <c r="B1550" s="124"/>
      <c r="C1550" s="168" t="s">
        <v>128</v>
      </c>
      <c r="D1550" s="169"/>
      <c r="E1550" s="169"/>
      <c r="F1550" s="169"/>
      <c r="G1550" s="169"/>
      <c r="H1550" s="169"/>
      <c r="I1550" s="65"/>
      <c r="J1550" s="112"/>
      <c r="K1550" s="67"/>
    </row>
    <row r="1551" spans="1:11" s="6" customFormat="1" ht="15">
      <c r="A1551" s="123"/>
      <c r="B1551" s="124"/>
      <c r="C1551" s="168" t="s">
        <v>129</v>
      </c>
      <c r="D1551" s="169"/>
      <c r="E1551" s="169"/>
      <c r="F1551" s="169"/>
      <c r="G1551" s="169"/>
      <c r="H1551" s="169"/>
      <c r="I1551" s="65">
        <v>26112.98</v>
      </c>
      <c r="J1551" s="112"/>
      <c r="K1551" s="67">
        <v>689121.58</v>
      </c>
    </row>
    <row r="1552" spans="1:11" s="6" customFormat="1" ht="15">
      <c r="A1552" s="123"/>
      <c r="B1552" s="124"/>
      <c r="C1552" s="168" t="s">
        <v>130</v>
      </c>
      <c r="D1552" s="169"/>
      <c r="E1552" s="169"/>
      <c r="F1552" s="169"/>
      <c r="G1552" s="169"/>
      <c r="H1552" s="169"/>
      <c r="I1552" s="65">
        <v>409159.23</v>
      </c>
      <c r="J1552" s="112"/>
      <c r="K1552" s="67">
        <v>3122463.5</v>
      </c>
    </row>
    <row r="1553" spans="1:11" s="6" customFormat="1" ht="15">
      <c r="A1553" s="123"/>
      <c r="B1553" s="124"/>
      <c r="C1553" s="168" t="s">
        <v>131</v>
      </c>
      <c r="D1553" s="169"/>
      <c r="E1553" s="169"/>
      <c r="F1553" s="169"/>
      <c r="G1553" s="169"/>
      <c r="H1553" s="169"/>
      <c r="I1553" s="65">
        <v>1449.78</v>
      </c>
      <c r="J1553" s="112"/>
      <c r="K1553" s="67">
        <v>13097.14</v>
      </c>
    </row>
    <row r="1554" spans="1:11" s="6" customFormat="1" ht="15.75">
      <c r="A1554" s="123"/>
      <c r="B1554" s="124"/>
      <c r="C1554" s="173" t="s">
        <v>132</v>
      </c>
      <c r="D1554" s="174"/>
      <c r="E1554" s="174"/>
      <c r="F1554" s="174"/>
      <c r="G1554" s="174"/>
      <c r="H1554" s="174"/>
      <c r="I1554" s="76">
        <v>25136.54</v>
      </c>
      <c r="J1554" s="117"/>
      <c r="K1554" s="78">
        <v>548936.43000000005</v>
      </c>
    </row>
    <row r="1555" spans="1:11" s="6" customFormat="1" ht="15.75">
      <c r="A1555" s="123"/>
      <c r="B1555" s="124"/>
      <c r="C1555" s="173" t="s">
        <v>133</v>
      </c>
      <c r="D1555" s="174"/>
      <c r="E1555" s="174"/>
      <c r="F1555" s="174"/>
      <c r="G1555" s="174"/>
      <c r="H1555" s="174"/>
      <c r="I1555" s="76">
        <v>17478.509999999998</v>
      </c>
      <c r="J1555" s="117"/>
      <c r="K1555" s="78">
        <v>283669.46000000002</v>
      </c>
    </row>
    <row r="1556" spans="1:11" s="6" customFormat="1" ht="32.1" customHeight="1">
      <c r="A1556" s="123"/>
      <c r="B1556" s="124"/>
      <c r="C1556" s="173" t="s">
        <v>991</v>
      </c>
      <c r="D1556" s="174"/>
      <c r="E1556" s="174"/>
      <c r="F1556" s="174"/>
      <c r="G1556" s="174"/>
      <c r="H1556" s="174"/>
      <c r="I1556" s="76"/>
      <c r="J1556" s="117"/>
      <c r="K1556" s="78"/>
    </row>
    <row r="1557" spans="1:11" s="6" customFormat="1" ht="15">
      <c r="A1557" s="123"/>
      <c r="B1557" s="124"/>
      <c r="C1557" s="168" t="s">
        <v>135</v>
      </c>
      <c r="D1557" s="169"/>
      <c r="E1557" s="169"/>
      <c r="F1557" s="169"/>
      <c r="G1557" s="169"/>
      <c r="H1557" s="169"/>
      <c r="I1557" s="65">
        <v>478800.66</v>
      </c>
      <c r="J1557" s="112"/>
      <c r="K1557" s="67">
        <v>4645254.84</v>
      </c>
    </row>
    <row r="1558" spans="1:11" s="6" customFormat="1" ht="15">
      <c r="A1558" s="123"/>
      <c r="B1558" s="124"/>
      <c r="C1558" s="168" t="s">
        <v>136</v>
      </c>
      <c r="D1558" s="169"/>
      <c r="E1558" s="169"/>
      <c r="F1558" s="169"/>
      <c r="G1558" s="169"/>
      <c r="H1558" s="169"/>
      <c r="I1558" s="65">
        <v>358.04</v>
      </c>
      <c r="J1558" s="112"/>
      <c r="K1558" s="67">
        <v>7326.67</v>
      </c>
    </row>
    <row r="1559" spans="1:11" s="6" customFormat="1" ht="15">
      <c r="A1559" s="123"/>
      <c r="B1559" s="124"/>
      <c r="C1559" s="168" t="s">
        <v>137</v>
      </c>
      <c r="D1559" s="169"/>
      <c r="E1559" s="169"/>
      <c r="F1559" s="169"/>
      <c r="G1559" s="169"/>
      <c r="H1559" s="169"/>
      <c r="I1559" s="65">
        <v>479158.7</v>
      </c>
      <c r="J1559" s="112"/>
      <c r="K1559" s="67">
        <v>4652581.51</v>
      </c>
    </row>
    <row r="1560" spans="1:11" s="6" customFormat="1" ht="32.1" customHeight="1">
      <c r="A1560" s="123"/>
      <c r="B1560" s="124"/>
      <c r="C1560" s="175" t="s">
        <v>992</v>
      </c>
      <c r="D1560" s="176"/>
      <c r="E1560" s="176"/>
      <c r="F1560" s="176"/>
      <c r="G1560" s="176"/>
      <c r="H1560" s="176"/>
      <c r="I1560" s="87">
        <v>479158.7</v>
      </c>
      <c r="J1560" s="125"/>
      <c r="K1560" s="86">
        <v>4652581.51</v>
      </c>
    </row>
    <row r="1561" spans="1:11" s="6" customFormat="1" ht="22.15" customHeight="1">
      <c r="A1561" s="166" t="s">
        <v>993</v>
      </c>
      <c r="B1561" s="167"/>
      <c r="C1561" s="167"/>
      <c r="D1561" s="167"/>
      <c r="E1561" s="167"/>
      <c r="F1561" s="167"/>
      <c r="G1561" s="167"/>
      <c r="H1561" s="167"/>
      <c r="I1561" s="167"/>
      <c r="J1561" s="167"/>
      <c r="K1561" s="167"/>
    </row>
    <row r="1562" spans="1:11" s="6" customFormat="1" ht="32.1" customHeight="1">
      <c r="A1562" s="177" t="s">
        <v>994</v>
      </c>
      <c r="B1562" s="178"/>
      <c r="C1562" s="178"/>
      <c r="D1562" s="178"/>
      <c r="E1562" s="178"/>
      <c r="F1562" s="178"/>
      <c r="G1562" s="178"/>
      <c r="H1562" s="178"/>
      <c r="I1562" s="178"/>
      <c r="J1562" s="178"/>
      <c r="K1562" s="178"/>
    </row>
    <row r="1563" spans="1:11" s="6" customFormat="1" ht="240">
      <c r="A1563" s="59">
        <v>139</v>
      </c>
      <c r="B1563" s="108" t="s">
        <v>995</v>
      </c>
      <c r="C1563" s="108" t="s">
        <v>996</v>
      </c>
      <c r="D1563" s="109" t="s">
        <v>997</v>
      </c>
      <c r="E1563" s="62">
        <v>0.81799999999999995</v>
      </c>
      <c r="F1563" s="110">
        <v>1532.37</v>
      </c>
      <c r="G1563" s="111"/>
      <c r="H1563" s="110"/>
      <c r="I1563" s="65"/>
      <c r="J1563" s="112"/>
      <c r="K1563" s="67"/>
    </row>
    <row r="1564" spans="1:11" s="6" customFormat="1" ht="25.5" outlineLevel="1">
      <c r="A1564" s="59" t="s">
        <v>43</v>
      </c>
      <c r="B1564" s="108"/>
      <c r="C1564" s="108" t="s">
        <v>44</v>
      </c>
      <c r="D1564" s="109"/>
      <c r="E1564" s="62" t="s">
        <v>43</v>
      </c>
      <c r="F1564" s="110">
        <v>1141.8</v>
      </c>
      <c r="G1564" s="111" t="s">
        <v>168</v>
      </c>
      <c r="H1564" s="110"/>
      <c r="I1564" s="65">
        <v>850.68</v>
      </c>
      <c r="J1564" s="112">
        <v>26.39</v>
      </c>
      <c r="K1564" s="67">
        <v>22449.45</v>
      </c>
    </row>
    <row r="1565" spans="1:11" s="6" customFormat="1" ht="25.5" outlineLevel="1">
      <c r="A1565" s="59" t="s">
        <v>43</v>
      </c>
      <c r="B1565" s="108"/>
      <c r="C1565" s="108" t="s">
        <v>46</v>
      </c>
      <c r="D1565" s="109"/>
      <c r="E1565" s="62" t="s">
        <v>43</v>
      </c>
      <c r="F1565" s="110">
        <v>65.06</v>
      </c>
      <c r="G1565" s="111" t="s">
        <v>169</v>
      </c>
      <c r="H1565" s="110"/>
      <c r="I1565" s="65">
        <v>47.9</v>
      </c>
      <c r="J1565" s="112">
        <v>9.33</v>
      </c>
      <c r="K1565" s="67">
        <v>446.88</v>
      </c>
    </row>
    <row r="1566" spans="1:11" s="6" customFormat="1" ht="15" outlineLevel="1">
      <c r="A1566" s="59" t="s">
        <v>43</v>
      </c>
      <c r="B1566" s="108"/>
      <c r="C1566" s="108" t="s">
        <v>48</v>
      </c>
      <c r="D1566" s="109"/>
      <c r="E1566" s="62" t="s">
        <v>43</v>
      </c>
      <c r="F1566" s="110" t="s">
        <v>998</v>
      </c>
      <c r="G1566" s="111"/>
      <c r="H1566" s="110"/>
      <c r="I1566" s="68" t="s">
        <v>999</v>
      </c>
      <c r="J1566" s="112">
        <v>26.39</v>
      </c>
      <c r="K1566" s="69" t="s">
        <v>1000</v>
      </c>
    </row>
    <row r="1567" spans="1:11" s="6" customFormat="1" ht="15" outlineLevel="1">
      <c r="A1567" s="59" t="s">
        <v>43</v>
      </c>
      <c r="B1567" s="108"/>
      <c r="C1567" s="108" t="s">
        <v>52</v>
      </c>
      <c r="D1567" s="109"/>
      <c r="E1567" s="62" t="s">
        <v>43</v>
      </c>
      <c r="F1567" s="110">
        <v>325.51</v>
      </c>
      <c r="G1567" s="111">
        <v>0.6</v>
      </c>
      <c r="H1567" s="110"/>
      <c r="I1567" s="65">
        <v>159.76</v>
      </c>
      <c r="J1567" s="112">
        <v>5.24</v>
      </c>
      <c r="K1567" s="67">
        <v>837.14</v>
      </c>
    </row>
    <row r="1568" spans="1:11" s="6" customFormat="1" ht="15" outlineLevel="1">
      <c r="A1568" s="59" t="s">
        <v>43</v>
      </c>
      <c r="B1568" s="108"/>
      <c r="C1568" s="108" t="s">
        <v>53</v>
      </c>
      <c r="D1568" s="109" t="s">
        <v>54</v>
      </c>
      <c r="E1568" s="62">
        <v>85</v>
      </c>
      <c r="F1568" s="110"/>
      <c r="G1568" s="111"/>
      <c r="H1568" s="110"/>
      <c r="I1568" s="65">
        <v>723.08</v>
      </c>
      <c r="J1568" s="112">
        <v>70</v>
      </c>
      <c r="K1568" s="67">
        <v>15714.62</v>
      </c>
    </row>
    <row r="1569" spans="1:11" s="6" customFormat="1" ht="15" outlineLevel="1">
      <c r="A1569" s="59" t="s">
        <v>43</v>
      </c>
      <c r="B1569" s="108"/>
      <c r="C1569" s="108" t="s">
        <v>55</v>
      </c>
      <c r="D1569" s="109" t="s">
        <v>54</v>
      </c>
      <c r="E1569" s="62">
        <v>70</v>
      </c>
      <c r="F1569" s="110"/>
      <c r="G1569" s="111"/>
      <c r="H1569" s="110"/>
      <c r="I1569" s="65">
        <v>595.48</v>
      </c>
      <c r="J1569" s="112">
        <v>41</v>
      </c>
      <c r="K1569" s="67">
        <v>9204.27</v>
      </c>
    </row>
    <row r="1570" spans="1:11" s="6" customFormat="1" ht="15" outlineLevel="1">
      <c r="A1570" s="59" t="s">
        <v>43</v>
      </c>
      <c r="B1570" s="108"/>
      <c r="C1570" s="108" t="s">
        <v>56</v>
      </c>
      <c r="D1570" s="109" t="s">
        <v>54</v>
      </c>
      <c r="E1570" s="62">
        <v>98</v>
      </c>
      <c r="F1570" s="110"/>
      <c r="G1570" s="111"/>
      <c r="H1570" s="110"/>
      <c r="I1570" s="65">
        <v>6.42</v>
      </c>
      <c r="J1570" s="112">
        <v>95</v>
      </c>
      <c r="K1570" s="67">
        <v>164.26</v>
      </c>
    </row>
    <row r="1571" spans="1:11" s="6" customFormat="1" ht="15" outlineLevel="1">
      <c r="A1571" s="59" t="s">
        <v>43</v>
      </c>
      <c r="B1571" s="108"/>
      <c r="C1571" s="108" t="s">
        <v>57</v>
      </c>
      <c r="D1571" s="109" t="s">
        <v>54</v>
      </c>
      <c r="E1571" s="62">
        <v>77</v>
      </c>
      <c r="F1571" s="110"/>
      <c r="G1571" s="111"/>
      <c r="H1571" s="110"/>
      <c r="I1571" s="65">
        <v>5.04</v>
      </c>
      <c r="J1571" s="112">
        <v>65</v>
      </c>
      <c r="K1571" s="67">
        <v>112.39</v>
      </c>
    </row>
    <row r="1572" spans="1:11" s="6" customFormat="1" ht="30" outlineLevel="1">
      <c r="A1572" s="59" t="s">
        <v>43</v>
      </c>
      <c r="B1572" s="108"/>
      <c r="C1572" s="108" t="s">
        <v>58</v>
      </c>
      <c r="D1572" s="109" t="s">
        <v>59</v>
      </c>
      <c r="E1572" s="62">
        <v>86.5</v>
      </c>
      <c r="F1572" s="110"/>
      <c r="G1572" s="111" t="s">
        <v>168</v>
      </c>
      <c r="H1572" s="110"/>
      <c r="I1572" s="65">
        <v>64.45</v>
      </c>
      <c r="J1572" s="112"/>
      <c r="K1572" s="67"/>
    </row>
    <row r="1573" spans="1:11" s="6" customFormat="1" ht="15.75">
      <c r="A1573" s="70" t="s">
        <v>43</v>
      </c>
      <c r="B1573" s="113"/>
      <c r="C1573" s="113" t="s">
        <v>60</v>
      </c>
      <c r="D1573" s="114"/>
      <c r="E1573" s="73" t="s">
        <v>43</v>
      </c>
      <c r="F1573" s="115"/>
      <c r="G1573" s="116"/>
      <c r="H1573" s="115"/>
      <c r="I1573" s="76">
        <v>2388.36</v>
      </c>
      <c r="J1573" s="117"/>
      <c r="K1573" s="78">
        <v>48929.01</v>
      </c>
    </row>
    <row r="1574" spans="1:11" s="6" customFormat="1" ht="15" outlineLevel="1">
      <c r="A1574" s="59" t="s">
        <v>43</v>
      </c>
      <c r="B1574" s="108"/>
      <c r="C1574" s="108" t="s">
        <v>61</v>
      </c>
      <c r="D1574" s="109"/>
      <c r="E1574" s="62" t="s">
        <v>43</v>
      </c>
      <c r="F1574" s="110"/>
      <c r="G1574" s="111"/>
      <c r="H1574" s="110"/>
      <c r="I1574" s="65"/>
      <c r="J1574" s="112"/>
      <c r="K1574" s="67"/>
    </row>
    <row r="1575" spans="1:11" s="6" customFormat="1" ht="25.5" outlineLevel="1">
      <c r="A1575" s="59" t="s">
        <v>43</v>
      </c>
      <c r="B1575" s="108"/>
      <c r="C1575" s="108" t="s">
        <v>46</v>
      </c>
      <c r="D1575" s="109"/>
      <c r="E1575" s="62" t="s">
        <v>43</v>
      </c>
      <c r="F1575" s="110">
        <v>8.9</v>
      </c>
      <c r="G1575" s="111" t="s">
        <v>173</v>
      </c>
      <c r="H1575" s="110"/>
      <c r="I1575" s="65">
        <v>0.66</v>
      </c>
      <c r="J1575" s="112">
        <v>26.39</v>
      </c>
      <c r="K1575" s="67">
        <v>17.29</v>
      </c>
    </row>
    <row r="1576" spans="1:11" s="6" customFormat="1" ht="25.5" outlineLevel="1">
      <c r="A1576" s="59" t="s">
        <v>43</v>
      </c>
      <c r="B1576" s="108"/>
      <c r="C1576" s="108" t="s">
        <v>48</v>
      </c>
      <c r="D1576" s="109"/>
      <c r="E1576" s="62" t="s">
        <v>43</v>
      </c>
      <c r="F1576" s="110">
        <v>8.9</v>
      </c>
      <c r="G1576" s="111" t="s">
        <v>173</v>
      </c>
      <c r="H1576" s="110"/>
      <c r="I1576" s="65">
        <v>0.66</v>
      </c>
      <c r="J1576" s="112">
        <v>26.39</v>
      </c>
      <c r="K1576" s="67">
        <v>17.29</v>
      </c>
    </row>
    <row r="1577" spans="1:11" s="6" customFormat="1" ht="15" outlineLevel="1">
      <c r="A1577" s="59" t="s">
        <v>43</v>
      </c>
      <c r="B1577" s="108"/>
      <c r="C1577" s="108" t="s">
        <v>63</v>
      </c>
      <c r="D1577" s="109" t="s">
        <v>54</v>
      </c>
      <c r="E1577" s="62">
        <v>175</v>
      </c>
      <c r="F1577" s="110"/>
      <c r="G1577" s="111"/>
      <c r="H1577" s="110"/>
      <c r="I1577" s="65">
        <v>1.1599999999999999</v>
      </c>
      <c r="J1577" s="112">
        <v>160</v>
      </c>
      <c r="K1577" s="67">
        <v>27.67</v>
      </c>
    </row>
    <row r="1578" spans="1:11" s="6" customFormat="1" ht="15" outlineLevel="1">
      <c r="A1578" s="59" t="s">
        <v>43</v>
      </c>
      <c r="B1578" s="108"/>
      <c r="C1578" s="108" t="s">
        <v>64</v>
      </c>
      <c r="D1578" s="109"/>
      <c r="E1578" s="62" t="s">
        <v>43</v>
      </c>
      <c r="F1578" s="110"/>
      <c r="G1578" s="111"/>
      <c r="H1578" s="110"/>
      <c r="I1578" s="65">
        <v>1.82</v>
      </c>
      <c r="J1578" s="112"/>
      <c r="K1578" s="67">
        <v>44.96</v>
      </c>
    </row>
    <row r="1579" spans="1:11" s="6" customFormat="1" ht="15.75">
      <c r="A1579" s="70" t="s">
        <v>43</v>
      </c>
      <c r="B1579" s="113"/>
      <c r="C1579" s="113" t="s">
        <v>65</v>
      </c>
      <c r="D1579" s="114"/>
      <c r="E1579" s="73" t="s">
        <v>43</v>
      </c>
      <c r="F1579" s="115"/>
      <c r="G1579" s="116"/>
      <c r="H1579" s="115"/>
      <c r="I1579" s="76">
        <v>2390.1799999999998</v>
      </c>
      <c r="J1579" s="117"/>
      <c r="K1579" s="78">
        <v>48973.97</v>
      </c>
    </row>
    <row r="1580" spans="1:11" s="6" customFormat="1" ht="17.850000000000001" customHeight="1">
      <c r="A1580" s="177" t="s">
        <v>1001</v>
      </c>
      <c r="B1580" s="178"/>
      <c r="C1580" s="178"/>
      <c r="D1580" s="178"/>
      <c r="E1580" s="178"/>
      <c r="F1580" s="178"/>
      <c r="G1580" s="178"/>
      <c r="H1580" s="178"/>
      <c r="I1580" s="178"/>
      <c r="J1580" s="178"/>
      <c r="K1580" s="178"/>
    </row>
    <row r="1581" spans="1:11" s="6" customFormat="1" ht="255">
      <c r="A1581" s="59">
        <v>140</v>
      </c>
      <c r="B1581" s="108" t="s">
        <v>494</v>
      </c>
      <c r="C1581" s="108" t="s">
        <v>495</v>
      </c>
      <c r="D1581" s="109" t="s">
        <v>142</v>
      </c>
      <c r="E1581" s="62" t="s">
        <v>1002</v>
      </c>
      <c r="F1581" s="110">
        <v>1253.3900000000001</v>
      </c>
      <c r="G1581" s="111"/>
      <c r="H1581" s="110"/>
      <c r="I1581" s="65"/>
      <c r="J1581" s="112"/>
      <c r="K1581" s="67"/>
    </row>
    <row r="1582" spans="1:11" s="6" customFormat="1" ht="25.5" outlineLevel="1">
      <c r="A1582" s="59" t="s">
        <v>43</v>
      </c>
      <c r="B1582" s="108"/>
      <c r="C1582" s="108" t="s">
        <v>44</v>
      </c>
      <c r="D1582" s="109"/>
      <c r="E1582" s="62" t="s">
        <v>43</v>
      </c>
      <c r="F1582" s="110">
        <v>1188.0999999999999</v>
      </c>
      <c r="G1582" s="111" t="s">
        <v>85</v>
      </c>
      <c r="H1582" s="110"/>
      <c r="I1582" s="65">
        <v>485.22</v>
      </c>
      <c r="J1582" s="112">
        <v>26.39</v>
      </c>
      <c r="K1582" s="67">
        <v>12805.04</v>
      </c>
    </row>
    <row r="1583" spans="1:11" s="6" customFormat="1" ht="25.5" outlineLevel="1">
      <c r="A1583" s="59" t="s">
        <v>43</v>
      </c>
      <c r="B1583" s="108"/>
      <c r="C1583" s="108" t="s">
        <v>46</v>
      </c>
      <c r="D1583" s="109"/>
      <c r="E1583" s="62" t="s">
        <v>43</v>
      </c>
      <c r="F1583" s="110">
        <v>62.37</v>
      </c>
      <c r="G1583" s="111" t="s">
        <v>86</v>
      </c>
      <c r="H1583" s="110"/>
      <c r="I1583" s="65">
        <v>25.17</v>
      </c>
      <c r="J1583" s="112">
        <v>22.29</v>
      </c>
      <c r="K1583" s="67">
        <v>561.04</v>
      </c>
    </row>
    <row r="1584" spans="1:11" s="6" customFormat="1" ht="15" outlineLevel="1">
      <c r="A1584" s="59" t="s">
        <v>43</v>
      </c>
      <c r="B1584" s="108"/>
      <c r="C1584" s="108" t="s">
        <v>48</v>
      </c>
      <c r="D1584" s="109"/>
      <c r="E1584" s="62" t="s">
        <v>43</v>
      </c>
      <c r="F1584" s="110" t="s">
        <v>497</v>
      </c>
      <c r="G1584" s="111"/>
      <c r="H1584" s="110"/>
      <c r="I1584" s="68" t="s">
        <v>1003</v>
      </c>
      <c r="J1584" s="112">
        <v>26.39</v>
      </c>
      <c r="K1584" s="69" t="s">
        <v>1004</v>
      </c>
    </row>
    <row r="1585" spans="1:11" s="6" customFormat="1" ht="15" outlineLevel="1">
      <c r="A1585" s="59" t="s">
        <v>43</v>
      </c>
      <c r="B1585" s="108"/>
      <c r="C1585" s="108" t="s">
        <v>52</v>
      </c>
      <c r="D1585" s="109"/>
      <c r="E1585" s="62" t="s">
        <v>43</v>
      </c>
      <c r="F1585" s="110">
        <v>2.92</v>
      </c>
      <c r="G1585" s="111">
        <v>0</v>
      </c>
      <c r="H1585" s="110"/>
      <c r="I1585" s="65"/>
      <c r="J1585" s="112">
        <v>12.86</v>
      </c>
      <c r="K1585" s="67"/>
    </row>
    <row r="1586" spans="1:11" s="6" customFormat="1" ht="15" outlineLevel="1">
      <c r="A1586" s="59" t="s">
        <v>43</v>
      </c>
      <c r="B1586" s="108"/>
      <c r="C1586" s="108" t="s">
        <v>53</v>
      </c>
      <c r="D1586" s="109" t="s">
        <v>54</v>
      </c>
      <c r="E1586" s="62">
        <v>100</v>
      </c>
      <c r="F1586" s="110"/>
      <c r="G1586" s="111"/>
      <c r="H1586" s="110"/>
      <c r="I1586" s="65">
        <v>485.22</v>
      </c>
      <c r="J1586" s="112">
        <v>83</v>
      </c>
      <c r="K1586" s="67">
        <v>10628.18</v>
      </c>
    </row>
    <row r="1587" spans="1:11" s="6" customFormat="1" ht="15" outlineLevel="1">
      <c r="A1587" s="59" t="s">
        <v>43</v>
      </c>
      <c r="B1587" s="108"/>
      <c r="C1587" s="108" t="s">
        <v>55</v>
      </c>
      <c r="D1587" s="109" t="s">
        <v>54</v>
      </c>
      <c r="E1587" s="62">
        <v>64</v>
      </c>
      <c r="F1587" s="110"/>
      <c r="G1587" s="111"/>
      <c r="H1587" s="110"/>
      <c r="I1587" s="65">
        <v>310.54000000000002</v>
      </c>
      <c r="J1587" s="112">
        <v>41</v>
      </c>
      <c r="K1587" s="67">
        <v>5250.07</v>
      </c>
    </row>
    <row r="1588" spans="1:11" s="6" customFormat="1" ht="15" outlineLevel="1">
      <c r="A1588" s="59" t="s">
        <v>43</v>
      </c>
      <c r="B1588" s="108"/>
      <c r="C1588" s="108" t="s">
        <v>56</v>
      </c>
      <c r="D1588" s="109" t="s">
        <v>54</v>
      </c>
      <c r="E1588" s="62">
        <v>98</v>
      </c>
      <c r="F1588" s="110"/>
      <c r="G1588" s="111"/>
      <c r="H1588" s="110"/>
      <c r="I1588" s="65">
        <v>17.03</v>
      </c>
      <c r="J1588" s="112">
        <v>95</v>
      </c>
      <c r="K1588" s="67">
        <v>435.66</v>
      </c>
    </row>
    <row r="1589" spans="1:11" s="6" customFormat="1" ht="15" outlineLevel="1">
      <c r="A1589" s="59" t="s">
        <v>43</v>
      </c>
      <c r="B1589" s="108"/>
      <c r="C1589" s="108" t="s">
        <v>57</v>
      </c>
      <c r="D1589" s="109" t="s">
        <v>54</v>
      </c>
      <c r="E1589" s="62">
        <v>77</v>
      </c>
      <c r="F1589" s="110"/>
      <c r="G1589" s="111"/>
      <c r="H1589" s="110"/>
      <c r="I1589" s="65">
        <v>13.38</v>
      </c>
      <c r="J1589" s="112">
        <v>65</v>
      </c>
      <c r="K1589" s="67">
        <v>298.08</v>
      </c>
    </row>
    <row r="1590" spans="1:11" s="6" customFormat="1" ht="30" outlineLevel="1">
      <c r="A1590" s="59" t="s">
        <v>43</v>
      </c>
      <c r="B1590" s="108"/>
      <c r="C1590" s="108" t="s">
        <v>58</v>
      </c>
      <c r="D1590" s="109" t="s">
        <v>59</v>
      </c>
      <c r="E1590" s="62">
        <v>101.39</v>
      </c>
      <c r="F1590" s="110"/>
      <c r="G1590" s="111" t="s">
        <v>85</v>
      </c>
      <c r="H1590" s="110"/>
      <c r="I1590" s="65">
        <v>41.41</v>
      </c>
      <c r="J1590" s="112"/>
      <c r="K1590" s="67"/>
    </row>
    <row r="1591" spans="1:11" s="6" customFormat="1" ht="15.75">
      <c r="A1591" s="70" t="s">
        <v>43</v>
      </c>
      <c r="B1591" s="113"/>
      <c r="C1591" s="113" t="s">
        <v>60</v>
      </c>
      <c r="D1591" s="114"/>
      <c r="E1591" s="73" t="s">
        <v>43</v>
      </c>
      <c r="F1591" s="115"/>
      <c r="G1591" s="116"/>
      <c r="H1591" s="115"/>
      <c r="I1591" s="76">
        <v>1336.56</v>
      </c>
      <c r="J1591" s="117"/>
      <c r="K1591" s="78">
        <v>29978.07</v>
      </c>
    </row>
    <row r="1592" spans="1:11" s="6" customFormat="1" ht="15" outlineLevel="1">
      <c r="A1592" s="59" t="s">
        <v>43</v>
      </c>
      <c r="B1592" s="108"/>
      <c r="C1592" s="108" t="s">
        <v>61</v>
      </c>
      <c r="D1592" s="109"/>
      <c r="E1592" s="62" t="s">
        <v>43</v>
      </c>
      <c r="F1592" s="110"/>
      <c r="G1592" s="111"/>
      <c r="H1592" s="110"/>
      <c r="I1592" s="65"/>
      <c r="J1592" s="112"/>
      <c r="K1592" s="67"/>
    </row>
    <row r="1593" spans="1:11" s="6" customFormat="1" ht="25.5" outlineLevel="1">
      <c r="A1593" s="59" t="s">
        <v>43</v>
      </c>
      <c r="B1593" s="108"/>
      <c r="C1593" s="108" t="s">
        <v>46</v>
      </c>
      <c r="D1593" s="109"/>
      <c r="E1593" s="62" t="s">
        <v>43</v>
      </c>
      <c r="F1593" s="110">
        <v>43.06</v>
      </c>
      <c r="G1593" s="111" t="s">
        <v>90</v>
      </c>
      <c r="H1593" s="110"/>
      <c r="I1593" s="65">
        <v>1.74</v>
      </c>
      <c r="J1593" s="112">
        <v>26.39</v>
      </c>
      <c r="K1593" s="67">
        <v>45.86</v>
      </c>
    </row>
    <row r="1594" spans="1:11" s="6" customFormat="1" ht="25.5" outlineLevel="1">
      <c r="A1594" s="59" t="s">
        <v>43</v>
      </c>
      <c r="B1594" s="108"/>
      <c r="C1594" s="108" t="s">
        <v>48</v>
      </c>
      <c r="D1594" s="109"/>
      <c r="E1594" s="62" t="s">
        <v>43</v>
      </c>
      <c r="F1594" s="110">
        <v>43.06</v>
      </c>
      <c r="G1594" s="111" t="s">
        <v>90</v>
      </c>
      <c r="H1594" s="110"/>
      <c r="I1594" s="65">
        <v>1.74</v>
      </c>
      <c r="J1594" s="112">
        <v>26.39</v>
      </c>
      <c r="K1594" s="67">
        <v>45.86</v>
      </c>
    </row>
    <row r="1595" spans="1:11" s="6" customFormat="1" ht="15" outlineLevel="1">
      <c r="A1595" s="59" t="s">
        <v>43</v>
      </c>
      <c r="B1595" s="108"/>
      <c r="C1595" s="108" t="s">
        <v>63</v>
      </c>
      <c r="D1595" s="109" t="s">
        <v>54</v>
      </c>
      <c r="E1595" s="62">
        <v>175</v>
      </c>
      <c r="F1595" s="110"/>
      <c r="G1595" s="111"/>
      <c r="H1595" s="110"/>
      <c r="I1595" s="65">
        <v>3.05</v>
      </c>
      <c r="J1595" s="112">
        <v>160</v>
      </c>
      <c r="K1595" s="67">
        <v>73.38</v>
      </c>
    </row>
    <row r="1596" spans="1:11" s="6" customFormat="1" ht="15" outlineLevel="1">
      <c r="A1596" s="59" t="s">
        <v>43</v>
      </c>
      <c r="B1596" s="108"/>
      <c r="C1596" s="108" t="s">
        <v>64</v>
      </c>
      <c r="D1596" s="109"/>
      <c r="E1596" s="62" t="s">
        <v>43</v>
      </c>
      <c r="F1596" s="110"/>
      <c r="G1596" s="111"/>
      <c r="H1596" s="110"/>
      <c r="I1596" s="65">
        <v>4.79</v>
      </c>
      <c r="J1596" s="112"/>
      <c r="K1596" s="67">
        <v>119.24</v>
      </c>
    </row>
    <row r="1597" spans="1:11" s="6" customFormat="1" ht="15.75">
      <c r="A1597" s="70" t="s">
        <v>43</v>
      </c>
      <c r="B1597" s="113"/>
      <c r="C1597" s="113" t="s">
        <v>65</v>
      </c>
      <c r="D1597" s="114"/>
      <c r="E1597" s="73" t="s">
        <v>43</v>
      </c>
      <c r="F1597" s="115"/>
      <c r="G1597" s="116"/>
      <c r="H1597" s="115"/>
      <c r="I1597" s="76">
        <v>1341.35</v>
      </c>
      <c r="J1597" s="117"/>
      <c r="K1597" s="78">
        <v>30097.31</v>
      </c>
    </row>
    <row r="1598" spans="1:11" s="6" customFormat="1" ht="180">
      <c r="A1598" s="59">
        <v>141</v>
      </c>
      <c r="B1598" s="108" t="s">
        <v>91</v>
      </c>
      <c r="C1598" s="108" t="s">
        <v>92</v>
      </c>
      <c r="D1598" s="109" t="s">
        <v>93</v>
      </c>
      <c r="E1598" s="62">
        <v>33.630000000000003</v>
      </c>
      <c r="F1598" s="110">
        <v>10.06</v>
      </c>
      <c r="G1598" s="111"/>
      <c r="H1598" s="110"/>
      <c r="I1598" s="65"/>
      <c r="J1598" s="112"/>
      <c r="K1598" s="67"/>
    </row>
    <row r="1599" spans="1:11" s="6" customFormat="1" ht="25.5" outlineLevel="1">
      <c r="A1599" s="59" t="s">
        <v>43</v>
      </c>
      <c r="B1599" s="108"/>
      <c r="C1599" s="108" t="s">
        <v>44</v>
      </c>
      <c r="D1599" s="109"/>
      <c r="E1599" s="62" t="s">
        <v>43</v>
      </c>
      <c r="F1599" s="110">
        <v>10.06</v>
      </c>
      <c r="G1599" s="111" t="s">
        <v>94</v>
      </c>
      <c r="H1599" s="110"/>
      <c r="I1599" s="65">
        <v>513.57000000000005</v>
      </c>
      <c r="J1599" s="112">
        <v>26.39</v>
      </c>
      <c r="K1599" s="67">
        <v>13553.02</v>
      </c>
    </row>
    <row r="1600" spans="1:11" s="6" customFormat="1" ht="15" outlineLevel="1">
      <c r="A1600" s="59" t="s">
        <v>43</v>
      </c>
      <c r="B1600" s="108"/>
      <c r="C1600" s="108" t="s">
        <v>46</v>
      </c>
      <c r="D1600" s="109"/>
      <c r="E1600" s="62" t="s">
        <v>43</v>
      </c>
      <c r="F1600" s="110"/>
      <c r="G1600" s="111" t="s">
        <v>95</v>
      </c>
      <c r="H1600" s="110"/>
      <c r="I1600" s="65"/>
      <c r="J1600" s="112"/>
      <c r="K1600" s="67"/>
    </row>
    <row r="1601" spans="1:11" s="6" customFormat="1" ht="15" outlineLevel="1">
      <c r="A1601" s="59" t="s">
        <v>43</v>
      </c>
      <c r="B1601" s="108"/>
      <c r="C1601" s="108" t="s">
        <v>48</v>
      </c>
      <c r="D1601" s="109"/>
      <c r="E1601" s="62" t="s">
        <v>43</v>
      </c>
      <c r="F1601" s="110"/>
      <c r="G1601" s="111"/>
      <c r="H1601" s="110"/>
      <c r="I1601" s="65"/>
      <c r="J1601" s="112">
        <v>26.39</v>
      </c>
      <c r="K1601" s="67"/>
    </row>
    <row r="1602" spans="1:11" s="6" customFormat="1" ht="15" outlineLevel="1">
      <c r="A1602" s="59" t="s">
        <v>43</v>
      </c>
      <c r="B1602" s="108"/>
      <c r="C1602" s="108" t="s">
        <v>52</v>
      </c>
      <c r="D1602" s="109"/>
      <c r="E1602" s="62" t="s">
        <v>43</v>
      </c>
      <c r="F1602" s="110"/>
      <c r="G1602" s="111"/>
      <c r="H1602" s="110"/>
      <c r="I1602" s="65"/>
      <c r="J1602" s="112"/>
      <c r="K1602" s="67"/>
    </row>
    <row r="1603" spans="1:11" s="6" customFormat="1" ht="15" outlineLevel="1">
      <c r="A1603" s="59" t="s">
        <v>43</v>
      </c>
      <c r="B1603" s="108"/>
      <c r="C1603" s="108" t="s">
        <v>53</v>
      </c>
      <c r="D1603" s="109" t="s">
        <v>54</v>
      </c>
      <c r="E1603" s="62">
        <v>100</v>
      </c>
      <c r="F1603" s="110"/>
      <c r="G1603" s="111"/>
      <c r="H1603" s="110"/>
      <c r="I1603" s="65">
        <v>513.57000000000005</v>
      </c>
      <c r="J1603" s="112">
        <v>83</v>
      </c>
      <c r="K1603" s="67">
        <v>11249.01</v>
      </c>
    </row>
    <row r="1604" spans="1:11" s="6" customFormat="1" ht="15" outlineLevel="1">
      <c r="A1604" s="59" t="s">
        <v>43</v>
      </c>
      <c r="B1604" s="108"/>
      <c r="C1604" s="108" t="s">
        <v>55</v>
      </c>
      <c r="D1604" s="109" t="s">
        <v>54</v>
      </c>
      <c r="E1604" s="62">
        <v>64</v>
      </c>
      <c r="F1604" s="110"/>
      <c r="G1604" s="111"/>
      <c r="H1604" s="110"/>
      <c r="I1604" s="65">
        <v>328.68</v>
      </c>
      <c r="J1604" s="112">
        <v>41</v>
      </c>
      <c r="K1604" s="67">
        <v>5556.74</v>
      </c>
    </row>
    <row r="1605" spans="1:11" s="6" customFormat="1" ht="15" outlineLevel="1">
      <c r="A1605" s="59" t="s">
        <v>43</v>
      </c>
      <c r="B1605" s="108"/>
      <c r="C1605" s="108" t="s">
        <v>56</v>
      </c>
      <c r="D1605" s="109" t="s">
        <v>54</v>
      </c>
      <c r="E1605" s="62">
        <v>98</v>
      </c>
      <c r="F1605" s="110"/>
      <c r="G1605" s="111"/>
      <c r="H1605" s="110"/>
      <c r="I1605" s="65">
        <v>0</v>
      </c>
      <c r="J1605" s="112">
        <v>95</v>
      </c>
      <c r="K1605" s="67">
        <v>0</v>
      </c>
    </row>
    <row r="1606" spans="1:11" s="6" customFormat="1" ht="15" outlineLevel="1">
      <c r="A1606" s="59" t="s">
        <v>43</v>
      </c>
      <c r="B1606" s="108"/>
      <c r="C1606" s="108" t="s">
        <v>57</v>
      </c>
      <c r="D1606" s="109" t="s">
        <v>54</v>
      </c>
      <c r="E1606" s="62">
        <v>77</v>
      </c>
      <c r="F1606" s="110"/>
      <c r="G1606" s="111"/>
      <c r="H1606" s="110"/>
      <c r="I1606" s="65">
        <v>0</v>
      </c>
      <c r="J1606" s="112">
        <v>65</v>
      </c>
      <c r="K1606" s="67">
        <v>0</v>
      </c>
    </row>
    <row r="1607" spans="1:11" s="6" customFormat="1" ht="30" outlineLevel="1">
      <c r="A1607" s="59" t="s">
        <v>43</v>
      </c>
      <c r="B1607" s="108"/>
      <c r="C1607" s="108" t="s">
        <v>58</v>
      </c>
      <c r="D1607" s="109" t="s">
        <v>59</v>
      </c>
      <c r="E1607" s="62">
        <v>0.9</v>
      </c>
      <c r="F1607" s="110"/>
      <c r="G1607" s="111" t="s">
        <v>94</v>
      </c>
      <c r="H1607" s="110"/>
      <c r="I1607" s="65">
        <v>45.95</v>
      </c>
      <c r="J1607" s="112"/>
      <c r="K1607" s="67"/>
    </row>
    <row r="1608" spans="1:11" s="6" customFormat="1" ht="15.75">
      <c r="A1608" s="70" t="s">
        <v>43</v>
      </c>
      <c r="B1608" s="113"/>
      <c r="C1608" s="113" t="s">
        <v>60</v>
      </c>
      <c r="D1608" s="114"/>
      <c r="E1608" s="73" t="s">
        <v>43</v>
      </c>
      <c r="F1608" s="115"/>
      <c r="G1608" s="116"/>
      <c r="H1608" s="115"/>
      <c r="I1608" s="76">
        <v>1355.82</v>
      </c>
      <c r="J1608" s="117"/>
      <c r="K1608" s="78">
        <v>30358.77</v>
      </c>
    </row>
    <row r="1609" spans="1:11" s="6" customFormat="1" ht="180">
      <c r="A1609" s="59">
        <v>142</v>
      </c>
      <c r="B1609" s="108" t="s">
        <v>277</v>
      </c>
      <c r="C1609" s="108" t="s">
        <v>278</v>
      </c>
      <c r="D1609" s="109" t="s">
        <v>93</v>
      </c>
      <c r="E1609" s="62">
        <v>33.630000000000003</v>
      </c>
      <c r="F1609" s="110">
        <v>1.65</v>
      </c>
      <c r="G1609" s="111"/>
      <c r="H1609" s="110"/>
      <c r="I1609" s="65"/>
      <c r="J1609" s="112"/>
      <c r="K1609" s="67"/>
    </row>
    <row r="1610" spans="1:11" s="6" customFormat="1" ht="25.5" outlineLevel="1">
      <c r="A1610" s="59" t="s">
        <v>43</v>
      </c>
      <c r="B1610" s="108"/>
      <c r="C1610" s="108" t="s">
        <v>44</v>
      </c>
      <c r="D1610" s="109"/>
      <c r="E1610" s="62" t="s">
        <v>43</v>
      </c>
      <c r="F1610" s="110">
        <v>0.78</v>
      </c>
      <c r="G1610" s="111" t="s">
        <v>94</v>
      </c>
      <c r="H1610" s="110"/>
      <c r="I1610" s="65">
        <v>39.82</v>
      </c>
      <c r="J1610" s="112">
        <v>26.39</v>
      </c>
      <c r="K1610" s="67">
        <v>1050.83</v>
      </c>
    </row>
    <row r="1611" spans="1:11" s="6" customFormat="1" ht="15" outlineLevel="1">
      <c r="A1611" s="59" t="s">
        <v>43</v>
      </c>
      <c r="B1611" s="108"/>
      <c r="C1611" s="108" t="s">
        <v>46</v>
      </c>
      <c r="D1611" s="109"/>
      <c r="E1611" s="62" t="s">
        <v>43</v>
      </c>
      <c r="F1611" s="110">
        <v>0.87</v>
      </c>
      <c r="G1611" s="111" t="s">
        <v>95</v>
      </c>
      <c r="H1611" s="110"/>
      <c r="I1611" s="65">
        <v>43.89</v>
      </c>
      <c r="J1611" s="112">
        <v>6.86</v>
      </c>
      <c r="K1611" s="67">
        <v>301.07</v>
      </c>
    </row>
    <row r="1612" spans="1:11" s="6" customFormat="1" ht="15" outlineLevel="1">
      <c r="A1612" s="59" t="s">
        <v>43</v>
      </c>
      <c r="B1612" s="108"/>
      <c r="C1612" s="108" t="s">
        <v>48</v>
      </c>
      <c r="D1612" s="109"/>
      <c r="E1612" s="62" t="s">
        <v>43</v>
      </c>
      <c r="F1612" s="110" t="s">
        <v>279</v>
      </c>
      <c r="G1612" s="111"/>
      <c r="H1612" s="110"/>
      <c r="I1612" s="68" t="s">
        <v>1005</v>
      </c>
      <c r="J1612" s="112">
        <v>26.39</v>
      </c>
      <c r="K1612" s="69" t="s">
        <v>1006</v>
      </c>
    </row>
    <row r="1613" spans="1:11" s="6" customFormat="1" ht="15" outlineLevel="1">
      <c r="A1613" s="59" t="s">
        <v>43</v>
      </c>
      <c r="B1613" s="108"/>
      <c r="C1613" s="108" t="s">
        <v>52</v>
      </c>
      <c r="D1613" s="109"/>
      <c r="E1613" s="62" t="s">
        <v>43</v>
      </c>
      <c r="F1613" s="110"/>
      <c r="G1613" s="111"/>
      <c r="H1613" s="110"/>
      <c r="I1613" s="65"/>
      <c r="J1613" s="112"/>
      <c r="K1613" s="67"/>
    </row>
    <row r="1614" spans="1:11" s="6" customFormat="1" ht="15" outlineLevel="1">
      <c r="A1614" s="59" t="s">
        <v>43</v>
      </c>
      <c r="B1614" s="108"/>
      <c r="C1614" s="108" t="s">
        <v>53</v>
      </c>
      <c r="D1614" s="109" t="s">
        <v>54</v>
      </c>
      <c r="E1614" s="62">
        <v>100</v>
      </c>
      <c r="F1614" s="110"/>
      <c r="G1614" s="111"/>
      <c r="H1614" s="110"/>
      <c r="I1614" s="65">
        <v>39.82</v>
      </c>
      <c r="J1614" s="112">
        <v>83</v>
      </c>
      <c r="K1614" s="67">
        <v>872.19</v>
      </c>
    </row>
    <row r="1615" spans="1:11" s="6" customFormat="1" ht="15" outlineLevel="1">
      <c r="A1615" s="59" t="s">
        <v>43</v>
      </c>
      <c r="B1615" s="108"/>
      <c r="C1615" s="108" t="s">
        <v>55</v>
      </c>
      <c r="D1615" s="109" t="s">
        <v>54</v>
      </c>
      <c r="E1615" s="62">
        <v>64</v>
      </c>
      <c r="F1615" s="110"/>
      <c r="G1615" s="111"/>
      <c r="H1615" s="110"/>
      <c r="I1615" s="65">
        <v>25.48</v>
      </c>
      <c r="J1615" s="112">
        <v>41</v>
      </c>
      <c r="K1615" s="67">
        <v>430.84</v>
      </c>
    </row>
    <row r="1616" spans="1:11" s="6" customFormat="1" ht="15" outlineLevel="1">
      <c r="A1616" s="59" t="s">
        <v>43</v>
      </c>
      <c r="B1616" s="108"/>
      <c r="C1616" s="108" t="s">
        <v>56</v>
      </c>
      <c r="D1616" s="109" t="s">
        <v>54</v>
      </c>
      <c r="E1616" s="62">
        <v>98</v>
      </c>
      <c r="F1616" s="110"/>
      <c r="G1616" s="111"/>
      <c r="H1616" s="110"/>
      <c r="I1616" s="65">
        <v>3.96</v>
      </c>
      <c r="J1616" s="112">
        <v>95</v>
      </c>
      <c r="K1616" s="67">
        <v>101.18</v>
      </c>
    </row>
    <row r="1617" spans="1:11" s="6" customFormat="1" ht="15" outlineLevel="1">
      <c r="A1617" s="59" t="s">
        <v>43</v>
      </c>
      <c r="B1617" s="108"/>
      <c r="C1617" s="108" t="s">
        <v>57</v>
      </c>
      <c r="D1617" s="109" t="s">
        <v>54</v>
      </c>
      <c r="E1617" s="62">
        <v>77</v>
      </c>
      <c r="F1617" s="110"/>
      <c r="G1617" s="111"/>
      <c r="H1617" s="110"/>
      <c r="I1617" s="65">
        <v>3.11</v>
      </c>
      <c r="J1617" s="112">
        <v>65</v>
      </c>
      <c r="K1617" s="67">
        <v>69.23</v>
      </c>
    </row>
    <row r="1618" spans="1:11" s="6" customFormat="1" ht="30" outlineLevel="1">
      <c r="A1618" s="59" t="s">
        <v>43</v>
      </c>
      <c r="B1618" s="108"/>
      <c r="C1618" s="108" t="s">
        <v>58</v>
      </c>
      <c r="D1618" s="109" t="s">
        <v>59</v>
      </c>
      <c r="E1618" s="62">
        <v>7.0000000000000007E-2</v>
      </c>
      <c r="F1618" s="110"/>
      <c r="G1618" s="111" t="s">
        <v>94</v>
      </c>
      <c r="H1618" s="110"/>
      <c r="I1618" s="65">
        <v>3.57</v>
      </c>
      <c r="J1618" s="112"/>
      <c r="K1618" s="67"/>
    </row>
    <row r="1619" spans="1:11" s="6" customFormat="1" ht="15.75">
      <c r="A1619" s="70" t="s">
        <v>43</v>
      </c>
      <c r="B1619" s="113"/>
      <c r="C1619" s="113" t="s">
        <v>60</v>
      </c>
      <c r="D1619" s="114"/>
      <c r="E1619" s="73" t="s">
        <v>43</v>
      </c>
      <c r="F1619" s="115"/>
      <c r="G1619" s="116"/>
      <c r="H1619" s="115"/>
      <c r="I1619" s="76">
        <v>156.08000000000001</v>
      </c>
      <c r="J1619" s="117"/>
      <c r="K1619" s="78">
        <v>2825.34</v>
      </c>
    </row>
    <row r="1620" spans="1:11" s="6" customFormat="1" ht="15" outlineLevel="1">
      <c r="A1620" s="59" t="s">
        <v>43</v>
      </c>
      <c r="B1620" s="108"/>
      <c r="C1620" s="108" t="s">
        <v>61</v>
      </c>
      <c r="D1620" s="109"/>
      <c r="E1620" s="62" t="s">
        <v>43</v>
      </c>
      <c r="F1620" s="110"/>
      <c r="G1620" s="111"/>
      <c r="H1620" s="110"/>
      <c r="I1620" s="65"/>
      <c r="J1620" s="112"/>
      <c r="K1620" s="67"/>
    </row>
    <row r="1621" spans="1:11" s="6" customFormat="1" ht="25.5" outlineLevel="1">
      <c r="A1621" s="59" t="s">
        <v>43</v>
      </c>
      <c r="B1621" s="108"/>
      <c r="C1621" s="108" t="s">
        <v>46</v>
      </c>
      <c r="D1621" s="109"/>
      <c r="E1621" s="62" t="s">
        <v>43</v>
      </c>
      <c r="F1621" s="110">
        <v>0.08</v>
      </c>
      <c r="G1621" s="111" t="s">
        <v>100</v>
      </c>
      <c r="H1621" s="110"/>
      <c r="I1621" s="65">
        <v>0.4</v>
      </c>
      <c r="J1621" s="112">
        <v>26.39</v>
      </c>
      <c r="K1621" s="67">
        <v>10.65</v>
      </c>
    </row>
    <row r="1622" spans="1:11" s="6" customFormat="1" ht="25.5" outlineLevel="1">
      <c r="A1622" s="59" t="s">
        <v>43</v>
      </c>
      <c r="B1622" s="108"/>
      <c r="C1622" s="108" t="s">
        <v>48</v>
      </c>
      <c r="D1622" s="109"/>
      <c r="E1622" s="62" t="s">
        <v>43</v>
      </c>
      <c r="F1622" s="110">
        <v>0.08</v>
      </c>
      <c r="G1622" s="111" t="s">
        <v>100</v>
      </c>
      <c r="H1622" s="110"/>
      <c r="I1622" s="65">
        <v>0.4</v>
      </c>
      <c r="J1622" s="112">
        <v>26.39</v>
      </c>
      <c r="K1622" s="67">
        <v>10.65</v>
      </c>
    </row>
    <row r="1623" spans="1:11" s="6" customFormat="1" ht="15" outlineLevel="1">
      <c r="A1623" s="59" t="s">
        <v>43</v>
      </c>
      <c r="B1623" s="108"/>
      <c r="C1623" s="108" t="s">
        <v>63</v>
      </c>
      <c r="D1623" s="109" t="s">
        <v>54</v>
      </c>
      <c r="E1623" s="62">
        <v>175</v>
      </c>
      <c r="F1623" s="110"/>
      <c r="G1623" s="111"/>
      <c r="H1623" s="110"/>
      <c r="I1623" s="65">
        <v>0.7</v>
      </c>
      <c r="J1623" s="112">
        <v>160</v>
      </c>
      <c r="K1623" s="67">
        <v>17.04</v>
      </c>
    </row>
    <row r="1624" spans="1:11" s="6" customFormat="1" ht="15" outlineLevel="1">
      <c r="A1624" s="59" t="s">
        <v>43</v>
      </c>
      <c r="B1624" s="108"/>
      <c r="C1624" s="108" t="s">
        <v>64</v>
      </c>
      <c r="D1624" s="109"/>
      <c r="E1624" s="62" t="s">
        <v>43</v>
      </c>
      <c r="F1624" s="110"/>
      <c r="G1624" s="111"/>
      <c r="H1624" s="110"/>
      <c r="I1624" s="65">
        <v>1.1000000000000001</v>
      </c>
      <c r="J1624" s="112"/>
      <c r="K1624" s="67">
        <v>27.69</v>
      </c>
    </row>
    <row r="1625" spans="1:11" s="6" customFormat="1" ht="15.75">
      <c r="A1625" s="70" t="s">
        <v>43</v>
      </c>
      <c r="B1625" s="113"/>
      <c r="C1625" s="113" t="s">
        <v>65</v>
      </c>
      <c r="D1625" s="114"/>
      <c r="E1625" s="73" t="s">
        <v>43</v>
      </c>
      <c r="F1625" s="115"/>
      <c r="G1625" s="116"/>
      <c r="H1625" s="115"/>
      <c r="I1625" s="76">
        <v>157.18</v>
      </c>
      <c r="J1625" s="117"/>
      <c r="K1625" s="78">
        <v>2853.03</v>
      </c>
    </row>
    <row r="1626" spans="1:11" s="6" customFormat="1" ht="195">
      <c r="A1626" s="59">
        <v>143</v>
      </c>
      <c r="B1626" s="108" t="s">
        <v>282</v>
      </c>
      <c r="C1626" s="108" t="s">
        <v>283</v>
      </c>
      <c r="D1626" s="109" t="s">
        <v>142</v>
      </c>
      <c r="E1626" s="62" t="s">
        <v>1002</v>
      </c>
      <c r="F1626" s="110">
        <v>52.76</v>
      </c>
      <c r="G1626" s="111"/>
      <c r="H1626" s="110"/>
      <c r="I1626" s="65"/>
      <c r="J1626" s="112"/>
      <c r="K1626" s="67"/>
    </row>
    <row r="1627" spans="1:11" s="6" customFormat="1" ht="25.5" outlineLevel="1">
      <c r="A1627" s="59" t="s">
        <v>43</v>
      </c>
      <c r="B1627" s="108"/>
      <c r="C1627" s="108" t="s">
        <v>44</v>
      </c>
      <c r="D1627" s="109"/>
      <c r="E1627" s="62" t="s">
        <v>43</v>
      </c>
      <c r="F1627" s="110">
        <v>51.98</v>
      </c>
      <c r="G1627" s="111" t="s">
        <v>94</v>
      </c>
      <c r="H1627" s="110"/>
      <c r="I1627" s="65">
        <v>26.54</v>
      </c>
      <c r="J1627" s="112">
        <v>26.39</v>
      </c>
      <c r="K1627" s="67">
        <v>700.28</v>
      </c>
    </row>
    <row r="1628" spans="1:11" s="6" customFormat="1" ht="15" outlineLevel="1">
      <c r="A1628" s="59" t="s">
        <v>43</v>
      </c>
      <c r="B1628" s="108"/>
      <c r="C1628" s="108" t="s">
        <v>46</v>
      </c>
      <c r="D1628" s="109"/>
      <c r="E1628" s="62" t="s">
        <v>43</v>
      </c>
      <c r="F1628" s="110">
        <v>0.78</v>
      </c>
      <c r="G1628" s="111" t="s">
        <v>95</v>
      </c>
      <c r="H1628" s="110"/>
      <c r="I1628" s="65">
        <v>0.39</v>
      </c>
      <c r="J1628" s="112">
        <v>10.35</v>
      </c>
      <c r="K1628" s="67">
        <v>4.07</v>
      </c>
    </row>
    <row r="1629" spans="1:11" s="6" customFormat="1" ht="15" outlineLevel="1">
      <c r="A1629" s="59" t="s">
        <v>43</v>
      </c>
      <c r="B1629" s="108"/>
      <c r="C1629" s="108" t="s">
        <v>48</v>
      </c>
      <c r="D1629" s="109"/>
      <c r="E1629" s="62" t="s">
        <v>43</v>
      </c>
      <c r="F1629" s="110" t="s">
        <v>285</v>
      </c>
      <c r="G1629" s="111"/>
      <c r="H1629" s="110"/>
      <c r="I1629" s="68" t="s">
        <v>730</v>
      </c>
      <c r="J1629" s="112">
        <v>26.39</v>
      </c>
      <c r="K1629" s="69" t="s">
        <v>1007</v>
      </c>
    </row>
    <row r="1630" spans="1:11" s="6" customFormat="1" ht="15" outlineLevel="1">
      <c r="A1630" s="59" t="s">
        <v>43</v>
      </c>
      <c r="B1630" s="108"/>
      <c r="C1630" s="108" t="s">
        <v>52</v>
      </c>
      <c r="D1630" s="109"/>
      <c r="E1630" s="62" t="s">
        <v>43</v>
      </c>
      <c r="F1630" s="110"/>
      <c r="G1630" s="111"/>
      <c r="H1630" s="110"/>
      <c r="I1630" s="65"/>
      <c r="J1630" s="112"/>
      <c r="K1630" s="67"/>
    </row>
    <row r="1631" spans="1:11" s="6" customFormat="1" ht="15" outlineLevel="1">
      <c r="A1631" s="59" t="s">
        <v>43</v>
      </c>
      <c r="B1631" s="108"/>
      <c r="C1631" s="108" t="s">
        <v>53</v>
      </c>
      <c r="D1631" s="109" t="s">
        <v>54</v>
      </c>
      <c r="E1631" s="62">
        <v>100</v>
      </c>
      <c r="F1631" s="110"/>
      <c r="G1631" s="111"/>
      <c r="H1631" s="110"/>
      <c r="I1631" s="65">
        <v>26.54</v>
      </c>
      <c r="J1631" s="112">
        <v>83</v>
      </c>
      <c r="K1631" s="67">
        <v>581.23</v>
      </c>
    </row>
    <row r="1632" spans="1:11" s="6" customFormat="1" ht="15" outlineLevel="1">
      <c r="A1632" s="59" t="s">
        <v>43</v>
      </c>
      <c r="B1632" s="108"/>
      <c r="C1632" s="108" t="s">
        <v>55</v>
      </c>
      <c r="D1632" s="109" t="s">
        <v>54</v>
      </c>
      <c r="E1632" s="62">
        <v>64</v>
      </c>
      <c r="F1632" s="110"/>
      <c r="G1632" s="111"/>
      <c r="H1632" s="110"/>
      <c r="I1632" s="65">
        <v>16.989999999999998</v>
      </c>
      <c r="J1632" s="112">
        <v>41</v>
      </c>
      <c r="K1632" s="67">
        <v>287.11</v>
      </c>
    </row>
    <row r="1633" spans="1:11" s="6" customFormat="1" ht="15" outlineLevel="1">
      <c r="A1633" s="59" t="s">
        <v>43</v>
      </c>
      <c r="B1633" s="108"/>
      <c r="C1633" s="108" t="s">
        <v>56</v>
      </c>
      <c r="D1633" s="109" t="s">
        <v>54</v>
      </c>
      <c r="E1633" s="62">
        <v>98</v>
      </c>
      <c r="F1633" s="110"/>
      <c r="G1633" s="111"/>
      <c r="H1633" s="110"/>
      <c r="I1633" s="65">
        <v>7.0000000000000007E-2</v>
      </c>
      <c r="J1633" s="112">
        <v>95</v>
      </c>
      <c r="K1633" s="67">
        <v>1.77</v>
      </c>
    </row>
    <row r="1634" spans="1:11" s="6" customFormat="1" ht="15" outlineLevel="1">
      <c r="A1634" s="59" t="s">
        <v>43</v>
      </c>
      <c r="B1634" s="108"/>
      <c r="C1634" s="108" t="s">
        <v>57</v>
      </c>
      <c r="D1634" s="109" t="s">
        <v>54</v>
      </c>
      <c r="E1634" s="62">
        <v>77</v>
      </c>
      <c r="F1634" s="110"/>
      <c r="G1634" s="111"/>
      <c r="H1634" s="110"/>
      <c r="I1634" s="65">
        <v>0.05</v>
      </c>
      <c r="J1634" s="112">
        <v>65</v>
      </c>
      <c r="K1634" s="67">
        <v>1.21</v>
      </c>
    </row>
    <row r="1635" spans="1:11" s="6" customFormat="1" ht="30" outlineLevel="1">
      <c r="A1635" s="59" t="s">
        <v>43</v>
      </c>
      <c r="B1635" s="108"/>
      <c r="C1635" s="108" t="s">
        <v>58</v>
      </c>
      <c r="D1635" s="109" t="s">
        <v>59</v>
      </c>
      <c r="E1635" s="62">
        <v>4.6500000000000004</v>
      </c>
      <c r="F1635" s="110"/>
      <c r="G1635" s="111" t="s">
        <v>94</v>
      </c>
      <c r="H1635" s="110"/>
      <c r="I1635" s="65">
        <v>2.37</v>
      </c>
      <c r="J1635" s="112"/>
      <c r="K1635" s="67"/>
    </row>
    <row r="1636" spans="1:11" s="6" customFormat="1" ht="15.75">
      <c r="A1636" s="70" t="s">
        <v>43</v>
      </c>
      <c r="B1636" s="113"/>
      <c r="C1636" s="113" t="s">
        <v>60</v>
      </c>
      <c r="D1636" s="114"/>
      <c r="E1636" s="73" t="s">
        <v>43</v>
      </c>
      <c r="F1636" s="115"/>
      <c r="G1636" s="116"/>
      <c r="H1636" s="115"/>
      <c r="I1636" s="76">
        <v>70.58</v>
      </c>
      <c r="J1636" s="117"/>
      <c r="K1636" s="78">
        <v>1575.67</v>
      </c>
    </row>
    <row r="1637" spans="1:11" s="6" customFormat="1" ht="15" outlineLevel="1">
      <c r="A1637" s="59" t="s">
        <v>43</v>
      </c>
      <c r="B1637" s="108"/>
      <c r="C1637" s="108" t="s">
        <v>61</v>
      </c>
      <c r="D1637" s="109"/>
      <c r="E1637" s="62" t="s">
        <v>43</v>
      </c>
      <c r="F1637" s="110"/>
      <c r="G1637" s="111"/>
      <c r="H1637" s="110"/>
      <c r="I1637" s="65"/>
      <c r="J1637" s="112"/>
      <c r="K1637" s="67"/>
    </row>
    <row r="1638" spans="1:11" s="6" customFormat="1" ht="25.5" outlineLevel="1">
      <c r="A1638" s="59" t="s">
        <v>43</v>
      </c>
      <c r="B1638" s="108"/>
      <c r="C1638" s="108" t="s">
        <v>46</v>
      </c>
      <c r="D1638" s="109"/>
      <c r="E1638" s="62" t="s">
        <v>43</v>
      </c>
      <c r="F1638" s="110">
        <v>0.14000000000000001</v>
      </c>
      <c r="G1638" s="111" t="s">
        <v>100</v>
      </c>
      <c r="H1638" s="110"/>
      <c r="I1638" s="65">
        <v>0.01</v>
      </c>
      <c r="J1638" s="112">
        <v>26.39</v>
      </c>
      <c r="K1638" s="67">
        <v>0.19</v>
      </c>
    </row>
    <row r="1639" spans="1:11" s="6" customFormat="1" ht="25.5" outlineLevel="1">
      <c r="A1639" s="59" t="s">
        <v>43</v>
      </c>
      <c r="B1639" s="108"/>
      <c r="C1639" s="108" t="s">
        <v>48</v>
      </c>
      <c r="D1639" s="109"/>
      <c r="E1639" s="62" t="s">
        <v>43</v>
      </c>
      <c r="F1639" s="110">
        <v>0.14000000000000001</v>
      </c>
      <c r="G1639" s="111" t="s">
        <v>100</v>
      </c>
      <c r="H1639" s="110"/>
      <c r="I1639" s="65">
        <v>0.01</v>
      </c>
      <c r="J1639" s="112">
        <v>26.39</v>
      </c>
      <c r="K1639" s="67">
        <v>0.19</v>
      </c>
    </row>
    <row r="1640" spans="1:11" s="6" customFormat="1" ht="15" outlineLevel="1">
      <c r="A1640" s="59" t="s">
        <v>43</v>
      </c>
      <c r="B1640" s="108"/>
      <c r="C1640" s="108" t="s">
        <v>63</v>
      </c>
      <c r="D1640" s="109" t="s">
        <v>54</v>
      </c>
      <c r="E1640" s="62">
        <v>175</v>
      </c>
      <c r="F1640" s="110"/>
      <c r="G1640" s="111"/>
      <c r="H1640" s="110"/>
      <c r="I1640" s="65">
        <v>0.02</v>
      </c>
      <c r="J1640" s="112">
        <v>160</v>
      </c>
      <c r="K1640" s="67">
        <v>0.3</v>
      </c>
    </row>
    <row r="1641" spans="1:11" s="6" customFormat="1" ht="15" outlineLevel="1">
      <c r="A1641" s="59" t="s">
        <v>43</v>
      </c>
      <c r="B1641" s="108"/>
      <c r="C1641" s="108" t="s">
        <v>64</v>
      </c>
      <c r="D1641" s="109"/>
      <c r="E1641" s="62" t="s">
        <v>43</v>
      </c>
      <c r="F1641" s="110"/>
      <c r="G1641" s="111"/>
      <c r="H1641" s="110"/>
      <c r="I1641" s="65">
        <v>0.03</v>
      </c>
      <c r="J1641" s="112"/>
      <c r="K1641" s="67">
        <v>0.49</v>
      </c>
    </row>
    <row r="1642" spans="1:11" s="6" customFormat="1" ht="15.75">
      <c r="A1642" s="70" t="s">
        <v>43</v>
      </c>
      <c r="B1642" s="113"/>
      <c r="C1642" s="113" t="s">
        <v>65</v>
      </c>
      <c r="D1642" s="114"/>
      <c r="E1642" s="73" t="s">
        <v>43</v>
      </c>
      <c r="F1642" s="115"/>
      <c r="G1642" s="116"/>
      <c r="H1642" s="115"/>
      <c r="I1642" s="76">
        <v>70.61</v>
      </c>
      <c r="J1642" s="117"/>
      <c r="K1642" s="78">
        <v>1576.16</v>
      </c>
    </row>
    <row r="1643" spans="1:11" s="6" customFormat="1" ht="75">
      <c r="A1643" s="59">
        <v>144</v>
      </c>
      <c r="B1643" s="108" t="s">
        <v>288</v>
      </c>
      <c r="C1643" s="108" t="s">
        <v>289</v>
      </c>
      <c r="D1643" s="109" t="s">
        <v>109</v>
      </c>
      <c r="E1643" s="62">
        <v>3.4638900000000001</v>
      </c>
      <c r="F1643" s="110">
        <v>28.98</v>
      </c>
      <c r="G1643" s="111"/>
      <c r="H1643" s="110"/>
      <c r="I1643" s="65">
        <v>100.38</v>
      </c>
      <c r="J1643" s="112">
        <v>3.06</v>
      </c>
      <c r="K1643" s="78">
        <v>307.17</v>
      </c>
    </row>
    <row r="1644" spans="1:11" s="6" customFormat="1" ht="135">
      <c r="A1644" s="59">
        <v>145</v>
      </c>
      <c r="B1644" s="108" t="s">
        <v>290</v>
      </c>
      <c r="C1644" s="108" t="s">
        <v>291</v>
      </c>
      <c r="D1644" s="109" t="s">
        <v>142</v>
      </c>
      <c r="E1644" s="62" t="s">
        <v>1002</v>
      </c>
      <c r="F1644" s="110">
        <v>1887.48</v>
      </c>
      <c r="G1644" s="111"/>
      <c r="H1644" s="110"/>
      <c r="I1644" s="65"/>
      <c r="J1644" s="112"/>
      <c r="K1644" s="67"/>
    </row>
    <row r="1645" spans="1:11" s="6" customFormat="1" ht="15" outlineLevel="1">
      <c r="A1645" s="59" t="s">
        <v>43</v>
      </c>
      <c r="B1645" s="108"/>
      <c r="C1645" s="108" t="s">
        <v>44</v>
      </c>
      <c r="D1645" s="109"/>
      <c r="E1645" s="62" t="s">
        <v>43</v>
      </c>
      <c r="F1645" s="110">
        <v>1887.48</v>
      </c>
      <c r="G1645" s="111" t="s">
        <v>76</v>
      </c>
      <c r="H1645" s="110"/>
      <c r="I1645" s="65">
        <v>837.88</v>
      </c>
      <c r="J1645" s="112">
        <v>26.39</v>
      </c>
      <c r="K1645" s="67">
        <v>22111.72</v>
      </c>
    </row>
    <row r="1646" spans="1:11" s="6" customFormat="1" ht="15" outlineLevel="1">
      <c r="A1646" s="59" t="s">
        <v>43</v>
      </c>
      <c r="B1646" s="108"/>
      <c r="C1646" s="108" t="s">
        <v>46</v>
      </c>
      <c r="D1646" s="109"/>
      <c r="E1646" s="62" t="s">
        <v>43</v>
      </c>
      <c r="F1646" s="110"/>
      <c r="G1646" s="111">
        <v>1.2</v>
      </c>
      <c r="H1646" s="110"/>
      <c r="I1646" s="65"/>
      <c r="J1646" s="112"/>
      <c r="K1646" s="67"/>
    </row>
    <row r="1647" spans="1:11" s="6" customFormat="1" ht="15" outlineLevel="1">
      <c r="A1647" s="59" t="s">
        <v>43</v>
      </c>
      <c r="B1647" s="108"/>
      <c r="C1647" s="108" t="s">
        <v>48</v>
      </c>
      <c r="D1647" s="109"/>
      <c r="E1647" s="62" t="s">
        <v>43</v>
      </c>
      <c r="F1647" s="110"/>
      <c r="G1647" s="111"/>
      <c r="H1647" s="110"/>
      <c r="I1647" s="65"/>
      <c r="J1647" s="112">
        <v>26.39</v>
      </c>
      <c r="K1647" s="67"/>
    </row>
    <row r="1648" spans="1:11" s="6" customFormat="1" ht="15" outlineLevel="1">
      <c r="A1648" s="59" t="s">
        <v>43</v>
      </c>
      <c r="B1648" s="108"/>
      <c r="C1648" s="108" t="s">
        <v>52</v>
      </c>
      <c r="D1648" s="109"/>
      <c r="E1648" s="62" t="s">
        <v>43</v>
      </c>
      <c r="F1648" s="110"/>
      <c r="G1648" s="111"/>
      <c r="H1648" s="110"/>
      <c r="I1648" s="65"/>
      <c r="J1648" s="112"/>
      <c r="K1648" s="67"/>
    </row>
    <row r="1649" spans="1:11" s="6" customFormat="1" ht="15" outlineLevel="1">
      <c r="A1649" s="59" t="s">
        <v>43</v>
      </c>
      <c r="B1649" s="108"/>
      <c r="C1649" s="108" t="s">
        <v>53</v>
      </c>
      <c r="D1649" s="109" t="s">
        <v>54</v>
      </c>
      <c r="E1649" s="62">
        <v>100</v>
      </c>
      <c r="F1649" s="110"/>
      <c r="G1649" s="111"/>
      <c r="H1649" s="110"/>
      <c r="I1649" s="65">
        <v>837.88</v>
      </c>
      <c r="J1649" s="112">
        <v>83</v>
      </c>
      <c r="K1649" s="67">
        <v>18352.73</v>
      </c>
    </row>
    <row r="1650" spans="1:11" s="6" customFormat="1" ht="15" outlineLevel="1">
      <c r="A1650" s="59" t="s">
        <v>43</v>
      </c>
      <c r="B1650" s="108"/>
      <c r="C1650" s="108" t="s">
        <v>55</v>
      </c>
      <c r="D1650" s="109" t="s">
        <v>54</v>
      </c>
      <c r="E1650" s="62">
        <v>64</v>
      </c>
      <c r="F1650" s="110"/>
      <c r="G1650" s="111"/>
      <c r="H1650" s="110"/>
      <c r="I1650" s="65">
        <v>536.24</v>
      </c>
      <c r="J1650" s="112">
        <v>41</v>
      </c>
      <c r="K1650" s="67">
        <v>9065.81</v>
      </c>
    </row>
    <row r="1651" spans="1:11" s="6" customFormat="1" ht="15" outlineLevel="1">
      <c r="A1651" s="59" t="s">
        <v>43</v>
      </c>
      <c r="B1651" s="108"/>
      <c r="C1651" s="108" t="s">
        <v>56</v>
      </c>
      <c r="D1651" s="109" t="s">
        <v>54</v>
      </c>
      <c r="E1651" s="62">
        <v>98</v>
      </c>
      <c r="F1651" s="110"/>
      <c r="G1651" s="111"/>
      <c r="H1651" s="110"/>
      <c r="I1651" s="65">
        <v>0</v>
      </c>
      <c r="J1651" s="112">
        <v>95</v>
      </c>
      <c r="K1651" s="67">
        <v>0</v>
      </c>
    </row>
    <row r="1652" spans="1:11" s="6" customFormat="1" ht="15" outlineLevel="1">
      <c r="A1652" s="59" t="s">
        <v>43</v>
      </c>
      <c r="B1652" s="108"/>
      <c r="C1652" s="108" t="s">
        <v>57</v>
      </c>
      <c r="D1652" s="109" t="s">
        <v>54</v>
      </c>
      <c r="E1652" s="62">
        <v>77</v>
      </c>
      <c r="F1652" s="110"/>
      <c r="G1652" s="111"/>
      <c r="H1652" s="110"/>
      <c r="I1652" s="65">
        <v>0</v>
      </c>
      <c r="J1652" s="112">
        <v>65</v>
      </c>
      <c r="K1652" s="67">
        <v>0</v>
      </c>
    </row>
    <row r="1653" spans="1:11" s="6" customFormat="1" ht="30" outlineLevel="1">
      <c r="A1653" s="59" t="s">
        <v>43</v>
      </c>
      <c r="B1653" s="108"/>
      <c r="C1653" s="108" t="s">
        <v>58</v>
      </c>
      <c r="D1653" s="109" t="s">
        <v>59</v>
      </c>
      <c r="E1653" s="62">
        <v>160.5</v>
      </c>
      <c r="F1653" s="110"/>
      <c r="G1653" s="111" t="s">
        <v>76</v>
      </c>
      <c r="H1653" s="110"/>
      <c r="I1653" s="65">
        <v>71.25</v>
      </c>
      <c r="J1653" s="112"/>
      <c r="K1653" s="67"/>
    </row>
    <row r="1654" spans="1:11" s="6" customFormat="1" ht="15.75">
      <c r="A1654" s="70" t="s">
        <v>43</v>
      </c>
      <c r="B1654" s="113"/>
      <c r="C1654" s="113" t="s">
        <v>60</v>
      </c>
      <c r="D1654" s="114"/>
      <c r="E1654" s="73" t="s">
        <v>43</v>
      </c>
      <c r="F1654" s="115"/>
      <c r="G1654" s="116"/>
      <c r="H1654" s="115"/>
      <c r="I1654" s="76">
        <v>2212</v>
      </c>
      <c r="J1654" s="117"/>
      <c r="K1654" s="78">
        <v>49530.26</v>
      </c>
    </row>
    <row r="1655" spans="1:11" s="6" customFormat="1" ht="180">
      <c r="A1655" s="59">
        <v>146</v>
      </c>
      <c r="B1655" s="108" t="s">
        <v>292</v>
      </c>
      <c r="C1655" s="108" t="s">
        <v>293</v>
      </c>
      <c r="D1655" s="109" t="s">
        <v>294</v>
      </c>
      <c r="E1655" s="62" t="s">
        <v>1008</v>
      </c>
      <c r="F1655" s="110">
        <v>5287.07</v>
      </c>
      <c r="G1655" s="111"/>
      <c r="H1655" s="110"/>
      <c r="I1655" s="65"/>
      <c r="J1655" s="112"/>
      <c r="K1655" s="67"/>
    </row>
    <row r="1656" spans="1:11" s="6" customFormat="1" ht="25.5" outlineLevel="1">
      <c r="A1656" s="59" t="s">
        <v>43</v>
      </c>
      <c r="B1656" s="108"/>
      <c r="C1656" s="108" t="s">
        <v>44</v>
      </c>
      <c r="D1656" s="109"/>
      <c r="E1656" s="62" t="s">
        <v>43</v>
      </c>
      <c r="F1656" s="110">
        <v>2156.42</v>
      </c>
      <c r="G1656" s="111" t="s">
        <v>94</v>
      </c>
      <c r="H1656" s="110"/>
      <c r="I1656" s="65">
        <v>24.22</v>
      </c>
      <c r="J1656" s="112">
        <v>26.39</v>
      </c>
      <c r="K1656" s="67">
        <v>639.16999999999996</v>
      </c>
    </row>
    <row r="1657" spans="1:11" s="6" customFormat="1" ht="15" outlineLevel="1">
      <c r="A1657" s="59" t="s">
        <v>43</v>
      </c>
      <c r="B1657" s="108"/>
      <c r="C1657" s="108" t="s">
        <v>46</v>
      </c>
      <c r="D1657" s="109"/>
      <c r="E1657" s="62" t="s">
        <v>43</v>
      </c>
      <c r="F1657" s="110">
        <v>2911.48</v>
      </c>
      <c r="G1657" s="111" t="s">
        <v>95</v>
      </c>
      <c r="H1657" s="110"/>
      <c r="I1657" s="65">
        <v>32.31</v>
      </c>
      <c r="J1657" s="112">
        <v>11.62</v>
      </c>
      <c r="K1657" s="67">
        <v>375.48</v>
      </c>
    </row>
    <row r="1658" spans="1:11" s="6" customFormat="1" ht="30" outlineLevel="1">
      <c r="A1658" s="59" t="s">
        <v>43</v>
      </c>
      <c r="B1658" s="108"/>
      <c r="C1658" s="108" t="s">
        <v>48</v>
      </c>
      <c r="D1658" s="109"/>
      <c r="E1658" s="62" t="s">
        <v>43</v>
      </c>
      <c r="F1658" s="110" t="s">
        <v>296</v>
      </c>
      <c r="G1658" s="111"/>
      <c r="H1658" s="110"/>
      <c r="I1658" s="68" t="s">
        <v>1009</v>
      </c>
      <c r="J1658" s="112">
        <v>26.39</v>
      </c>
      <c r="K1658" s="69" t="s">
        <v>1010</v>
      </c>
    </row>
    <row r="1659" spans="1:11" s="6" customFormat="1" ht="15" outlineLevel="1">
      <c r="A1659" s="59" t="s">
        <v>43</v>
      </c>
      <c r="B1659" s="108"/>
      <c r="C1659" s="108" t="s">
        <v>52</v>
      </c>
      <c r="D1659" s="109"/>
      <c r="E1659" s="62" t="s">
        <v>43</v>
      </c>
      <c r="F1659" s="110">
        <v>219.17</v>
      </c>
      <c r="G1659" s="111"/>
      <c r="H1659" s="110"/>
      <c r="I1659" s="65">
        <v>1.62</v>
      </c>
      <c r="J1659" s="112">
        <v>5.14</v>
      </c>
      <c r="K1659" s="67">
        <v>8.34</v>
      </c>
    </row>
    <row r="1660" spans="1:11" s="6" customFormat="1" ht="15" outlineLevel="1">
      <c r="A1660" s="59" t="s">
        <v>43</v>
      </c>
      <c r="B1660" s="108"/>
      <c r="C1660" s="108" t="s">
        <v>53</v>
      </c>
      <c r="D1660" s="109" t="s">
        <v>54</v>
      </c>
      <c r="E1660" s="62">
        <v>85</v>
      </c>
      <c r="F1660" s="110"/>
      <c r="G1660" s="111"/>
      <c r="H1660" s="110"/>
      <c r="I1660" s="65">
        <v>20.59</v>
      </c>
      <c r="J1660" s="112">
        <v>70</v>
      </c>
      <c r="K1660" s="67">
        <v>447.42</v>
      </c>
    </row>
    <row r="1661" spans="1:11" s="6" customFormat="1" ht="15" outlineLevel="1">
      <c r="A1661" s="59" t="s">
        <v>43</v>
      </c>
      <c r="B1661" s="108"/>
      <c r="C1661" s="108" t="s">
        <v>55</v>
      </c>
      <c r="D1661" s="109" t="s">
        <v>54</v>
      </c>
      <c r="E1661" s="62">
        <v>70</v>
      </c>
      <c r="F1661" s="110"/>
      <c r="G1661" s="111"/>
      <c r="H1661" s="110"/>
      <c r="I1661" s="65">
        <v>16.95</v>
      </c>
      <c r="J1661" s="112">
        <v>41</v>
      </c>
      <c r="K1661" s="67">
        <v>262.06</v>
      </c>
    </row>
    <row r="1662" spans="1:11" s="6" customFormat="1" ht="15" outlineLevel="1">
      <c r="A1662" s="59" t="s">
        <v>43</v>
      </c>
      <c r="B1662" s="108"/>
      <c r="C1662" s="108" t="s">
        <v>56</v>
      </c>
      <c r="D1662" s="109" t="s">
        <v>54</v>
      </c>
      <c r="E1662" s="62">
        <v>98</v>
      </c>
      <c r="F1662" s="110"/>
      <c r="G1662" s="111"/>
      <c r="H1662" s="110"/>
      <c r="I1662" s="65">
        <v>6.24</v>
      </c>
      <c r="J1662" s="112">
        <v>95</v>
      </c>
      <c r="K1662" s="67">
        <v>159.75</v>
      </c>
    </row>
    <row r="1663" spans="1:11" s="6" customFormat="1" ht="15" outlineLevel="1">
      <c r="A1663" s="59" t="s">
        <v>43</v>
      </c>
      <c r="B1663" s="108"/>
      <c r="C1663" s="108" t="s">
        <v>57</v>
      </c>
      <c r="D1663" s="109" t="s">
        <v>54</v>
      </c>
      <c r="E1663" s="62">
        <v>77</v>
      </c>
      <c r="F1663" s="110"/>
      <c r="G1663" s="111"/>
      <c r="H1663" s="110"/>
      <c r="I1663" s="65">
        <v>4.9000000000000004</v>
      </c>
      <c r="J1663" s="112">
        <v>65</v>
      </c>
      <c r="K1663" s="67">
        <v>109.3</v>
      </c>
    </row>
    <row r="1664" spans="1:11" s="6" customFormat="1" ht="30" outlineLevel="1">
      <c r="A1664" s="59" t="s">
        <v>43</v>
      </c>
      <c r="B1664" s="108"/>
      <c r="C1664" s="108" t="s">
        <v>58</v>
      </c>
      <c r="D1664" s="109" t="s">
        <v>59</v>
      </c>
      <c r="E1664" s="62">
        <v>211</v>
      </c>
      <c r="F1664" s="110"/>
      <c r="G1664" s="111" t="s">
        <v>94</v>
      </c>
      <c r="H1664" s="110"/>
      <c r="I1664" s="65">
        <v>2.37</v>
      </c>
      <c r="J1664" s="112"/>
      <c r="K1664" s="67"/>
    </row>
    <row r="1665" spans="1:11" s="6" customFormat="1" ht="15.75">
      <c r="A1665" s="70" t="s">
        <v>43</v>
      </c>
      <c r="B1665" s="113"/>
      <c r="C1665" s="113" t="s">
        <v>60</v>
      </c>
      <c r="D1665" s="114"/>
      <c r="E1665" s="73" t="s">
        <v>43</v>
      </c>
      <c r="F1665" s="115"/>
      <c r="G1665" s="116"/>
      <c r="H1665" s="115"/>
      <c r="I1665" s="76">
        <v>106.83</v>
      </c>
      <c r="J1665" s="117"/>
      <c r="K1665" s="78">
        <v>2001.52</v>
      </c>
    </row>
    <row r="1666" spans="1:11" s="6" customFormat="1" ht="15" outlineLevel="1">
      <c r="A1666" s="59" t="s">
        <v>43</v>
      </c>
      <c r="B1666" s="108"/>
      <c r="C1666" s="108" t="s">
        <v>61</v>
      </c>
      <c r="D1666" s="109"/>
      <c r="E1666" s="62" t="s">
        <v>43</v>
      </c>
      <c r="F1666" s="110"/>
      <c r="G1666" s="111"/>
      <c r="H1666" s="110"/>
      <c r="I1666" s="65"/>
      <c r="J1666" s="112"/>
      <c r="K1666" s="67"/>
    </row>
    <row r="1667" spans="1:11" s="6" customFormat="1" ht="25.5" outlineLevel="1">
      <c r="A1667" s="59" t="s">
        <v>43</v>
      </c>
      <c r="B1667" s="108"/>
      <c r="C1667" s="108" t="s">
        <v>46</v>
      </c>
      <c r="D1667" s="109"/>
      <c r="E1667" s="62" t="s">
        <v>43</v>
      </c>
      <c r="F1667" s="110">
        <v>574.14</v>
      </c>
      <c r="G1667" s="111" t="s">
        <v>100</v>
      </c>
      <c r="H1667" s="110"/>
      <c r="I1667" s="65">
        <v>0.64</v>
      </c>
      <c r="J1667" s="112">
        <v>26.39</v>
      </c>
      <c r="K1667" s="67">
        <v>16.82</v>
      </c>
    </row>
    <row r="1668" spans="1:11" s="6" customFormat="1" ht="25.5" outlineLevel="1">
      <c r="A1668" s="59" t="s">
        <v>43</v>
      </c>
      <c r="B1668" s="108"/>
      <c r="C1668" s="108" t="s">
        <v>48</v>
      </c>
      <c r="D1668" s="109"/>
      <c r="E1668" s="62" t="s">
        <v>43</v>
      </c>
      <c r="F1668" s="110">
        <v>574.14</v>
      </c>
      <c r="G1668" s="111" t="s">
        <v>100</v>
      </c>
      <c r="H1668" s="110"/>
      <c r="I1668" s="65">
        <v>0.64</v>
      </c>
      <c r="J1668" s="112">
        <v>26.39</v>
      </c>
      <c r="K1668" s="67">
        <v>16.82</v>
      </c>
    </row>
    <row r="1669" spans="1:11" s="6" customFormat="1" ht="15" outlineLevel="1">
      <c r="A1669" s="59" t="s">
        <v>43</v>
      </c>
      <c r="B1669" s="108"/>
      <c r="C1669" s="108" t="s">
        <v>63</v>
      </c>
      <c r="D1669" s="109" t="s">
        <v>54</v>
      </c>
      <c r="E1669" s="62">
        <v>175</v>
      </c>
      <c r="F1669" s="110"/>
      <c r="G1669" s="111"/>
      <c r="H1669" s="110"/>
      <c r="I1669" s="65">
        <v>1.1200000000000001</v>
      </c>
      <c r="J1669" s="112">
        <v>160</v>
      </c>
      <c r="K1669" s="67">
        <v>26.91</v>
      </c>
    </row>
    <row r="1670" spans="1:11" s="6" customFormat="1" ht="15" outlineLevel="1">
      <c r="A1670" s="59" t="s">
        <v>43</v>
      </c>
      <c r="B1670" s="108"/>
      <c r="C1670" s="108" t="s">
        <v>64</v>
      </c>
      <c r="D1670" s="109"/>
      <c r="E1670" s="62" t="s">
        <v>43</v>
      </c>
      <c r="F1670" s="110"/>
      <c r="G1670" s="111"/>
      <c r="H1670" s="110"/>
      <c r="I1670" s="65">
        <v>1.76</v>
      </c>
      <c r="J1670" s="112"/>
      <c r="K1670" s="67">
        <v>43.73</v>
      </c>
    </row>
    <row r="1671" spans="1:11" s="6" customFormat="1" ht="15.75">
      <c r="A1671" s="70" t="s">
        <v>43</v>
      </c>
      <c r="B1671" s="113"/>
      <c r="C1671" s="113" t="s">
        <v>65</v>
      </c>
      <c r="D1671" s="114"/>
      <c r="E1671" s="73" t="s">
        <v>43</v>
      </c>
      <c r="F1671" s="115"/>
      <c r="G1671" s="116"/>
      <c r="H1671" s="115"/>
      <c r="I1671" s="76">
        <v>108.59</v>
      </c>
      <c r="J1671" s="117"/>
      <c r="K1671" s="78">
        <v>2045.25</v>
      </c>
    </row>
    <row r="1672" spans="1:11" s="6" customFormat="1" ht="90">
      <c r="A1672" s="59">
        <v>147</v>
      </c>
      <c r="B1672" s="108" t="s">
        <v>299</v>
      </c>
      <c r="C1672" s="108" t="s">
        <v>300</v>
      </c>
      <c r="D1672" s="109" t="s">
        <v>106</v>
      </c>
      <c r="E1672" s="62" t="s">
        <v>1011</v>
      </c>
      <c r="F1672" s="110">
        <v>3365.52</v>
      </c>
      <c r="G1672" s="111"/>
      <c r="H1672" s="110"/>
      <c r="I1672" s="65">
        <v>4482.2700000000004</v>
      </c>
      <c r="J1672" s="112">
        <v>4.51</v>
      </c>
      <c r="K1672" s="78">
        <v>20215.02</v>
      </c>
    </row>
    <row r="1673" spans="1:11" s="6" customFormat="1" ht="195">
      <c r="A1673" s="59">
        <v>148</v>
      </c>
      <c r="B1673" s="108" t="s">
        <v>1012</v>
      </c>
      <c r="C1673" s="108" t="s">
        <v>1013</v>
      </c>
      <c r="D1673" s="109" t="s">
        <v>142</v>
      </c>
      <c r="E1673" s="62" t="s">
        <v>1002</v>
      </c>
      <c r="F1673" s="110">
        <v>1253.3900000000001</v>
      </c>
      <c r="G1673" s="111"/>
      <c r="H1673" s="110"/>
      <c r="I1673" s="65"/>
      <c r="J1673" s="112"/>
      <c r="K1673" s="67"/>
    </row>
    <row r="1674" spans="1:11" s="6" customFormat="1" ht="25.5" outlineLevel="1">
      <c r="A1674" s="59" t="s">
        <v>43</v>
      </c>
      <c r="B1674" s="108"/>
      <c r="C1674" s="108" t="s">
        <v>44</v>
      </c>
      <c r="D1674" s="109"/>
      <c r="E1674" s="62" t="s">
        <v>43</v>
      </c>
      <c r="F1674" s="110">
        <v>1188.0999999999999</v>
      </c>
      <c r="G1674" s="111" t="s">
        <v>94</v>
      </c>
      <c r="H1674" s="110"/>
      <c r="I1674" s="65">
        <v>606.53</v>
      </c>
      <c r="J1674" s="112">
        <v>26.39</v>
      </c>
      <c r="K1674" s="67">
        <v>16006.3</v>
      </c>
    </row>
    <row r="1675" spans="1:11" s="6" customFormat="1" ht="15" outlineLevel="1">
      <c r="A1675" s="59" t="s">
        <v>43</v>
      </c>
      <c r="B1675" s="108"/>
      <c r="C1675" s="108" t="s">
        <v>46</v>
      </c>
      <c r="D1675" s="109"/>
      <c r="E1675" s="62" t="s">
        <v>43</v>
      </c>
      <c r="F1675" s="110">
        <v>62.37</v>
      </c>
      <c r="G1675" s="111" t="s">
        <v>95</v>
      </c>
      <c r="H1675" s="110"/>
      <c r="I1675" s="65">
        <v>31.46</v>
      </c>
      <c r="J1675" s="112">
        <v>22.29</v>
      </c>
      <c r="K1675" s="67">
        <v>701.3</v>
      </c>
    </row>
    <row r="1676" spans="1:11" s="6" customFormat="1" ht="15" outlineLevel="1">
      <c r="A1676" s="59" t="s">
        <v>43</v>
      </c>
      <c r="B1676" s="108"/>
      <c r="C1676" s="108" t="s">
        <v>48</v>
      </c>
      <c r="D1676" s="109"/>
      <c r="E1676" s="62" t="s">
        <v>43</v>
      </c>
      <c r="F1676" s="110" t="s">
        <v>497</v>
      </c>
      <c r="G1676" s="111"/>
      <c r="H1676" s="110"/>
      <c r="I1676" s="68" t="s">
        <v>1014</v>
      </c>
      <c r="J1676" s="112">
        <v>26.39</v>
      </c>
      <c r="K1676" s="69" t="s">
        <v>1015</v>
      </c>
    </row>
    <row r="1677" spans="1:11" s="6" customFormat="1" ht="15" outlineLevel="1">
      <c r="A1677" s="59" t="s">
        <v>43</v>
      </c>
      <c r="B1677" s="108"/>
      <c r="C1677" s="108" t="s">
        <v>52</v>
      </c>
      <c r="D1677" s="109"/>
      <c r="E1677" s="62" t="s">
        <v>43</v>
      </c>
      <c r="F1677" s="110">
        <v>2.92</v>
      </c>
      <c r="G1677" s="111"/>
      <c r="H1677" s="110"/>
      <c r="I1677" s="65">
        <v>0.98</v>
      </c>
      <c r="J1677" s="112">
        <v>12.86</v>
      </c>
      <c r="K1677" s="67">
        <v>12.63</v>
      </c>
    </row>
    <row r="1678" spans="1:11" s="6" customFormat="1" ht="15" outlineLevel="1">
      <c r="A1678" s="59" t="s">
        <v>43</v>
      </c>
      <c r="B1678" s="108"/>
      <c r="C1678" s="108" t="s">
        <v>53</v>
      </c>
      <c r="D1678" s="109" t="s">
        <v>54</v>
      </c>
      <c r="E1678" s="62">
        <v>100</v>
      </c>
      <c r="F1678" s="110"/>
      <c r="G1678" s="111"/>
      <c r="H1678" s="110"/>
      <c r="I1678" s="65">
        <v>606.53</v>
      </c>
      <c r="J1678" s="112">
        <v>83</v>
      </c>
      <c r="K1678" s="67">
        <v>13285.23</v>
      </c>
    </row>
    <row r="1679" spans="1:11" s="6" customFormat="1" ht="15" outlineLevel="1">
      <c r="A1679" s="59" t="s">
        <v>43</v>
      </c>
      <c r="B1679" s="108"/>
      <c r="C1679" s="108" t="s">
        <v>55</v>
      </c>
      <c r="D1679" s="109" t="s">
        <v>54</v>
      </c>
      <c r="E1679" s="62">
        <v>64</v>
      </c>
      <c r="F1679" s="110"/>
      <c r="G1679" s="111"/>
      <c r="H1679" s="110"/>
      <c r="I1679" s="65">
        <v>388.18</v>
      </c>
      <c r="J1679" s="112">
        <v>41</v>
      </c>
      <c r="K1679" s="67">
        <v>6562.58</v>
      </c>
    </row>
    <row r="1680" spans="1:11" s="6" customFormat="1" ht="15" outlineLevel="1">
      <c r="A1680" s="59" t="s">
        <v>43</v>
      </c>
      <c r="B1680" s="108"/>
      <c r="C1680" s="108" t="s">
        <v>56</v>
      </c>
      <c r="D1680" s="109" t="s">
        <v>54</v>
      </c>
      <c r="E1680" s="62">
        <v>98</v>
      </c>
      <c r="F1680" s="110"/>
      <c r="G1680" s="111"/>
      <c r="H1680" s="110"/>
      <c r="I1680" s="65">
        <v>21.29</v>
      </c>
      <c r="J1680" s="112">
        <v>95</v>
      </c>
      <c r="K1680" s="67">
        <v>544.57000000000005</v>
      </c>
    </row>
    <row r="1681" spans="1:11" s="6" customFormat="1" ht="15" outlineLevel="1">
      <c r="A1681" s="59" t="s">
        <v>43</v>
      </c>
      <c r="B1681" s="108"/>
      <c r="C1681" s="108" t="s">
        <v>57</v>
      </c>
      <c r="D1681" s="109" t="s">
        <v>54</v>
      </c>
      <c r="E1681" s="62">
        <v>77</v>
      </c>
      <c r="F1681" s="110"/>
      <c r="G1681" s="111"/>
      <c r="H1681" s="110"/>
      <c r="I1681" s="65">
        <v>16.72</v>
      </c>
      <c r="J1681" s="112">
        <v>65</v>
      </c>
      <c r="K1681" s="67">
        <v>372.6</v>
      </c>
    </row>
    <row r="1682" spans="1:11" s="6" customFormat="1" ht="30" outlineLevel="1">
      <c r="A1682" s="59" t="s">
        <v>43</v>
      </c>
      <c r="B1682" s="108"/>
      <c r="C1682" s="108" t="s">
        <v>58</v>
      </c>
      <c r="D1682" s="109" t="s">
        <v>59</v>
      </c>
      <c r="E1682" s="62">
        <v>101.39</v>
      </c>
      <c r="F1682" s="110"/>
      <c r="G1682" s="111" t="s">
        <v>94</v>
      </c>
      <c r="H1682" s="110"/>
      <c r="I1682" s="65">
        <v>51.76</v>
      </c>
      <c r="J1682" s="112"/>
      <c r="K1682" s="67"/>
    </row>
    <row r="1683" spans="1:11" s="6" customFormat="1" ht="15.75">
      <c r="A1683" s="70" t="s">
        <v>43</v>
      </c>
      <c r="B1683" s="113"/>
      <c r="C1683" s="113" t="s">
        <v>60</v>
      </c>
      <c r="D1683" s="114"/>
      <c r="E1683" s="73" t="s">
        <v>43</v>
      </c>
      <c r="F1683" s="115"/>
      <c r="G1683" s="116"/>
      <c r="H1683" s="115"/>
      <c r="I1683" s="76">
        <v>1671.69</v>
      </c>
      <c r="J1683" s="117"/>
      <c r="K1683" s="78">
        <v>37485.21</v>
      </c>
    </row>
    <row r="1684" spans="1:11" s="6" customFormat="1" ht="15" outlineLevel="1">
      <c r="A1684" s="59" t="s">
        <v>43</v>
      </c>
      <c r="B1684" s="108"/>
      <c r="C1684" s="108" t="s">
        <v>61</v>
      </c>
      <c r="D1684" s="109"/>
      <c r="E1684" s="62" t="s">
        <v>43</v>
      </c>
      <c r="F1684" s="110"/>
      <c r="G1684" s="111"/>
      <c r="H1684" s="110"/>
      <c r="I1684" s="65"/>
      <c r="J1684" s="112"/>
      <c r="K1684" s="67"/>
    </row>
    <row r="1685" spans="1:11" s="6" customFormat="1" ht="25.5" outlineLevel="1">
      <c r="A1685" s="59" t="s">
        <v>43</v>
      </c>
      <c r="B1685" s="108"/>
      <c r="C1685" s="108" t="s">
        <v>46</v>
      </c>
      <c r="D1685" s="109"/>
      <c r="E1685" s="62" t="s">
        <v>43</v>
      </c>
      <c r="F1685" s="110">
        <v>43.06</v>
      </c>
      <c r="G1685" s="111" t="s">
        <v>100</v>
      </c>
      <c r="H1685" s="110"/>
      <c r="I1685" s="65">
        <v>2.17</v>
      </c>
      <c r="J1685" s="112">
        <v>26.39</v>
      </c>
      <c r="K1685" s="67">
        <v>57.32</v>
      </c>
    </row>
    <row r="1686" spans="1:11" s="6" customFormat="1" ht="25.5" outlineLevel="1">
      <c r="A1686" s="59" t="s">
        <v>43</v>
      </c>
      <c r="B1686" s="108"/>
      <c r="C1686" s="108" t="s">
        <v>48</v>
      </c>
      <c r="D1686" s="109"/>
      <c r="E1686" s="62" t="s">
        <v>43</v>
      </c>
      <c r="F1686" s="110">
        <v>43.06</v>
      </c>
      <c r="G1686" s="111" t="s">
        <v>100</v>
      </c>
      <c r="H1686" s="110"/>
      <c r="I1686" s="65">
        <v>2.17</v>
      </c>
      <c r="J1686" s="112">
        <v>26.39</v>
      </c>
      <c r="K1686" s="67">
        <v>57.32</v>
      </c>
    </row>
    <row r="1687" spans="1:11" s="6" customFormat="1" ht="15" outlineLevel="1">
      <c r="A1687" s="59" t="s">
        <v>43</v>
      </c>
      <c r="B1687" s="108"/>
      <c r="C1687" s="108" t="s">
        <v>63</v>
      </c>
      <c r="D1687" s="109" t="s">
        <v>54</v>
      </c>
      <c r="E1687" s="62">
        <v>175</v>
      </c>
      <c r="F1687" s="110"/>
      <c r="G1687" s="111"/>
      <c r="H1687" s="110"/>
      <c r="I1687" s="65">
        <v>3.8</v>
      </c>
      <c r="J1687" s="112">
        <v>160</v>
      </c>
      <c r="K1687" s="67">
        <v>91.71</v>
      </c>
    </row>
    <row r="1688" spans="1:11" s="6" customFormat="1" ht="15" outlineLevel="1">
      <c r="A1688" s="59" t="s">
        <v>43</v>
      </c>
      <c r="B1688" s="108"/>
      <c r="C1688" s="108" t="s">
        <v>64</v>
      </c>
      <c r="D1688" s="109"/>
      <c r="E1688" s="62" t="s">
        <v>43</v>
      </c>
      <c r="F1688" s="110"/>
      <c r="G1688" s="111"/>
      <c r="H1688" s="110"/>
      <c r="I1688" s="65">
        <v>5.97</v>
      </c>
      <c r="J1688" s="112"/>
      <c r="K1688" s="67">
        <v>149.03</v>
      </c>
    </row>
    <row r="1689" spans="1:11" s="6" customFormat="1" ht="15.75">
      <c r="A1689" s="70" t="s">
        <v>43</v>
      </c>
      <c r="B1689" s="113"/>
      <c r="C1689" s="113" t="s">
        <v>65</v>
      </c>
      <c r="D1689" s="114"/>
      <c r="E1689" s="73" t="s">
        <v>43</v>
      </c>
      <c r="F1689" s="115"/>
      <c r="G1689" s="116"/>
      <c r="H1689" s="115"/>
      <c r="I1689" s="76">
        <v>1677.66</v>
      </c>
      <c r="J1689" s="117"/>
      <c r="K1689" s="78">
        <v>37634.239999999998</v>
      </c>
    </row>
    <row r="1690" spans="1:11" s="6" customFormat="1" ht="75">
      <c r="A1690" s="59">
        <v>149</v>
      </c>
      <c r="B1690" s="108" t="s">
        <v>101</v>
      </c>
      <c r="C1690" s="108" t="s">
        <v>102</v>
      </c>
      <c r="D1690" s="109" t="s">
        <v>103</v>
      </c>
      <c r="E1690" s="62">
        <v>33.630000000000003</v>
      </c>
      <c r="F1690" s="110">
        <v>198.81</v>
      </c>
      <c r="G1690" s="111"/>
      <c r="H1690" s="110"/>
      <c r="I1690" s="65">
        <v>6685.98</v>
      </c>
      <c r="J1690" s="112">
        <v>6.16</v>
      </c>
      <c r="K1690" s="78">
        <v>41185.64</v>
      </c>
    </row>
    <row r="1691" spans="1:11" s="6" customFormat="1" ht="135">
      <c r="A1691" s="59">
        <v>150</v>
      </c>
      <c r="B1691" s="108" t="s">
        <v>104</v>
      </c>
      <c r="C1691" s="108" t="s">
        <v>105</v>
      </c>
      <c r="D1691" s="109" t="s">
        <v>106</v>
      </c>
      <c r="E1691" s="62" t="s">
        <v>1016</v>
      </c>
      <c r="F1691" s="110">
        <v>3971.63</v>
      </c>
      <c r="G1691" s="111"/>
      <c r="H1691" s="110"/>
      <c r="I1691" s="65">
        <v>729.27</v>
      </c>
      <c r="J1691" s="112">
        <v>2.74</v>
      </c>
      <c r="K1691" s="78">
        <v>1998.2</v>
      </c>
    </row>
    <row r="1692" spans="1:11" s="6" customFormat="1" ht="45">
      <c r="A1692" s="59">
        <v>151</v>
      </c>
      <c r="B1692" s="108" t="s">
        <v>107</v>
      </c>
      <c r="C1692" s="108" t="s">
        <v>108</v>
      </c>
      <c r="D1692" s="109" t="s">
        <v>109</v>
      </c>
      <c r="E1692" s="62" t="s">
        <v>1017</v>
      </c>
      <c r="F1692" s="110">
        <v>16.64</v>
      </c>
      <c r="G1692" s="111"/>
      <c r="H1692" s="110"/>
      <c r="I1692" s="65">
        <v>223.84</v>
      </c>
      <c r="J1692" s="112">
        <v>4.68</v>
      </c>
      <c r="K1692" s="78">
        <v>1047.58</v>
      </c>
    </row>
    <row r="1693" spans="1:11" s="6" customFormat="1" ht="75">
      <c r="A1693" s="59">
        <v>152</v>
      </c>
      <c r="B1693" s="108" t="s">
        <v>288</v>
      </c>
      <c r="C1693" s="108" t="s">
        <v>289</v>
      </c>
      <c r="D1693" s="109" t="s">
        <v>109</v>
      </c>
      <c r="E1693" s="62">
        <v>3.4638900000000001</v>
      </c>
      <c r="F1693" s="110">
        <v>28.98</v>
      </c>
      <c r="G1693" s="111"/>
      <c r="H1693" s="110"/>
      <c r="I1693" s="65">
        <v>100.38</v>
      </c>
      <c r="J1693" s="112">
        <v>3.06</v>
      </c>
      <c r="K1693" s="78">
        <v>307.17</v>
      </c>
    </row>
    <row r="1694" spans="1:11" s="6" customFormat="1" ht="17.850000000000001" customHeight="1">
      <c r="A1694" s="177" t="s">
        <v>523</v>
      </c>
      <c r="B1694" s="178"/>
      <c r="C1694" s="178"/>
      <c r="D1694" s="178"/>
      <c r="E1694" s="178"/>
      <c r="F1694" s="178"/>
      <c r="G1694" s="178"/>
      <c r="H1694" s="178"/>
      <c r="I1694" s="178"/>
      <c r="J1694" s="178"/>
      <c r="K1694" s="178"/>
    </row>
    <row r="1695" spans="1:11" s="6" customFormat="1" ht="135">
      <c r="A1695" s="59">
        <v>153</v>
      </c>
      <c r="B1695" s="108" t="s">
        <v>524</v>
      </c>
      <c r="C1695" s="108" t="s">
        <v>525</v>
      </c>
      <c r="D1695" s="109" t="s">
        <v>122</v>
      </c>
      <c r="E1695" s="62">
        <v>2.2733880000000002</v>
      </c>
      <c r="F1695" s="110">
        <v>29.99</v>
      </c>
      <c r="G1695" s="111"/>
      <c r="H1695" s="110"/>
      <c r="I1695" s="65"/>
      <c r="J1695" s="112"/>
      <c r="K1695" s="67"/>
    </row>
    <row r="1696" spans="1:11" s="6" customFormat="1" ht="15" outlineLevel="1">
      <c r="A1696" s="59" t="s">
        <v>43</v>
      </c>
      <c r="B1696" s="108"/>
      <c r="C1696" s="108" t="s">
        <v>44</v>
      </c>
      <c r="D1696" s="109"/>
      <c r="E1696" s="62" t="s">
        <v>43</v>
      </c>
      <c r="F1696" s="110">
        <v>13.33</v>
      </c>
      <c r="G1696" s="111" t="s">
        <v>76</v>
      </c>
      <c r="H1696" s="110"/>
      <c r="I1696" s="65">
        <v>40</v>
      </c>
      <c r="J1696" s="112">
        <v>26.39</v>
      </c>
      <c r="K1696" s="67">
        <v>1055.6400000000001</v>
      </c>
    </row>
    <row r="1697" spans="1:11" s="6" customFormat="1" ht="15" outlineLevel="1">
      <c r="A1697" s="59" t="s">
        <v>43</v>
      </c>
      <c r="B1697" s="108"/>
      <c r="C1697" s="108" t="s">
        <v>46</v>
      </c>
      <c r="D1697" s="109"/>
      <c r="E1697" s="62" t="s">
        <v>43</v>
      </c>
      <c r="F1697" s="110">
        <v>16.66</v>
      </c>
      <c r="G1697" s="111">
        <v>1.2</v>
      </c>
      <c r="H1697" s="110"/>
      <c r="I1697" s="65">
        <v>45.45</v>
      </c>
      <c r="J1697" s="112">
        <v>12.59</v>
      </c>
      <c r="K1697" s="67">
        <v>572.21</v>
      </c>
    </row>
    <row r="1698" spans="1:11" s="6" customFormat="1" ht="15" outlineLevel="1">
      <c r="A1698" s="59" t="s">
        <v>43</v>
      </c>
      <c r="B1698" s="108"/>
      <c r="C1698" s="108" t="s">
        <v>48</v>
      </c>
      <c r="D1698" s="109"/>
      <c r="E1698" s="62" t="s">
        <v>43</v>
      </c>
      <c r="F1698" s="110" t="s">
        <v>526</v>
      </c>
      <c r="G1698" s="111"/>
      <c r="H1698" s="110"/>
      <c r="I1698" s="68" t="s">
        <v>1018</v>
      </c>
      <c r="J1698" s="112">
        <v>26.39</v>
      </c>
      <c r="K1698" s="69" t="s">
        <v>1019</v>
      </c>
    </row>
    <row r="1699" spans="1:11" s="6" customFormat="1" ht="15" outlineLevel="1">
      <c r="A1699" s="59" t="s">
        <v>43</v>
      </c>
      <c r="B1699" s="108"/>
      <c r="C1699" s="108" t="s">
        <v>52</v>
      </c>
      <c r="D1699" s="109"/>
      <c r="E1699" s="62" t="s">
        <v>43</v>
      </c>
      <c r="F1699" s="110"/>
      <c r="G1699" s="111"/>
      <c r="H1699" s="110"/>
      <c r="I1699" s="65"/>
      <c r="J1699" s="112"/>
      <c r="K1699" s="67"/>
    </row>
    <row r="1700" spans="1:11" s="6" customFormat="1" ht="15" outlineLevel="1">
      <c r="A1700" s="59" t="s">
        <v>43</v>
      </c>
      <c r="B1700" s="108"/>
      <c r="C1700" s="108" t="s">
        <v>53</v>
      </c>
      <c r="D1700" s="109" t="s">
        <v>54</v>
      </c>
      <c r="E1700" s="62">
        <v>91</v>
      </c>
      <c r="F1700" s="110"/>
      <c r="G1700" s="111"/>
      <c r="H1700" s="110"/>
      <c r="I1700" s="65">
        <v>36.4</v>
      </c>
      <c r="J1700" s="112">
        <v>75</v>
      </c>
      <c r="K1700" s="67">
        <v>791.73</v>
      </c>
    </row>
    <row r="1701" spans="1:11" s="6" customFormat="1" ht="15" outlineLevel="1">
      <c r="A1701" s="59" t="s">
        <v>43</v>
      </c>
      <c r="B1701" s="108"/>
      <c r="C1701" s="108" t="s">
        <v>55</v>
      </c>
      <c r="D1701" s="109" t="s">
        <v>54</v>
      </c>
      <c r="E1701" s="62">
        <v>70</v>
      </c>
      <c r="F1701" s="110"/>
      <c r="G1701" s="111"/>
      <c r="H1701" s="110"/>
      <c r="I1701" s="65">
        <v>28</v>
      </c>
      <c r="J1701" s="112">
        <v>41</v>
      </c>
      <c r="K1701" s="67">
        <v>432.81</v>
      </c>
    </row>
    <row r="1702" spans="1:11" s="6" customFormat="1" ht="15" outlineLevel="1">
      <c r="A1702" s="59" t="s">
        <v>43</v>
      </c>
      <c r="B1702" s="108"/>
      <c r="C1702" s="108" t="s">
        <v>56</v>
      </c>
      <c r="D1702" s="109" t="s">
        <v>54</v>
      </c>
      <c r="E1702" s="62">
        <v>98</v>
      </c>
      <c r="F1702" s="110"/>
      <c r="G1702" s="111"/>
      <c r="H1702" s="110"/>
      <c r="I1702" s="65">
        <v>13.07</v>
      </c>
      <c r="J1702" s="112">
        <v>95</v>
      </c>
      <c r="K1702" s="67">
        <v>334.45</v>
      </c>
    </row>
    <row r="1703" spans="1:11" s="6" customFormat="1" ht="15" outlineLevel="1">
      <c r="A1703" s="59" t="s">
        <v>43</v>
      </c>
      <c r="B1703" s="108"/>
      <c r="C1703" s="108" t="s">
        <v>57</v>
      </c>
      <c r="D1703" s="109" t="s">
        <v>54</v>
      </c>
      <c r="E1703" s="62">
        <v>77</v>
      </c>
      <c r="F1703" s="110"/>
      <c r="G1703" s="111"/>
      <c r="H1703" s="110"/>
      <c r="I1703" s="65">
        <v>10.27</v>
      </c>
      <c r="J1703" s="112">
        <v>65</v>
      </c>
      <c r="K1703" s="67">
        <v>228.83</v>
      </c>
    </row>
    <row r="1704" spans="1:11" s="6" customFormat="1" ht="30" outlineLevel="1">
      <c r="A1704" s="59" t="s">
        <v>43</v>
      </c>
      <c r="B1704" s="108"/>
      <c r="C1704" s="108" t="s">
        <v>58</v>
      </c>
      <c r="D1704" s="109" t="s">
        <v>59</v>
      </c>
      <c r="E1704" s="62">
        <v>1.1200000000000001</v>
      </c>
      <c r="F1704" s="110"/>
      <c r="G1704" s="111" t="s">
        <v>76</v>
      </c>
      <c r="H1704" s="110"/>
      <c r="I1704" s="65">
        <v>3.36</v>
      </c>
      <c r="J1704" s="112"/>
      <c r="K1704" s="67"/>
    </row>
    <row r="1705" spans="1:11" s="6" customFormat="1" ht="15.75">
      <c r="A1705" s="70" t="s">
        <v>43</v>
      </c>
      <c r="B1705" s="113"/>
      <c r="C1705" s="113" t="s">
        <v>60</v>
      </c>
      <c r="D1705" s="114"/>
      <c r="E1705" s="73" t="s">
        <v>43</v>
      </c>
      <c r="F1705" s="115"/>
      <c r="G1705" s="116"/>
      <c r="H1705" s="115"/>
      <c r="I1705" s="76">
        <v>173.19</v>
      </c>
      <c r="J1705" s="117"/>
      <c r="K1705" s="78">
        <v>3415.67</v>
      </c>
    </row>
    <row r="1706" spans="1:11" s="6" customFormat="1" ht="15" outlineLevel="1">
      <c r="A1706" s="59" t="s">
        <v>43</v>
      </c>
      <c r="B1706" s="108"/>
      <c r="C1706" s="108" t="s">
        <v>61</v>
      </c>
      <c r="D1706" s="109"/>
      <c r="E1706" s="62" t="s">
        <v>43</v>
      </c>
      <c r="F1706" s="110"/>
      <c r="G1706" s="111"/>
      <c r="H1706" s="110"/>
      <c r="I1706" s="65"/>
      <c r="J1706" s="112"/>
      <c r="K1706" s="67"/>
    </row>
    <row r="1707" spans="1:11" s="6" customFormat="1" ht="15" outlineLevel="1">
      <c r="A1707" s="59" t="s">
        <v>43</v>
      </c>
      <c r="B1707" s="108"/>
      <c r="C1707" s="108" t="s">
        <v>46</v>
      </c>
      <c r="D1707" s="109"/>
      <c r="E1707" s="62" t="s">
        <v>43</v>
      </c>
      <c r="F1707" s="110">
        <v>4.8899999999999997</v>
      </c>
      <c r="G1707" s="111" t="s">
        <v>80</v>
      </c>
      <c r="H1707" s="110"/>
      <c r="I1707" s="65">
        <v>1.33</v>
      </c>
      <c r="J1707" s="112">
        <v>26.39</v>
      </c>
      <c r="K1707" s="67">
        <v>35.200000000000003</v>
      </c>
    </row>
    <row r="1708" spans="1:11" s="6" customFormat="1" ht="15" outlineLevel="1">
      <c r="A1708" s="59" t="s">
        <v>43</v>
      </c>
      <c r="B1708" s="108"/>
      <c r="C1708" s="108" t="s">
        <v>48</v>
      </c>
      <c r="D1708" s="109"/>
      <c r="E1708" s="62" t="s">
        <v>43</v>
      </c>
      <c r="F1708" s="110">
        <v>4.8899999999999997</v>
      </c>
      <c r="G1708" s="111" t="s">
        <v>80</v>
      </c>
      <c r="H1708" s="110"/>
      <c r="I1708" s="65">
        <v>1.33</v>
      </c>
      <c r="J1708" s="112">
        <v>26.39</v>
      </c>
      <c r="K1708" s="67">
        <v>35.200000000000003</v>
      </c>
    </row>
    <row r="1709" spans="1:11" s="6" customFormat="1" ht="15" outlineLevel="1">
      <c r="A1709" s="59" t="s">
        <v>43</v>
      </c>
      <c r="B1709" s="108"/>
      <c r="C1709" s="108" t="s">
        <v>63</v>
      </c>
      <c r="D1709" s="109" t="s">
        <v>54</v>
      </c>
      <c r="E1709" s="62">
        <v>175</v>
      </c>
      <c r="F1709" s="110"/>
      <c r="G1709" s="111"/>
      <c r="H1709" s="110"/>
      <c r="I1709" s="65">
        <v>2.3199999999999998</v>
      </c>
      <c r="J1709" s="112">
        <v>160</v>
      </c>
      <c r="K1709" s="67">
        <v>56.32</v>
      </c>
    </row>
    <row r="1710" spans="1:11" s="6" customFormat="1" ht="15" outlineLevel="1">
      <c r="A1710" s="59" t="s">
        <v>43</v>
      </c>
      <c r="B1710" s="108"/>
      <c r="C1710" s="108" t="s">
        <v>64</v>
      </c>
      <c r="D1710" s="109"/>
      <c r="E1710" s="62" t="s">
        <v>43</v>
      </c>
      <c r="F1710" s="110"/>
      <c r="G1710" s="111"/>
      <c r="H1710" s="110"/>
      <c r="I1710" s="65">
        <v>3.65</v>
      </c>
      <c r="J1710" s="112"/>
      <c r="K1710" s="67">
        <v>91.52</v>
      </c>
    </row>
    <row r="1711" spans="1:11" s="6" customFormat="1" ht="15.75">
      <c r="A1711" s="70" t="s">
        <v>43</v>
      </c>
      <c r="B1711" s="113"/>
      <c r="C1711" s="113" t="s">
        <v>65</v>
      </c>
      <c r="D1711" s="114"/>
      <c r="E1711" s="73" t="s">
        <v>43</v>
      </c>
      <c r="F1711" s="115"/>
      <c r="G1711" s="116"/>
      <c r="H1711" s="115"/>
      <c r="I1711" s="76">
        <v>176.84</v>
      </c>
      <c r="J1711" s="117"/>
      <c r="K1711" s="78">
        <v>3507.19</v>
      </c>
    </row>
    <row r="1712" spans="1:11" s="6" customFormat="1" ht="17.850000000000001" customHeight="1">
      <c r="A1712" s="177" t="s">
        <v>1020</v>
      </c>
      <c r="B1712" s="178"/>
      <c r="C1712" s="178"/>
      <c r="D1712" s="178"/>
      <c r="E1712" s="178"/>
      <c r="F1712" s="178"/>
      <c r="G1712" s="178"/>
      <c r="H1712" s="178"/>
      <c r="I1712" s="178"/>
      <c r="J1712" s="178"/>
      <c r="K1712" s="178"/>
    </row>
    <row r="1713" spans="1:11" s="6" customFormat="1" ht="240">
      <c r="A1713" s="59">
        <v>154</v>
      </c>
      <c r="B1713" s="108" t="s">
        <v>81</v>
      </c>
      <c r="C1713" s="108" t="s">
        <v>82</v>
      </c>
      <c r="D1713" s="109" t="s">
        <v>83</v>
      </c>
      <c r="E1713" s="62" t="s">
        <v>1021</v>
      </c>
      <c r="F1713" s="110">
        <v>1738.1</v>
      </c>
      <c r="G1713" s="111"/>
      <c r="H1713" s="110"/>
      <c r="I1713" s="65"/>
      <c r="J1713" s="112"/>
      <c r="K1713" s="67"/>
    </row>
    <row r="1714" spans="1:11" s="6" customFormat="1" ht="25.5" outlineLevel="1">
      <c r="A1714" s="59" t="s">
        <v>43</v>
      </c>
      <c r="B1714" s="108"/>
      <c r="C1714" s="108" t="s">
        <v>44</v>
      </c>
      <c r="D1714" s="109"/>
      <c r="E1714" s="62" t="s">
        <v>43</v>
      </c>
      <c r="F1714" s="110">
        <v>986.98</v>
      </c>
      <c r="G1714" s="111" t="s">
        <v>85</v>
      </c>
      <c r="H1714" s="110"/>
      <c r="I1714" s="65">
        <v>378.27</v>
      </c>
      <c r="J1714" s="112">
        <v>26.39</v>
      </c>
      <c r="K1714" s="67">
        <v>9982.66</v>
      </c>
    </row>
    <row r="1715" spans="1:11" s="6" customFormat="1" ht="25.5" outlineLevel="1">
      <c r="A1715" s="59" t="s">
        <v>43</v>
      </c>
      <c r="B1715" s="108"/>
      <c r="C1715" s="108" t="s">
        <v>46</v>
      </c>
      <c r="D1715" s="109"/>
      <c r="E1715" s="62" t="s">
        <v>43</v>
      </c>
      <c r="F1715" s="110">
        <v>51.34</v>
      </c>
      <c r="G1715" s="111" t="s">
        <v>86</v>
      </c>
      <c r="H1715" s="110"/>
      <c r="I1715" s="65">
        <v>19.440000000000001</v>
      </c>
      <c r="J1715" s="112">
        <v>10.25</v>
      </c>
      <c r="K1715" s="67">
        <v>199.3</v>
      </c>
    </row>
    <row r="1716" spans="1:11" s="6" customFormat="1" ht="15" outlineLevel="1">
      <c r="A1716" s="59" t="s">
        <v>43</v>
      </c>
      <c r="B1716" s="108"/>
      <c r="C1716" s="108" t="s">
        <v>48</v>
      </c>
      <c r="D1716" s="109"/>
      <c r="E1716" s="62" t="s">
        <v>43</v>
      </c>
      <c r="F1716" s="110" t="s">
        <v>87</v>
      </c>
      <c r="G1716" s="111"/>
      <c r="H1716" s="110"/>
      <c r="I1716" s="68" t="s">
        <v>1022</v>
      </c>
      <c r="J1716" s="112">
        <v>26.39</v>
      </c>
      <c r="K1716" s="69" t="s">
        <v>1023</v>
      </c>
    </row>
    <row r="1717" spans="1:11" s="6" customFormat="1" ht="15" outlineLevel="1">
      <c r="A1717" s="59" t="s">
        <v>43</v>
      </c>
      <c r="B1717" s="108"/>
      <c r="C1717" s="108" t="s">
        <v>52</v>
      </c>
      <c r="D1717" s="109"/>
      <c r="E1717" s="62" t="s">
        <v>43</v>
      </c>
      <c r="F1717" s="110">
        <v>699.78</v>
      </c>
      <c r="G1717" s="111">
        <v>0</v>
      </c>
      <c r="H1717" s="110"/>
      <c r="I1717" s="65"/>
      <c r="J1717" s="112">
        <v>3.21</v>
      </c>
      <c r="K1717" s="67"/>
    </row>
    <row r="1718" spans="1:11" s="6" customFormat="1" ht="15" outlineLevel="1">
      <c r="A1718" s="59" t="s">
        <v>43</v>
      </c>
      <c r="B1718" s="108"/>
      <c r="C1718" s="108" t="s">
        <v>53</v>
      </c>
      <c r="D1718" s="109" t="s">
        <v>54</v>
      </c>
      <c r="E1718" s="62">
        <v>104</v>
      </c>
      <c r="F1718" s="110"/>
      <c r="G1718" s="111"/>
      <c r="H1718" s="110"/>
      <c r="I1718" s="65">
        <v>393.4</v>
      </c>
      <c r="J1718" s="112">
        <v>87</v>
      </c>
      <c r="K1718" s="67">
        <v>8684.91</v>
      </c>
    </row>
    <row r="1719" spans="1:11" s="6" customFormat="1" ht="15" outlineLevel="1">
      <c r="A1719" s="59" t="s">
        <v>43</v>
      </c>
      <c r="B1719" s="108"/>
      <c r="C1719" s="108" t="s">
        <v>55</v>
      </c>
      <c r="D1719" s="109" t="s">
        <v>54</v>
      </c>
      <c r="E1719" s="62">
        <v>70</v>
      </c>
      <c r="F1719" s="110"/>
      <c r="G1719" s="111"/>
      <c r="H1719" s="110"/>
      <c r="I1719" s="65">
        <v>264.79000000000002</v>
      </c>
      <c r="J1719" s="112">
        <v>41</v>
      </c>
      <c r="K1719" s="67">
        <v>4092.89</v>
      </c>
    </row>
    <row r="1720" spans="1:11" s="6" customFormat="1" ht="15" outlineLevel="1">
      <c r="A1720" s="59" t="s">
        <v>43</v>
      </c>
      <c r="B1720" s="108"/>
      <c r="C1720" s="108" t="s">
        <v>56</v>
      </c>
      <c r="D1720" s="109" t="s">
        <v>54</v>
      </c>
      <c r="E1720" s="62">
        <v>98</v>
      </c>
      <c r="F1720" s="110"/>
      <c r="G1720" s="111"/>
      <c r="H1720" s="110"/>
      <c r="I1720" s="65">
        <v>3.38</v>
      </c>
      <c r="J1720" s="112">
        <v>95</v>
      </c>
      <c r="K1720" s="67">
        <v>86.4</v>
      </c>
    </row>
    <row r="1721" spans="1:11" s="6" customFormat="1" ht="15" outlineLevel="1">
      <c r="A1721" s="59" t="s">
        <v>43</v>
      </c>
      <c r="B1721" s="108"/>
      <c r="C1721" s="108" t="s">
        <v>57</v>
      </c>
      <c r="D1721" s="109" t="s">
        <v>54</v>
      </c>
      <c r="E1721" s="62">
        <v>77</v>
      </c>
      <c r="F1721" s="110"/>
      <c r="G1721" s="111"/>
      <c r="H1721" s="110"/>
      <c r="I1721" s="65">
        <v>2.66</v>
      </c>
      <c r="J1721" s="112">
        <v>65</v>
      </c>
      <c r="K1721" s="67">
        <v>59.12</v>
      </c>
    </row>
    <row r="1722" spans="1:11" s="6" customFormat="1" ht="30" outlineLevel="1">
      <c r="A1722" s="59" t="s">
        <v>43</v>
      </c>
      <c r="B1722" s="108"/>
      <c r="C1722" s="108" t="s">
        <v>58</v>
      </c>
      <c r="D1722" s="109" t="s">
        <v>59</v>
      </c>
      <c r="E1722" s="62">
        <v>84.08</v>
      </c>
      <c r="F1722" s="110"/>
      <c r="G1722" s="111" t="s">
        <v>85</v>
      </c>
      <c r="H1722" s="110"/>
      <c r="I1722" s="65">
        <v>32.22</v>
      </c>
      <c r="J1722" s="112"/>
      <c r="K1722" s="67"/>
    </row>
    <row r="1723" spans="1:11" s="6" customFormat="1" ht="15.75">
      <c r="A1723" s="70" t="s">
        <v>43</v>
      </c>
      <c r="B1723" s="113"/>
      <c r="C1723" s="113" t="s">
        <v>60</v>
      </c>
      <c r="D1723" s="114"/>
      <c r="E1723" s="73" t="s">
        <v>43</v>
      </c>
      <c r="F1723" s="115"/>
      <c r="G1723" s="116"/>
      <c r="H1723" s="115"/>
      <c r="I1723" s="76">
        <v>1061.94</v>
      </c>
      <c r="J1723" s="117"/>
      <c r="K1723" s="78">
        <v>23105.279999999999</v>
      </c>
    </row>
    <row r="1724" spans="1:11" s="6" customFormat="1" ht="15" outlineLevel="1">
      <c r="A1724" s="59" t="s">
        <v>43</v>
      </c>
      <c r="B1724" s="108"/>
      <c r="C1724" s="108" t="s">
        <v>61</v>
      </c>
      <c r="D1724" s="109"/>
      <c r="E1724" s="62" t="s">
        <v>43</v>
      </c>
      <c r="F1724" s="110"/>
      <c r="G1724" s="111"/>
      <c r="H1724" s="110"/>
      <c r="I1724" s="65"/>
      <c r="J1724" s="112"/>
      <c r="K1724" s="67"/>
    </row>
    <row r="1725" spans="1:11" s="6" customFormat="1" ht="25.5" outlineLevel="1">
      <c r="A1725" s="59" t="s">
        <v>43</v>
      </c>
      <c r="B1725" s="108"/>
      <c r="C1725" s="108" t="s">
        <v>46</v>
      </c>
      <c r="D1725" s="109"/>
      <c r="E1725" s="62" t="s">
        <v>43</v>
      </c>
      <c r="F1725" s="110">
        <v>9.1</v>
      </c>
      <c r="G1725" s="111" t="s">
        <v>90</v>
      </c>
      <c r="H1725" s="110"/>
      <c r="I1725" s="65">
        <v>0.34</v>
      </c>
      <c r="J1725" s="112">
        <v>26.39</v>
      </c>
      <c r="K1725" s="67">
        <v>9.09</v>
      </c>
    </row>
    <row r="1726" spans="1:11" s="6" customFormat="1" ht="25.5" outlineLevel="1">
      <c r="A1726" s="59" t="s">
        <v>43</v>
      </c>
      <c r="B1726" s="108"/>
      <c r="C1726" s="108" t="s">
        <v>48</v>
      </c>
      <c r="D1726" s="109"/>
      <c r="E1726" s="62" t="s">
        <v>43</v>
      </c>
      <c r="F1726" s="110">
        <v>9.1</v>
      </c>
      <c r="G1726" s="111" t="s">
        <v>90</v>
      </c>
      <c r="H1726" s="110"/>
      <c r="I1726" s="65">
        <v>0.34</v>
      </c>
      <c r="J1726" s="112">
        <v>26.39</v>
      </c>
      <c r="K1726" s="67">
        <v>9.09</v>
      </c>
    </row>
    <row r="1727" spans="1:11" s="6" customFormat="1" ht="15" outlineLevel="1">
      <c r="A1727" s="59" t="s">
        <v>43</v>
      </c>
      <c r="B1727" s="108"/>
      <c r="C1727" s="108" t="s">
        <v>63</v>
      </c>
      <c r="D1727" s="109" t="s">
        <v>54</v>
      </c>
      <c r="E1727" s="62">
        <v>175</v>
      </c>
      <c r="F1727" s="110"/>
      <c r="G1727" s="111"/>
      <c r="H1727" s="110"/>
      <c r="I1727" s="65">
        <v>0.59</v>
      </c>
      <c r="J1727" s="112">
        <v>160</v>
      </c>
      <c r="K1727" s="67">
        <v>14.55</v>
      </c>
    </row>
    <row r="1728" spans="1:11" s="6" customFormat="1" ht="15" outlineLevel="1">
      <c r="A1728" s="59" t="s">
        <v>43</v>
      </c>
      <c r="B1728" s="108"/>
      <c r="C1728" s="108" t="s">
        <v>64</v>
      </c>
      <c r="D1728" s="109"/>
      <c r="E1728" s="62" t="s">
        <v>43</v>
      </c>
      <c r="F1728" s="110"/>
      <c r="G1728" s="111"/>
      <c r="H1728" s="110"/>
      <c r="I1728" s="65">
        <v>0.93</v>
      </c>
      <c r="J1728" s="112"/>
      <c r="K1728" s="67">
        <v>23.64</v>
      </c>
    </row>
    <row r="1729" spans="1:11" s="6" customFormat="1" ht="15.75">
      <c r="A1729" s="70" t="s">
        <v>43</v>
      </c>
      <c r="B1729" s="113"/>
      <c r="C1729" s="113" t="s">
        <v>65</v>
      </c>
      <c r="D1729" s="114"/>
      <c r="E1729" s="73" t="s">
        <v>43</v>
      </c>
      <c r="F1729" s="115"/>
      <c r="G1729" s="116"/>
      <c r="H1729" s="115"/>
      <c r="I1729" s="76">
        <v>1062.8699999999999</v>
      </c>
      <c r="J1729" s="117"/>
      <c r="K1729" s="78">
        <v>23128.92</v>
      </c>
    </row>
    <row r="1730" spans="1:11" s="6" customFormat="1" ht="240">
      <c r="A1730" s="59">
        <v>155</v>
      </c>
      <c r="B1730" s="108" t="s">
        <v>445</v>
      </c>
      <c r="C1730" s="108" t="s">
        <v>1024</v>
      </c>
      <c r="D1730" s="109" t="s">
        <v>122</v>
      </c>
      <c r="E1730" s="62" t="s">
        <v>1025</v>
      </c>
      <c r="F1730" s="110">
        <v>1637.73</v>
      </c>
      <c r="G1730" s="111"/>
      <c r="H1730" s="110"/>
      <c r="I1730" s="65"/>
      <c r="J1730" s="112"/>
      <c r="K1730" s="67"/>
    </row>
    <row r="1731" spans="1:11" s="6" customFormat="1" ht="25.5" outlineLevel="1">
      <c r="A1731" s="59" t="s">
        <v>43</v>
      </c>
      <c r="B1731" s="108"/>
      <c r="C1731" s="108" t="s">
        <v>44</v>
      </c>
      <c r="D1731" s="109"/>
      <c r="E1731" s="62" t="s">
        <v>43</v>
      </c>
      <c r="F1731" s="110">
        <v>1531.2</v>
      </c>
      <c r="G1731" s="111" t="s">
        <v>168</v>
      </c>
      <c r="H1731" s="110"/>
      <c r="I1731" s="65">
        <v>163.21</v>
      </c>
      <c r="J1731" s="112">
        <v>26.39</v>
      </c>
      <c r="K1731" s="67">
        <v>4306.9799999999996</v>
      </c>
    </row>
    <row r="1732" spans="1:11" s="6" customFormat="1" ht="25.5" outlineLevel="1">
      <c r="A1732" s="59" t="s">
        <v>43</v>
      </c>
      <c r="B1732" s="108"/>
      <c r="C1732" s="108" t="s">
        <v>46</v>
      </c>
      <c r="D1732" s="109"/>
      <c r="E1732" s="62" t="s">
        <v>43</v>
      </c>
      <c r="F1732" s="110">
        <v>45.47</v>
      </c>
      <c r="G1732" s="111" t="s">
        <v>169</v>
      </c>
      <c r="H1732" s="110"/>
      <c r="I1732" s="65">
        <v>4.79</v>
      </c>
      <c r="J1732" s="112">
        <v>6.33</v>
      </c>
      <c r="K1732" s="67">
        <v>30.31</v>
      </c>
    </row>
    <row r="1733" spans="1:11" s="6" customFormat="1" ht="15" outlineLevel="1">
      <c r="A1733" s="59" t="s">
        <v>43</v>
      </c>
      <c r="B1733" s="108"/>
      <c r="C1733" s="108" t="s">
        <v>48</v>
      </c>
      <c r="D1733" s="109"/>
      <c r="E1733" s="62" t="s">
        <v>43</v>
      </c>
      <c r="F1733" s="110" t="s">
        <v>447</v>
      </c>
      <c r="G1733" s="111"/>
      <c r="H1733" s="110"/>
      <c r="I1733" s="68" t="s">
        <v>78</v>
      </c>
      <c r="J1733" s="112">
        <v>26.39</v>
      </c>
      <c r="K1733" s="69" t="s">
        <v>1026</v>
      </c>
    </row>
    <row r="1734" spans="1:11" s="6" customFormat="1" ht="15" outlineLevel="1">
      <c r="A1734" s="59" t="s">
        <v>43</v>
      </c>
      <c r="B1734" s="108"/>
      <c r="C1734" s="108" t="s">
        <v>52</v>
      </c>
      <c r="D1734" s="109"/>
      <c r="E1734" s="62" t="s">
        <v>43</v>
      </c>
      <c r="F1734" s="110">
        <v>61.06</v>
      </c>
      <c r="G1734" s="111">
        <v>0.6</v>
      </c>
      <c r="H1734" s="110"/>
      <c r="I1734" s="65">
        <v>4.29</v>
      </c>
      <c r="J1734" s="112">
        <v>10.78</v>
      </c>
      <c r="K1734" s="67">
        <v>46.22</v>
      </c>
    </row>
    <row r="1735" spans="1:11" s="6" customFormat="1" ht="15" outlineLevel="1">
      <c r="A1735" s="59" t="s">
        <v>43</v>
      </c>
      <c r="B1735" s="108"/>
      <c r="C1735" s="108" t="s">
        <v>53</v>
      </c>
      <c r="D1735" s="109" t="s">
        <v>54</v>
      </c>
      <c r="E1735" s="62">
        <v>85</v>
      </c>
      <c r="F1735" s="110"/>
      <c r="G1735" s="111"/>
      <c r="H1735" s="110"/>
      <c r="I1735" s="65">
        <v>138.72999999999999</v>
      </c>
      <c r="J1735" s="112">
        <v>70</v>
      </c>
      <c r="K1735" s="67">
        <v>3014.89</v>
      </c>
    </row>
    <row r="1736" spans="1:11" s="6" customFormat="1" ht="15" outlineLevel="1">
      <c r="A1736" s="59" t="s">
        <v>43</v>
      </c>
      <c r="B1736" s="108"/>
      <c r="C1736" s="108" t="s">
        <v>55</v>
      </c>
      <c r="D1736" s="109" t="s">
        <v>54</v>
      </c>
      <c r="E1736" s="62">
        <v>70</v>
      </c>
      <c r="F1736" s="110"/>
      <c r="G1736" s="111"/>
      <c r="H1736" s="110"/>
      <c r="I1736" s="65">
        <v>114.25</v>
      </c>
      <c r="J1736" s="112">
        <v>41</v>
      </c>
      <c r="K1736" s="67">
        <v>1765.86</v>
      </c>
    </row>
    <row r="1737" spans="1:11" s="6" customFormat="1" ht="15" outlineLevel="1">
      <c r="A1737" s="59" t="s">
        <v>43</v>
      </c>
      <c r="B1737" s="108"/>
      <c r="C1737" s="108" t="s">
        <v>56</v>
      </c>
      <c r="D1737" s="109" t="s">
        <v>54</v>
      </c>
      <c r="E1737" s="62">
        <v>98</v>
      </c>
      <c r="F1737" s="110"/>
      <c r="G1737" s="111"/>
      <c r="H1737" s="110"/>
      <c r="I1737" s="65">
        <v>0.02</v>
      </c>
      <c r="J1737" s="112">
        <v>95</v>
      </c>
      <c r="K1737" s="67">
        <v>0.61</v>
      </c>
    </row>
    <row r="1738" spans="1:11" s="6" customFormat="1" ht="15" outlineLevel="1">
      <c r="A1738" s="59" t="s">
        <v>43</v>
      </c>
      <c r="B1738" s="108"/>
      <c r="C1738" s="108" t="s">
        <v>57</v>
      </c>
      <c r="D1738" s="109" t="s">
        <v>54</v>
      </c>
      <c r="E1738" s="62">
        <v>77</v>
      </c>
      <c r="F1738" s="110"/>
      <c r="G1738" s="111"/>
      <c r="H1738" s="110"/>
      <c r="I1738" s="65">
        <v>0.02</v>
      </c>
      <c r="J1738" s="112">
        <v>65</v>
      </c>
      <c r="K1738" s="67">
        <v>0.42</v>
      </c>
    </row>
    <row r="1739" spans="1:11" s="6" customFormat="1" ht="30" outlineLevel="1">
      <c r="A1739" s="59" t="s">
        <v>43</v>
      </c>
      <c r="B1739" s="108"/>
      <c r="C1739" s="108" t="s">
        <v>58</v>
      </c>
      <c r="D1739" s="109" t="s">
        <v>59</v>
      </c>
      <c r="E1739" s="62">
        <v>116</v>
      </c>
      <c r="F1739" s="110"/>
      <c r="G1739" s="111" t="s">
        <v>168</v>
      </c>
      <c r="H1739" s="110"/>
      <c r="I1739" s="65">
        <v>12.36</v>
      </c>
      <c r="J1739" s="112"/>
      <c r="K1739" s="67"/>
    </row>
    <row r="1740" spans="1:11" s="6" customFormat="1" ht="15.75">
      <c r="A1740" s="70" t="s">
        <v>43</v>
      </c>
      <c r="B1740" s="113"/>
      <c r="C1740" s="113" t="s">
        <v>60</v>
      </c>
      <c r="D1740" s="114"/>
      <c r="E1740" s="73" t="s">
        <v>43</v>
      </c>
      <c r="F1740" s="115"/>
      <c r="G1740" s="116"/>
      <c r="H1740" s="115"/>
      <c r="I1740" s="76">
        <v>425.31</v>
      </c>
      <c r="J1740" s="117"/>
      <c r="K1740" s="78">
        <v>9165.2900000000009</v>
      </c>
    </row>
    <row r="1741" spans="1:11" s="6" customFormat="1" ht="15" outlineLevel="1">
      <c r="A1741" s="59" t="s">
        <v>43</v>
      </c>
      <c r="B1741" s="108"/>
      <c r="C1741" s="108" t="s">
        <v>61</v>
      </c>
      <c r="D1741" s="109"/>
      <c r="E1741" s="62" t="s">
        <v>43</v>
      </c>
      <c r="F1741" s="110"/>
      <c r="G1741" s="111"/>
      <c r="H1741" s="110"/>
      <c r="I1741" s="65"/>
      <c r="J1741" s="112"/>
      <c r="K1741" s="67"/>
    </row>
    <row r="1742" spans="1:11" s="6" customFormat="1" ht="25.5" outlineLevel="1">
      <c r="A1742" s="59" t="s">
        <v>43</v>
      </c>
      <c r="B1742" s="108"/>
      <c r="C1742" s="108" t="s">
        <v>46</v>
      </c>
      <c r="D1742" s="109"/>
      <c r="E1742" s="62" t="s">
        <v>43</v>
      </c>
      <c r="F1742" s="110">
        <v>0.23</v>
      </c>
      <c r="G1742" s="111" t="s">
        <v>173</v>
      </c>
      <c r="H1742" s="110"/>
      <c r="I1742" s="65"/>
      <c r="J1742" s="112">
        <v>26.39</v>
      </c>
      <c r="K1742" s="67">
        <v>0.06</v>
      </c>
    </row>
    <row r="1743" spans="1:11" s="6" customFormat="1" ht="25.5" outlineLevel="1">
      <c r="A1743" s="59" t="s">
        <v>43</v>
      </c>
      <c r="B1743" s="108"/>
      <c r="C1743" s="108" t="s">
        <v>48</v>
      </c>
      <c r="D1743" s="109"/>
      <c r="E1743" s="62" t="s">
        <v>43</v>
      </c>
      <c r="F1743" s="110">
        <v>0.23</v>
      </c>
      <c r="G1743" s="111" t="s">
        <v>173</v>
      </c>
      <c r="H1743" s="110"/>
      <c r="I1743" s="65"/>
      <c r="J1743" s="112">
        <v>26.39</v>
      </c>
      <c r="K1743" s="67">
        <v>0.06</v>
      </c>
    </row>
    <row r="1744" spans="1:11" s="6" customFormat="1" ht="15" outlineLevel="1">
      <c r="A1744" s="59" t="s">
        <v>43</v>
      </c>
      <c r="B1744" s="108"/>
      <c r="C1744" s="108" t="s">
        <v>63</v>
      </c>
      <c r="D1744" s="109" t="s">
        <v>54</v>
      </c>
      <c r="E1744" s="62">
        <v>175</v>
      </c>
      <c r="F1744" s="110"/>
      <c r="G1744" s="111"/>
      <c r="H1744" s="110"/>
      <c r="I1744" s="65">
        <v>0</v>
      </c>
      <c r="J1744" s="112">
        <v>160</v>
      </c>
      <c r="K1744" s="67">
        <v>0.1</v>
      </c>
    </row>
    <row r="1745" spans="1:11" s="6" customFormat="1" ht="15" outlineLevel="1">
      <c r="A1745" s="59" t="s">
        <v>43</v>
      </c>
      <c r="B1745" s="108"/>
      <c r="C1745" s="108" t="s">
        <v>64</v>
      </c>
      <c r="D1745" s="109"/>
      <c r="E1745" s="62" t="s">
        <v>43</v>
      </c>
      <c r="F1745" s="110"/>
      <c r="G1745" s="111"/>
      <c r="H1745" s="110"/>
      <c r="I1745" s="65"/>
      <c r="J1745" s="112"/>
      <c r="K1745" s="67">
        <v>0.16</v>
      </c>
    </row>
    <row r="1746" spans="1:11" s="6" customFormat="1" ht="15.75">
      <c r="A1746" s="70" t="s">
        <v>43</v>
      </c>
      <c r="B1746" s="113"/>
      <c r="C1746" s="113" t="s">
        <v>65</v>
      </c>
      <c r="D1746" s="114"/>
      <c r="E1746" s="73" t="s">
        <v>43</v>
      </c>
      <c r="F1746" s="115"/>
      <c r="G1746" s="116"/>
      <c r="H1746" s="115"/>
      <c r="I1746" s="76">
        <v>425.31</v>
      </c>
      <c r="J1746" s="117"/>
      <c r="K1746" s="78">
        <v>9165.4500000000007</v>
      </c>
    </row>
    <row r="1747" spans="1:11" s="6" customFormat="1" ht="240">
      <c r="A1747" s="59">
        <v>156</v>
      </c>
      <c r="B1747" s="108" t="s">
        <v>1027</v>
      </c>
      <c r="C1747" s="108" t="s">
        <v>1028</v>
      </c>
      <c r="D1747" s="109" t="s">
        <v>1029</v>
      </c>
      <c r="E1747" s="62" t="s">
        <v>1030</v>
      </c>
      <c r="F1747" s="110">
        <v>685.34</v>
      </c>
      <c r="G1747" s="111"/>
      <c r="H1747" s="110"/>
      <c r="I1747" s="65"/>
      <c r="J1747" s="112"/>
      <c r="K1747" s="67"/>
    </row>
    <row r="1748" spans="1:11" s="6" customFormat="1" ht="25.5" outlineLevel="1">
      <c r="A1748" s="59" t="s">
        <v>43</v>
      </c>
      <c r="B1748" s="108"/>
      <c r="C1748" s="108" t="s">
        <v>44</v>
      </c>
      <c r="D1748" s="109"/>
      <c r="E1748" s="62" t="s">
        <v>43</v>
      </c>
      <c r="F1748" s="110">
        <v>490.06</v>
      </c>
      <c r="G1748" s="111" t="s">
        <v>85</v>
      </c>
      <c r="H1748" s="110"/>
      <c r="I1748" s="65">
        <v>61.89</v>
      </c>
      <c r="J1748" s="112">
        <v>26.39</v>
      </c>
      <c r="K1748" s="67">
        <v>1633.37</v>
      </c>
    </row>
    <row r="1749" spans="1:11" s="6" customFormat="1" ht="25.5" outlineLevel="1">
      <c r="A1749" s="59" t="s">
        <v>43</v>
      </c>
      <c r="B1749" s="108"/>
      <c r="C1749" s="108" t="s">
        <v>46</v>
      </c>
      <c r="D1749" s="109"/>
      <c r="E1749" s="62" t="s">
        <v>43</v>
      </c>
      <c r="F1749" s="110">
        <v>171.4</v>
      </c>
      <c r="G1749" s="111" t="s">
        <v>86</v>
      </c>
      <c r="H1749" s="110"/>
      <c r="I1749" s="65">
        <v>21.39</v>
      </c>
      <c r="J1749" s="112">
        <v>8.9499999999999993</v>
      </c>
      <c r="K1749" s="67">
        <v>191.45</v>
      </c>
    </row>
    <row r="1750" spans="1:11" s="6" customFormat="1" ht="15" outlineLevel="1">
      <c r="A1750" s="59" t="s">
        <v>43</v>
      </c>
      <c r="B1750" s="108"/>
      <c r="C1750" s="108" t="s">
        <v>48</v>
      </c>
      <c r="D1750" s="109"/>
      <c r="E1750" s="62" t="s">
        <v>43</v>
      </c>
      <c r="F1750" s="110" t="s">
        <v>1031</v>
      </c>
      <c r="G1750" s="111"/>
      <c r="H1750" s="110"/>
      <c r="I1750" s="68" t="s">
        <v>1032</v>
      </c>
      <c r="J1750" s="112">
        <v>26.39</v>
      </c>
      <c r="K1750" s="69" t="s">
        <v>1033</v>
      </c>
    </row>
    <row r="1751" spans="1:11" s="6" customFormat="1" ht="15" outlineLevel="1">
      <c r="A1751" s="59" t="s">
        <v>43</v>
      </c>
      <c r="B1751" s="108"/>
      <c r="C1751" s="108" t="s">
        <v>52</v>
      </c>
      <c r="D1751" s="109"/>
      <c r="E1751" s="62" t="s">
        <v>43</v>
      </c>
      <c r="F1751" s="110">
        <v>23.88</v>
      </c>
      <c r="G1751" s="111">
        <v>0</v>
      </c>
      <c r="H1751" s="110"/>
      <c r="I1751" s="65"/>
      <c r="J1751" s="112">
        <v>8.42</v>
      </c>
      <c r="K1751" s="67"/>
    </row>
    <row r="1752" spans="1:11" s="6" customFormat="1" ht="15" outlineLevel="1">
      <c r="A1752" s="59" t="s">
        <v>43</v>
      </c>
      <c r="B1752" s="108"/>
      <c r="C1752" s="108" t="s">
        <v>53</v>
      </c>
      <c r="D1752" s="109" t="s">
        <v>54</v>
      </c>
      <c r="E1752" s="62">
        <v>140</v>
      </c>
      <c r="F1752" s="110"/>
      <c r="G1752" s="111"/>
      <c r="H1752" s="110"/>
      <c r="I1752" s="65">
        <v>86.65</v>
      </c>
      <c r="J1752" s="112">
        <v>115</v>
      </c>
      <c r="K1752" s="67">
        <v>1878.38</v>
      </c>
    </row>
    <row r="1753" spans="1:11" s="6" customFormat="1" ht="15" outlineLevel="1">
      <c r="A1753" s="59" t="s">
        <v>43</v>
      </c>
      <c r="B1753" s="108"/>
      <c r="C1753" s="108" t="s">
        <v>55</v>
      </c>
      <c r="D1753" s="109" t="s">
        <v>54</v>
      </c>
      <c r="E1753" s="62">
        <v>79</v>
      </c>
      <c r="F1753" s="110"/>
      <c r="G1753" s="111"/>
      <c r="H1753" s="110"/>
      <c r="I1753" s="65">
        <v>48.89</v>
      </c>
      <c r="J1753" s="112">
        <v>41</v>
      </c>
      <c r="K1753" s="67">
        <v>669.68</v>
      </c>
    </row>
    <row r="1754" spans="1:11" s="6" customFormat="1" ht="15" outlineLevel="1">
      <c r="A1754" s="59" t="s">
        <v>43</v>
      </c>
      <c r="B1754" s="108"/>
      <c r="C1754" s="108" t="s">
        <v>56</v>
      </c>
      <c r="D1754" s="109" t="s">
        <v>54</v>
      </c>
      <c r="E1754" s="62">
        <v>98</v>
      </c>
      <c r="F1754" s="110"/>
      <c r="G1754" s="111"/>
      <c r="H1754" s="110"/>
      <c r="I1754" s="65">
        <v>1.73</v>
      </c>
      <c r="J1754" s="112">
        <v>95</v>
      </c>
      <c r="K1754" s="67">
        <v>44.49</v>
      </c>
    </row>
    <row r="1755" spans="1:11" s="6" customFormat="1" ht="15" outlineLevel="1">
      <c r="A1755" s="59" t="s">
        <v>43</v>
      </c>
      <c r="B1755" s="108"/>
      <c r="C1755" s="108" t="s">
        <v>57</v>
      </c>
      <c r="D1755" s="109" t="s">
        <v>54</v>
      </c>
      <c r="E1755" s="62">
        <v>77</v>
      </c>
      <c r="F1755" s="110"/>
      <c r="G1755" s="111"/>
      <c r="H1755" s="110"/>
      <c r="I1755" s="65">
        <v>1.36</v>
      </c>
      <c r="J1755" s="112">
        <v>65</v>
      </c>
      <c r="K1755" s="67">
        <v>30.44</v>
      </c>
    </row>
    <row r="1756" spans="1:11" s="6" customFormat="1" ht="30" outlineLevel="1">
      <c r="A1756" s="59" t="s">
        <v>43</v>
      </c>
      <c r="B1756" s="108"/>
      <c r="C1756" s="108" t="s">
        <v>58</v>
      </c>
      <c r="D1756" s="109" t="s">
        <v>59</v>
      </c>
      <c r="E1756" s="62">
        <v>45.8</v>
      </c>
      <c r="F1756" s="110"/>
      <c r="G1756" s="111" t="s">
        <v>85</v>
      </c>
      <c r="H1756" s="110"/>
      <c r="I1756" s="65">
        <v>5.78</v>
      </c>
      <c r="J1756" s="112"/>
      <c r="K1756" s="67"/>
    </row>
    <row r="1757" spans="1:11" s="6" customFormat="1" ht="15.75">
      <c r="A1757" s="70" t="s">
        <v>43</v>
      </c>
      <c r="B1757" s="113"/>
      <c r="C1757" s="113" t="s">
        <v>60</v>
      </c>
      <c r="D1757" s="114"/>
      <c r="E1757" s="73" t="s">
        <v>43</v>
      </c>
      <c r="F1757" s="115"/>
      <c r="G1757" s="116"/>
      <c r="H1757" s="115"/>
      <c r="I1757" s="76">
        <v>221.91</v>
      </c>
      <c r="J1757" s="117"/>
      <c r="K1757" s="78">
        <v>4447.8100000000004</v>
      </c>
    </row>
    <row r="1758" spans="1:11" s="6" customFormat="1" ht="15" outlineLevel="1">
      <c r="A1758" s="59" t="s">
        <v>43</v>
      </c>
      <c r="B1758" s="108"/>
      <c r="C1758" s="108" t="s">
        <v>61</v>
      </c>
      <c r="D1758" s="109"/>
      <c r="E1758" s="62" t="s">
        <v>43</v>
      </c>
      <c r="F1758" s="110"/>
      <c r="G1758" s="111"/>
      <c r="H1758" s="110"/>
      <c r="I1758" s="65"/>
      <c r="J1758" s="112"/>
      <c r="K1758" s="67"/>
    </row>
    <row r="1759" spans="1:11" s="6" customFormat="1" ht="25.5" outlineLevel="1">
      <c r="A1759" s="59" t="s">
        <v>43</v>
      </c>
      <c r="B1759" s="108"/>
      <c r="C1759" s="108" t="s">
        <v>46</v>
      </c>
      <c r="D1759" s="109"/>
      <c r="E1759" s="62" t="s">
        <v>43</v>
      </c>
      <c r="F1759" s="110">
        <v>14.22</v>
      </c>
      <c r="G1759" s="111" t="s">
        <v>90</v>
      </c>
      <c r="H1759" s="110"/>
      <c r="I1759" s="65">
        <v>0.18</v>
      </c>
      <c r="J1759" s="112">
        <v>26.39</v>
      </c>
      <c r="K1759" s="67">
        <v>4.68</v>
      </c>
    </row>
    <row r="1760" spans="1:11" s="6" customFormat="1" ht="25.5" outlineLevel="1">
      <c r="A1760" s="59" t="s">
        <v>43</v>
      </c>
      <c r="B1760" s="108"/>
      <c r="C1760" s="108" t="s">
        <v>48</v>
      </c>
      <c r="D1760" s="109"/>
      <c r="E1760" s="62" t="s">
        <v>43</v>
      </c>
      <c r="F1760" s="110">
        <v>14.22</v>
      </c>
      <c r="G1760" s="111" t="s">
        <v>90</v>
      </c>
      <c r="H1760" s="110"/>
      <c r="I1760" s="65">
        <v>0.18</v>
      </c>
      <c r="J1760" s="112">
        <v>26.39</v>
      </c>
      <c r="K1760" s="67">
        <v>4.68</v>
      </c>
    </row>
    <row r="1761" spans="1:11" s="6" customFormat="1" ht="15" outlineLevel="1">
      <c r="A1761" s="59" t="s">
        <v>43</v>
      </c>
      <c r="B1761" s="108"/>
      <c r="C1761" s="108" t="s">
        <v>63</v>
      </c>
      <c r="D1761" s="109" t="s">
        <v>54</v>
      </c>
      <c r="E1761" s="62">
        <v>175</v>
      </c>
      <c r="F1761" s="110"/>
      <c r="G1761" s="111"/>
      <c r="H1761" s="110"/>
      <c r="I1761" s="65">
        <v>0.32</v>
      </c>
      <c r="J1761" s="112">
        <v>160</v>
      </c>
      <c r="K1761" s="67">
        <v>7.49</v>
      </c>
    </row>
    <row r="1762" spans="1:11" s="6" customFormat="1" ht="15" outlineLevel="1">
      <c r="A1762" s="59" t="s">
        <v>43</v>
      </c>
      <c r="B1762" s="108"/>
      <c r="C1762" s="108" t="s">
        <v>64</v>
      </c>
      <c r="D1762" s="109"/>
      <c r="E1762" s="62" t="s">
        <v>43</v>
      </c>
      <c r="F1762" s="110"/>
      <c r="G1762" s="111"/>
      <c r="H1762" s="110"/>
      <c r="I1762" s="65">
        <v>0.5</v>
      </c>
      <c r="J1762" s="112"/>
      <c r="K1762" s="67">
        <v>12.17</v>
      </c>
    </row>
    <row r="1763" spans="1:11" s="6" customFormat="1" ht="15.75">
      <c r="A1763" s="70" t="s">
        <v>43</v>
      </c>
      <c r="B1763" s="113"/>
      <c r="C1763" s="113" t="s">
        <v>65</v>
      </c>
      <c r="D1763" s="114"/>
      <c r="E1763" s="73" t="s">
        <v>43</v>
      </c>
      <c r="F1763" s="115"/>
      <c r="G1763" s="116"/>
      <c r="H1763" s="115"/>
      <c r="I1763" s="76">
        <v>222.41</v>
      </c>
      <c r="J1763" s="117"/>
      <c r="K1763" s="78">
        <v>4459.9799999999996</v>
      </c>
    </row>
    <row r="1764" spans="1:11" s="6" customFormat="1" ht="135">
      <c r="A1764" s="59">
        <v>157</v>
      </c>
      <c r="B1764" s="108" t="s">
        <v>1034</v>
      </c>
      <c r="C1764" s="108" t="s">
        <v>1035</v>
      </c>
      <c r="D1764" s="109" t="s">
        <v>1036</v>
      </c>
      <c r="E1764" s="62" t="s">
        <v>1037</v>
      </c>
      <c r="F1764" s="110">
        <v>109.06</v>
      </c>
      <c r="G1764" s="111"/>
      <c r="H1764" s="110"/>
      <c r="I1764" s="65"/>
      <c r="J1764" s="112"/>
      <c r="K1764" s="67"/>
    </row>
    <row r="1765" spans="1:11" s="6" customFormat="1" ht="15" outlineLevel="1">
      <c r="A1765" s="59" t="s">
        <v>43</v>
      </c>
      <c r="B1765" s="108"/>
      <c r="C1765" s="108" t="s">
        <v>44</v>
      </c>
      <c r="D1765" s="109"/>
      <c r="E1765" s="62" t="s">
        <v>43</v>
      </c>
      <c r="F1765" s="110">
        <v>95.48</v>
      </c>
      <c r="G1765" s="111" t="s">
        <v>76</v>
      </c>
      <c r="H1765" s="110"/>
      <c r="I1765" s="65">
        <v>70.58</v>
      </c>
      <c r="J1765" s="112">
        <v>26.39</v>
      </c>
      <c r="K1765" s="67">
        <v>1862.57</v>
      </c>
    </row>
    <row r="1766" spans="1:11" s="6" customFormat="1" ht="15" outlineLevel="1">
      <c r="A1766" s="59" t="s">
        <v>43</v>
      </c>
      <c r="B1766" s="108"/>
      <c r="C1766" s="108" t="s">
        <v>46</v>
      </c>
      <c r="D1766" s="109"/>
      <c r="E1766" s="62" t="s">
        <v>43</v>
      </c>
      <c r="F1766" s="110">
        <v>13.58</v>
      </c>
      <c r="G1766" s="111">
        <v>1.2</v>
      </c>
      <c r="H1766" s="110"/>
      <c r="I1766" s="65">
        <v>9.1300000000000008</v>
      </c>
      <c r="J1766" s="112">
        <v>6.01</v>
      </c>
      <c r="K1766" s="67">
        <v>54.85</v>
      </c>
    </row>
    <row r="1767" spans="1:11" s="6" customFormat="1" ht="15" outlineLevel="1">
      <c r="A1767" s="59" t="s">
        <v>43</v>
      </c>
      <c r="B1767" s="108"/>
      <c r="C1767" s="108" t="s">
        <v>48</v>
      </c>
      <c r="D1767" s="109"/>
      <c r="E1767" s="62" t="s">
        <v>43</v>
      </c>
      <c r="F1767" s="110" t="s">
        <v>1038</v>
      </c>
      <c r="G1767" s="111"/>
      <c r="H1767" s="110"/>
      <c r="I1767" s="68" t="s">
        <v>684</v>
      </c>
      <c r="J1767" s="112">
        <v>26.39</v>
      </c>
      <c r="K1767" s="69" t="s">
        <v>685</v>
      </c>
    </row>
    <row r="1768" spans="1:11" s="6" customFormat="1" ht="15" outlineLevel="1">
      <c r="A1768" s="59" t="s">
        <v>43</v>
      </c>
      <c r="B1768" s="108"/>
      <c r="C1768" s="108" t="s">
        <v>52</v>
      </c>
      <c r="D1768" s="109"/>
      <c r="E1768" s="62" t="s">
        <v>43</v>
      </c>
      <c r="F1768" s="110"/>
      <c r="G1768" s="111"/>
      <c r="H1768" s="110"/>
      <c r="I1768" s="65"/>
      <c r="J1768" s="112"/>
      <c r="K1768" s="67"/>
    </row>
    <row r="1769" spans="1:11" s="6" customFormat="1" ht="15" outlineLevel="1">
      <c r="A1769" s="59" t="s">
        <v>43</v>
      </c>
      <c r="B1769" s="108"/>
      <c r="C1769" s="108" t="s">
        <v>53</v>
      </c>
      <c r="D1769" s="109" t="s">
        <v>54</v>
      </c>
      <c r="E1769" s="62">
        <v>91</v>
      </c>
      <c r="F1769" s="110"/>
      <c r="G1769" s="111"/>
      <c r="H1769" s="110"/>
      <c r="I1769" s="65">
        <v>64.23</v>
      </c>
      <c r="J1769" s="112">
        <v>75</v>
      </c>
      <c r="K1769" s="67">
        <v>1396.93</v>
      </c>
    </row>
    <row r="1770" spans="1:11" s="6" customFormat="1" ht="15" outlineLevel="1">
      <c r="A1770" s="59" t="s">
        <v>43</v>
      </c>
      <c r="B1770" s="108"/>
      <c r="C1770" s="108" t="s">
        <v>55</v>
      </c>
      <c r="D1770" s="109" t="s">
        <v>54</v>
      </c>
      <c r="E1770" s="62">
        <v>70</v>
      </c>
      <c r="F1770" s="110"/>
      <c r="G1770" s="111"/>
      <c r="H1770" s="110"/>
      <c r="I1770" s="65">
        <v>49.41</v>
      </c>
      <c r="J1770" s="112">
        <v>41</v>
      </c>
      <c r="K1770" s="67">
        <v>763.65</v>
      </c>
    </row>
    <row r="1771" spans="1:11" s="6" customFormat="1" ht="15" outlineLevel="1">
      <c r="A1771" s="59" t="s">
        <v>43</v>
      </c>
      <c r="B1771" s="108"/>
      <c r="C1771" s="108" t="s">
        <v>56</v>
      </c>
      <c r="D1771" s="109" t="s">
        <v>54</v>
      </c>
      <c r="E1771" s="62">
        <v>98</v>
      </c>
      <c r="F1771" s="110"/>
      <c r="G1771" s="111"/>
      <c r="H1771" s="110"/>
      <c r="I1771" s="65">
        <v>0.51</v>
      </c>
      <c r="J1771" s="112">
        <v>95</v>
      </c>
      <c r="K1771" s="67">
        <v>12.98</v>
      </c>
    </row>
    <row r="1772" spans="1:11" s="6" customFormat="1" ht="15" outlineLevel="1">
      <c r="A1772" s="59" t="s">
        <v>43</v>
      </c>
      <c r="B1772" s="108"/>
      <c r="C1772" s="108" t="s">
        <v>57</v>
      </c>
      <c r="D1772" s="109" t="s">
        <v>54</v>
      </c>
      <c r="E1772" s="62">
        <v>77</v>
      </c>
      <c r="F1772" s="110"/>
      <c r="G1772" s="111"/>
      <c r="H1772" s="110"/>
      <c r="I1772" s="65">
        <v>0.4</v>
      </c>
      <c r="J1772" s="112">
        <v>65</v>
      </c>
      <c r="K1772" s="67">
        <v>8.8800000000000008</v>
      </c>
    </row>
    <row r="1773" spans="1:11" s="6" customFormat="1" ht="30" outlineLevel="1">
      <c r="A1773" s="59" t="s">
        <v>43</v>
      </c>
      <c r="B1773" s="108"/>
      <c r="C1773" s="108" t="s">
        <v>58</v>
      </c>
      <c r="D1773" s="109" t="s">
        <v>59</v>
      </c>
      <c r="E1773" s="62">
        <v>8.5399999999999991</v>
      </c>
      <c r="F1773" s="110"/>
      <c r="G1773" s="111" t="s">
        <v>76</v>
      </c>
      <c r="H1773" s="110"/>
      <c r="I1773" s="65">
        <v>6.31</v>
      </c>
      <c r="J1773" s="112"/>
      <c r="K1773" s="67"/>
    </row>
    <row r="1774" spans="1:11" s="6" customFormat="1" ht="15.75">
      <c r="A1774" s="70" t="s">
        <v>43</v>
      </c>
      <c r="B1774" s="113"/>
      <c r="C1774" s="113" t="s">
        <v>60</v>
      </c>
      <c r="D1774" s="114"/>
      <c r="E1774" s="73" t="s">
        <v>43</v>
      </c>
      <c r="F1774" s="115"/>
      <c r="G1774" s="116"/>
      <c r="H1774" s="115"/>
      <c r="I1774" s="76">
        <v>194.26</v>
      </c>
      <c r="J1774" s="117"/>
      <c r="K1774" s="78">
        <v>4099.8599999999997</v>
      </c>
    </row>
    <row r="1775" spans="1:11" s="6" customFormat="1" ht="15" outlineLevel="1">
      <c r="A1775" s="59" t="s">
        <v>43</v>
      </c>
      <c r="B1775" s="108"/>
      <c r="C1775" s="108" t="s">
        <v>61</v>
      </c>
      <c r="D1775" s="109"/>
      <c r="E1775" s="62" t="s">
        <v>43</v>
      </c>
      <c r="F1775" s="110"/>
      <c r="G1775" s="111"/>
      <c r="H1775" s="110"/>
      <c r="I1775" s="65"/>
      <c r="J1775" s="112"/>
      <c r="K1775" s="67"/>
    </row>
    <row r="1776" spans="1:11" s="6" customFormat="1" ht="15" outlineLevel="1">
      <c r="A1776" s="59" t="s">
        <v>43</v>
      </c>
      <c r="B1776" s="108"/>
      <c r="C1776" s="108" t="s">
        <v>46</v>
      </c>
      <c r="D1776" s="109"/>
      <c r="E1776" s="62" t="s">
        <v>43</v>
      </c>
      <c r="F1776" s="110">
        <v>0.77</v>
      </c>
      <c r="G1776" s="111" t="s">
        <v>80</v>
      </c>
      <c r="H1776" s="110"/>
      <c r="I1776" s="65">
        <v>0.05</v>
      </c>
      <c r="J1776" s="112">
        <v>26.39</v>
      </c>
      <c r="K1776" s="67">
        <v>1.37</v>
      </c>
    </row>
    <row r="1777" spans="1:11" s="6" customFormat="1" ht="15" outlineLevel="1">
      <c r="A1777" s="59" t="s">
        <v>43</v>
      </c>
      <c r="B1777" s="108"/>
      <c r="C1777" s="108" t="s">
        <v>48</v>
      </c>
      <c r="D1777" s="109"/>
      <c r="E1777" s="62" t="s">
        <v>43</v>
      </c>
      <c r="F1777" s="110">
        <v>0.77</v>
      </c>
      <c r="G1777" s="111" t="s">
        <v>80</v>
      </c>
      <c r="H1777" s="110"/>
      <c r="I1777" s="65">
        <v>0.05</v>
      </c>
      <c r="J1777" s="112">
        <v>26.39</v>
      </c>
      <c r="K1777" s="67">
        <v>1.37</v>
      </c>
    </row>
    <row r="1778" spans="1:11" s="6" customFormat="1" ht="15" outlineLevel="1">
      <c r="A1778" s="59" t="s">
        <v>43</v>
      </c>
      <c r="B1778" s="108"/>
      <c r="C1778" s="108" t="s">
        <v>63</v>
      </c>
      <c r="D1778" s="109" t="s">
        <v>54</v>
      </c>
      <c r="E1778" s="62">
        <v>175</v>
      </c>
      <c r="F1778" s="110"/>
      <c r="G1778" s="111"/>
      <c r="H1778" s="110"/>
      <c r="I1778" s="65">
        <v>0.09</v>
      </c>
      <c r="J1778" s="112">
        <v>160</v>
      </c>
      <c r="K1778" s="67">
        <v>2.19</v>
      </c>
    </row>
    <row r="1779" spans="1:11" s="6" customFormat="1" ht="15" outlineLevel="1">
      <c r="A1779" s="59" t="s">
        <v>43</v>
      </c>
      <c r="B1779" s="108"/>
      <c r="C1779" s="108" t="s">
        <v>64</v>
      </c>
      <c r="D1779" s="109"/>
      <c r="E1779" s="62" t="s">
        <v>43</v>
      </c>
      <c r="F1779" s="110"/>
      <c r="G1779" s="111"/>
      <c r="H1779" s="110"/>
      <c r="I1779" s="65">
        <v>0.14000000000000001</v>
      </c>
      <c r="J1779" s="112"/>
      <c r="K1779" s="67">
        <v>3.56</v>
      </c>
    </row>
    <row r="1780" spans="1:11" s="6" customFormat="1" ht="15.75">
      <c r="A1780" s="70" t="s">
        <v>43</v>
      </c>
      <c r="B1780" s="113"/>
      <c r="C1780" s="113" t="s">
        <v>65</v>
      </c>
      <c r="D1780" s="114"/>
      <c r="E1780" s="73" t="s">
        <v>43</v>
      </c>
      <c r="F1780" s="115"/>
      <c r="G1780" s="116"/>
      <c r="H1780" s="115"/>
      <c r="I1780" s="76">
        <v>194.4</v>
      </c>
      <c r="J1780" s="117"/>
      <c r="K1780" s="78">
        <v>4103.42</v>
      </c>
    </row>
    <row r="1781" spans="1:11" s="6" customFormat="1" ht="30">
      <c r="A1781" s="59">
        <v>158</v>
      </c>
      <c r="B1781" s="108" t="s">
        <v>1039</v>
      </c>
      <c r="C1781" s="108" t="s">
        <v>1040</v>
      </c>
      <c r="D1781" s="109" t="s">
        <v>418</v>
      </c>
      <c r="E1781" s="62">
        <v>5.6</v>
      </c>
      <c r="F1781" s="110">
        <v>378.22</v>
      </c>
      <c r="G1781" s="111"/>
      <c r="H1781" s="110"/>
      <c r="I1781" s="65">
        <v>2118.0300000000002</v>
      </c>
      <c r="J1781" s="112">
        <v>1.85</v>
      </c>
      <c r="K1781" s="78">
        <v>3918.36</v>
      </c>
    </row>
    <row r="1782" spans="1:11" s="6" customFormat="1" ht="135">
      <c r="A1782" s="59">
        <v>159</v>
      </c>
      <c r="B1782" s="108" t="s">
        <v>1041</v>
      </c>
      <c r="C1782" s="108" t="s">
        <v>1042</v>
      </c>
      <c r="D1782" s="109" t="s">
        <v>1036</v>
      </c>
      <c r="E1782" s="62">
        <v>0.56000000000000005</v>
      </c>
      <c r="F1782" s="110">
        <v>33.200000000000003</v>
      </c>
      <c r="G1782" s="111">
        <v>3</v>
      </c>
      <c r="H1782" s="110"/>
      <c r="I1782" s="65"/>
      <c r="J1782" s="112"/>
      <c r="K1782" s="67"/>
    </row>
    <row r="1783" spans="1:11" s="6" customFormat="1" ht="15" outlineLevel="1">
      <c r="A1783" s="59" t="s">
        <v>43</v>
      </c>
      <c r="B1783" s="108"/>
      <c r="C1783" s="108" t="s">
        <v>44</v>
      </c>
      <c r="D1783" s="109"/>
      <c r="E1783" s="62" t="s">
        <v>43</v>
      </c>
      <c r="F1783" s="110">
        <v>29.07</v>
      </c>
      <c r="G1783" s="111" t="s">
        <v>1043</v>
      </c>
      <c r="H1783" s="110"/>
      <c r="I1783" s="65">
        <v>64.47</v>
      </c>
      <c r="J1783" s="112">
        <v>26.39</v>
      </c>
      <c r="K1783" s="67">
        <v>1701.25</v>
      </c>
    </row>
    <row r="1784" spans="1:11" s="6" customFormat="1" ht="15" outlineLevel="1">
      <c r="A1784" s="59" t="s">
        <v>43</v>
      </c>
      <c r="B1784" s="108"/>
      <c r="C1784" s="108" t="s">
        <v>46</v>
      </c>
      <c r="D1784" s="109"/>
      <c r="E1784" s="62" t="s">
        <v>43</v>
      </c>
      <c r="F1784" s="110">
        <v>4.13</v>
      </c>
      <c r="G1784" s="111" t="s">
        <v>1044</v>
      </c>
      <c r="H1784" s="110"/>
      <c r="I1784" s="65">
        <v>8.33</v>
      </c>
      <c r="J1784" s="112">
        <v>6.01</v>
      </c>
      <c r="K1784" s="67">
        <v>50.04</v>
      </c>
    </row>
    <row r="1785" spans="1:11" s="6" customFormat="1" ht="15" outlineLevel="1">
      <c r="A1785" s="59" t="s">
        <v>43</v>
      </c>
      <c r="B1785" s="108"/>
      <c r="C1785" s="108" t="s">
        <v>48</v>
      </c>
      <c r="D1785" s="109"/>
      <c r="E1785" s="62" t="s">
        <v>43</v>
      </c>
      <c r="F1785" s="110" t="s">
        <v>447</v>
      </c>
      <c r="G1785" s="111"/>
      <c r="H1785" s="110"/>
      <c r="I1785" s="68" t="s">
        <v>1045</v>
      </c>
      <c r="J1785" s="112">
        <v>26.39</v>
      </c>
      <c r="K1785" s="69" t="s">
        <v>1046</v>
      </c>
    </row>
    <row r="1786" spans="1:11" s="6" customFormat="1" ht="15" outlineLevel="1">
      <c r="A1786" s="59" t="s">
        <v>43</v>
      </c>
      <c r="B1786" s="108"/>
      <c r="C1786" s="108" t="s">
        <v>52</v>
      </c>
      <c r="D1786" s="109"/>
      <c r="E1786" s="62" t="s">
        <v>43</v>
      </c>
      <c r="F1786" s="110"/>
      <c r="G1786" s="111">
        <v>3</v>
      </c>
      <c r="H1786" s="110"/>
      <c r="I1786" s="65"/>
      <c r="J1786" s="112"/>
      <c r="K1786" s="67"/>
    </row>
    <row r="1787" spans="1:11" s="6" customFormat="1" ht="15" outlineLevel="1">
      <c r="A1787" s="59" t="s">
        <v>43</v>
      </c>
      <c r="B1787" s="108"/>
      <c r="C1787" s="108" t="s">
        <v>53</v>
      </c>
      <c r="D1787" s="109" t="s">
        <v>54</v>
      </c>
      <c r="E1787" s="62">
        <v>91</v>
      </c>
      <c r="F1787" s="110"/>
      <c r="G1787" s="111"/>
      <c r="H1787" s="110"/>
      <c r="I1787" s="65">
        <v>58.67</v>
      </c>
      <c r="J1787" s="112">
        <v>75</v>
      </c>
      <c r="K1787" s="67">
        <v>1275.94</v>
      </c>
    </row>
    <row r="1788" spans="1:11" s="6" customFormat="1" ht="15" outlineLevel="1">
      <c r="A1788" s="59" t="s">
        <v>43</v>
      </c>
      <c r="B1788" s="108"/>
      <c r="C1788" s="108" t="s">
        <v>55</v>
      </c>
      <c r="D1788" s="109" t="s">
        <v>54</v>
      </c>
      <c r="E1788" s="62">
        <v>70</v>
      </c>
      <c r="F1788" s="110"/>
      <c r="G1788" s="111"/>
      <c r="H1788" s="110"/>
      <c r="I1788" s="65">
        <v>45.13</v>
      </c>
      <c r="J1788" s="112">
        <v>41</v>
      </c>
      <c r="K1788" s="67">
        <v>697.51</v>
      </c>
    </row>
    <row r="1789" spans="1:11" s="6" customFormat="1" ht="15" outlineLevel="1">
      <c r="A1789" s="59" t="s">
        <v>43</v>
      </c>
      <c r="B1789" s="108"/>
      <c r="C1789" s="108" t="s">
        <v>56</v>
      </c>
      <c r="D1789" s="109" t="s">
        <v>54</v>
      </c>
      <c r="E1789" s="62">
        <v>98</v>
      </c>
      <c r="F1789" s="110"/>
      <c r="G1789" s="111"/>
      <c r="H1789" s="110"/>
      <c r="I1789" s="65">
        <v>0.45</v>
      </c>
      <c r="J1789" s="112">
        <v>95</v>
      </c>
      <c r="K1789" s="67">
        <v>11.63</v>
      </c>
    </row>
    <row r="1790" spans="1:11" s="6" customFormat="1" ht="15" outlineLevel="1">
      <c r="A1790" s="59" t="s">
        <v>43</v>
      </c>
      <c r="B1790" s="108"/>
      <c r="C1790" s="108" t="s">
        <v>57</v>
      </c>
      <c r="D1790" s="109" t="s">
        <v>54</v>
      </c>
      <c r="E1790" s="62">
        <v>77</v>
      </c>
      <c r="F1790" s="110"/>
      <c r="G1790" s="111"/>
      <c r="H1790" s="110"/>
      <c r="I1790" s="65">
        <v>0.35</v>
      </c>
      <c r="J1790" s="112">
        <v>65</v>
      </c>
      <c r="K1790" s="67">
        <v>7.96</v>
      </c>
    </row>
    <row r="1791" spans="1:11" s="6" customFormat="1" ht="30" outlineLevel="1">
      <c r="A1791" s="59" t="s">
        <v>43</v>
      </c>
      <c r="B1791" s="108"/>
      <c r="C1791" s="108" t="s">
        <v>58</v>
      </c>
      <c r="D1791" s="109" t="s">
        <v>59</v>
      </c>
      <c r="E1791" s="62">
        <v>2.6</v>
      </c>
      <c r="F1791" s="110"/>
      <c r="G1791" s="111" t="s">
        <v>1043</v>
      </c>
      <c r="H1791" s="110"/>
      <c r="I1791" s="65">
        <v>5.77</v>
      </c>
      <c r="J1791" s="112"/>
      <c r="K1791" s="67"/>
    </row>
    <row r="1792" spans="1:11" s="6" customFormat="1" ht="15.75">
      <c r="A1792" s="70" t="s">
        <v>43</v>
      </c>
      <c r="B1792" s="113"/>
      <c r="C1792" s="113" t="s">
        <v>60</v>
      </c>
      <c r="D1792" s="114"/>
      <c r="E1792" s="73" t="s">
        <v>43</v>
      </c>
      <c r="F1792" s="115"/>
      <c r="G1792" s="116"/>
      <c r="H1792" s="115"/>
      <c r="I1792" s="76">
        <v>177.4</v>
      </c>
      <c r="J1792" s="117"/>
      <c r="K1792" s="78">
        <v>3744.33</v>
      </c>
    </row>
    <row r="1793" spans="1:11" s="6" customFormat="1" ht="15" outlineLevel="1">
      <c r="A1793" s="59" t="s">
        <v>43</v>
      </c>
      <c r="B1793" s="108"/>
      <c r="C1793" s="108" t="s">
        <v>61</v>
      </c>
      <c r="D1793" s="109"/>
      <c r="E1793" s="62" t="s">
        <v>43</v>
      </c>
      <c r="F1793" s="110"/>
      <c r="G1793" s="111"/>
      <c r="H1793" s="110"/>
      <c r="I1793" s="65"/>
      <c r="J1793" s="112"/>
      <c r="K1793" s="67"/>
    </row>
    <row r="1794" spans="1:11" s="6" customFormat="1" ht="15" outlineLevel="1">
      <c r="A1794" s="59" t="s">
        <v>43</v>
      </c>
      <c r="B1794" s="108"/>
      <c r="C1794" s="108" t="s">
        <v>46</v>
      </c>
      <c r="D1794" s="109"/>
      <c r="E1794" s="62" t="s">
        <v>43</v>
      </c>
      <c r="F1794" s="110">
        <v>0.23</v>
      </c>
      <c r="G1794" s="111" t="s">
        <v>1047</v>
      </c>
      <c r="H1794" s="110"/>
      <c r="I1794" s="65">
        <v>0.05</v>
      </c>
      <c r="J1794" s="112">
        <v>26.39</v>
      </c>
      <c r="K1794" s="67">
        <v>1.22</v>
      </c>
    </row>
    <row r="1795" spans="1:11" s="6" customFormat="1" ht="15" outlineLevel="1">
      <c r="A1795" s="59" t="s">
        <v>43</v>
      </c>
      <c r="B1795" s="108"/>
      <c r="C1795" s="108" t="s">
        <v>48</v>
      </c>
      <c r="D1795" s="109"/>
      <c r="E1795" s="62" t="s">
        <v>43</v>
      </c>
      <c r="F1795" s="110">
        <v>0.23</v>
      </c>
      <c r="G1795" s="111" t="s">
        <v>1047</v>
      </c>
      <c r="H1795" s="110"/>
      <c r="I1795" s="65">
        <v>0.05</v>
      </c>
      <c r="J1795" s="112">
        <v>26.39</v>
      </c>
      <c r="K1795" s="67">
        <v>1.22</v>
      </c>
    </row>
    <row r="1796" spans="1:11" s="6" customFormat="1" ht="15" outlineLevel="1">
      <c r="A1796" s="59" t="s">
        <v>43</v>
      </c>
      <c r="B1796" s="108"/>
      <c r="C1796" s="108" t="s">
        <v>63</v>
      </c>
      <c r="D1796" s="109" t="s">
        <v>54</v>
      </c>
      <c r="E1796" s="62">
        <v>175</v>
      </c>
      <c r="F1796" s="110"/>
      <c r="G1796" s="111"/>
      <c r="H1796" s="110"/>
      <c r="I1796" s="65">
        <v>0.09</v>
      </c>
      <c r="J1796" s="112">
        <v>160</v>
      </c>
      <c r="K1796" s="67">
        <v>1.95</v>
      </c>
    </row>
    <row r="1797" spans="1:11" s="6" customFormat="1" ht="15" outlineLevel="1">
      <c r="A1797" s="59" t="s">
        <v>43</v>
      </c>
      <c r="B1797" s="108"/>
      <c r="C1797" s="108" t="s">
        <v>64</v>
      </c>
      <c r="D1797" s="109"/>
      <c r="E1797" s="62" t="s">
        <v>43</v>
      </c>
      <c r="F1797" s="110"/>
      <c r="G1797" s="111"/>
      <c r="H1797" s="110"/>
      <c r="I1797" s="65">
        <v>0.14000000000000001</v>
      </c>
      <c r="J1797" s="112"/>
      <c r="K1797" s="67">
        <v>3.17</v>
      </c>
    </row>
    <row r="1798" spans="1:11" s="6" customFormat="1" ht="15.75">
      <c r="A1798" s="70" t="s">
        <v>43</v>
      </c>
      <c r="B1798" s="113"/>
      <c r="C1798" s="113" t="s">
        <v>65</v>
      </c>
      <c r="D1798" s="114"/>
      <c r="E1798" s="73" t="s">
        <v>43</v>
      </c>
      <c r="F1798" s="115"/>
      <c r="G1798" s="116"/>
      <c r="H1798" s="115"/>
      <c r="I1798" s="76">
        <v>177.54</v>
      </c>
      <c r="J1798" s="117"/>
      <c r="K1798" s="78">
        <v>3747.5</v>
      </c>
    </row>
    <row r="1799" spans="1:11" s="6" customFormat="1" ht="135">
      <c r="A1799" s="59">
        <v>160</v>
      </c>
      <c r="B1799" s="108" t="s">
        <v>1048</v>
      </c>
      <c r="C1799" s="108" t="s">
        <v>1049</v>
      </c>
      <c r="D1799" s="109" t="s">
        <v>68</v>
      </c>
      <c r="E1799" s="62" t="s">
        <v>1050</v>
      </c>
      <c r="F1799" s="110">
        <v>690.25</v>
      </c>
      <c r="G1799" s="111"/>
      <c r="H1799" s="110"/>
      <c r="I1799" s="65"/>
      <c r="J1799" s="112"/>
      <c r="K1799" s="67"/>
    </row>
    <row r="1800" spans="1:11" s="6" customFormat="1" ht="15" outlineLevel="1">
      <c r="A1800" s="59" t="s">
        <v>43</v>
      </c>
      <c r="B1800" s="108"/>
      <c r="C1800" s="108" t="s">
        <v>44</v>
      </c>
      <c r="D1800" s="109"/>
      <c r="E1800" s="62" t="s">
        <v>43</v>
      </c>
      <c r="F1800" s="110">
        <v>427.52</v>
      </c>
      <c r="G1800" s="111" t="s">
        <v>76</v>
      </c>
      <c r="H1800" s="110"/>
      <c r="I1800" s="65">
        <v>105.87</v>
      </c>
      <c r="J1800" s="112">
        <v>26.39</v>
      </c>
      <c r="K1800" s="67">
        <v>2793.85</v>
      </c>
    </row>
    <row r="1801" spans="1:11" s="6" customFormat="1" ht="15" outlineLevel="1">
      <c r="A1801" s="59" t="s">
        <v>43</v>
      </c>
      <c r="B1801" s="108"/>
      <c r="C1801" s="108" t="s">
        <v>46</v>
      </c>
      <c r="D1801" s="109"/>
      <c r="E1801" s="62" t="s">
        <v>43</v>
      </c>
      <c r="F1801" s="110">
        <v>262.73</v>
      </c>
      <c r="G1801" s="111">
        <v>1.2</v>
      </c>
      <c r="H1801" s="110"/>
      <c r="I1801" s="65">
        <v>59.15</v>
      </c>
      <c r="J1801" s="112">
        <v>14.93</v>
      </c>
      <c r="K1801" s="67">
        <v>883.05</v>
      </c>
    </row>
    <row r="1802" spans="1:11" s="6" customFormat="1" ht="15" outlineLevel="1">
      <c r="A1802" s="59" t="s">
        <v>43</v>
      </c>
      <c r="B1802" s="108"/>
      <c r="C1802" s="108" t="s">
        <v>48</v>
      </c>
      <c r="D1802" s="109"/>
      <c r="E1802" s="62" t="s">
        <v>43</v>
      </c>
      <c r="F1802" s="110" t="s">
        <v>1051</v>
      </c>
      <c r="G1802" s="111"/>
      <c r="H1802" s="110"/>
      <c r="I1802" s="68" t="s">
        <v>1052</v>
      </c>
      <c r="J1802" s="112">
        <v>26.39</v>
      </c>
      <c r="K1802" s="69" t="s">
        <v>1053</v>
      </c>
    </row>
    <row r="1803" spans="1:11" s="6" customFormat="1" ht="15" outlineLevel="1">
      <c r="A1803" s="59" t="s">
        <v>43</v>
      </c>
      <c r="B1803" s="108"/>
      <c r="C1803" s="108" t="s">
        <v>52</v>
      </c>
      <c r="D1803" s="109"/>
      <c r="E1803" s="62" t="s">
        <v>43</v>
      </c>
      <c r="F1803" s="110"/>
      <c r="G1803" s="111"/>
      <c r="H1803" s="110"/>
      <c r="I1803" s="65"/>
      <c r="J1803" s="112"/>
      <c r="K1803" s="67"/>
    </row>
    <row r="1804" spans="1:11" s="6" customFormat="1" ht="15" outlineLevel="1">
      <c r="A1804" s="59" t="s">
        <v>43</v>
      </c>
      <c r="B1804" s="108"/>
      <c r="C1804" s="108" t="s">
        <v>53</v>
      </c>
      <c r="D1804" s="109" t="s">
        <v>54</v>
      </c>
      <c r="E1804" s="62">
        <v>80</v>
      </c>
      <c r="F1804" s="110"/>
      <c r="G1804" s="111"/>
      <c r="H1804" s="110"/>
      <c r="I1804" s="65">
        <v>84.7</v>
      </c>
      <c r="J1804" s="112">
        <v>70</v>
      </c>
      <c r="K1804" s="67">
        <v>1955.7</v>
      </c>
    </row>
    <row r="1805" spans="1:11" s="6" customFormat="1" ht="15" outlineLevel="1">
      <c r="A1805" s="59" t="s">
        <v>43</v>
      </c>
      <c r="B1805" s="108"/>
      <c r="C1805" s="108" t="s">
        <v>55</v>
      </c>
      <c r="D1805" s="109" t="s">
        <v>54</v>
      </c>
      <c r="E1805" s="62">
        <v>55</v>
      </c>
      <c r="F1805" s="110"/>
      <c r="G1805" s="111"/>
      <c r="H1805" s="110"/>
      <c r="I1805" s="65">
        <v>58.23</v>
      </c>
      <c r="J1805" s="112">
        <v>41</v>
      </c>
      <c r="K1805" s="67">
        <v>1145.48</v>
      </c>
    </row>
    <row r="1806" spans="1:11" s="6" customFormat="1" ht="15" outlineLevel="1">
      <c r="A1806" s="59" t="s">
        <v>43</v>
      </c>
      <c r="B1806" s="108"/>
      <c r="C1806" s="108" t="s">
        <v>56</v>
      </c>
      <c r="D1806" s="109" t="s">
        <v>54</v>
      </c>
      <c r="E1806" s="62">
        <v>98</v>
      </c>
      <c r="F1806" s="110"/>
      <c r="G1806" s="111"/>
      <c r="H1806" s="110"/>
      <c r="I1806" s="65">
        <v>21.52</v>
      </c>
      <c r="J1806" s="112">
        <v>95</v>
      </c>
      <c r="K1806" s="67">
        <v>550.62</v>
      </c>
    </row>
    <row r="1807" spans="1:11" s="6" customFormat="1" ht="15" outlineLevel="1">
      <c r="A1807" s="59" t="s">
        <v>43</v>
      </c>
      <c r="B1807" s="108"/>
      <c r="C1807" s="108" t="s">
        <v>57</v>
      </c>
      <c r="D1807" s="109" t="s">
        <v>54</v>
      </c>
      <c r="E1807" s="62">
        <v>77</v>
      </c>
      <c r="F1807" s="110"/>
      <c r="G1807" s="111"/>
      <c r="H1807" s="110"/>
      <c r="I1807" s="65">
        <v>16.91</v>
      </c>
      <c r="J1807" s="112">
        <v>65</v>
      </c>
      <c r="K1807" s="67">
        <v>376.74</v>
      </c>
    </row>
    <row r="1808" spans="1:11" s="6" customFormat="1" ht="30" outlineLevel="1">
      <c r="A1808" s="59" t="s">
        <v>43</v>
      </c>
      <c r="B1808" s="108"/>
      <c r="C1808" s="108" t="s">
        <v>58</v>
      </c>
      <c r="D1808" s="109" t="s">
        <v>59</v>
      </c>
      <c r="E1808" s="62">
        <v>38.24</v>
      </c>
      <c r="F1808" s="110"/>
      <c r="G1808" s="111" t="s">
        <v>76</v>
      </c>
      <c r="H1808" s="110"/>
      <c r="I1808" s="65">
        <v>9.4700000000000006</v>
      </c>
      <c r="J1808" s="112"/>
      <c r="K1808" s="67"/>
    </row>
    <row r="1809" spans="1:11" s="6" customFormat="1" ht="15.75">
      <c r="A1809" s="70" t="s">
        <v>43</v>
      </c>
      <c r="B1809" s="113"/>
      <c r="C1809" s="113" t="s">
        <v>60</v>
      </c>
      <c r="D1809" s="114"/>
      <c r="E1809" s="73" t="s">
        <v>43</v>
      </c>
      <c r="F1809" s="115"/>
      <c r="G1809" s="116"/>
      <c r="H1809" s="115"/>
      <c r="I1809" s="76">
        <v>346.38</v>
      </c>
      <c r="J1809" s="117"/>
      <c r="K1809" s="78">
        <v>7705.44</v>
      </c>
    </row>
    <row r="1810" spans="1:11" s="6" customFormat="1" ht="15" outlineLevel="1">
      <c r="A1810" s="59" t="s">
        <v>43</v>
      </c>
      <c r="B1810" s="108"/>
      <c r="C1810" s="108" t="s">
        <v>61</v>
      </c>
      <c r="D1810" s="109"/>
      <c r="E1810" s="62" t="s">
        <v>43</v>
      </c>
      <c r="F1810" s="110"/>
      <c r="G1810" s="111"/>
      <c r="H1810" s="110"/>
      <c r="I1810" s="65"/>
      <c r="J1810" s="112"/>
      <c r="K1810" s="67"/>
    </row>
    <row r="1811" spans="1:11" s="6" customFormat="1" ht="15" outlineLevel="1">
      <c r="A1811" s="59" t="s">
        <v>43</v>
      </c>
      <c r="B1811" s="108"/>
      <c r="C1811" s="108" t="s">
        <v>46</v>
      </c>
      <c r="D1811" s="109"/>
      <c r="E1811" s="62" t="s">
        <v>43</v>
      </c>
      <c r="F1811" s="110">
        <v>97.56</v>
      </c>
      <c r="G1811" s="111" t="s">
        <v>80</v>
      </c>
      <c r="H1811" s="110"/>
      <c r="I1811" s="65">
        <v>2.2000000000000002</v>
      </c>
      <c r="J1811" s="112">
        <v>26.39</v>
      </c>
      <c r="K1811" s="67">
        <v>57.96</v>
      </c>
    </row>
    <row r="1812" spans="1:11" s="6" customFormat="1" ht="15" outlineLevel="1">
      <c r="A1812" s="59" t="s">
        <v>43</v>
      </c>
      <c r="B1812" s="108"/>
      <c r="C1812" s="108" t="s">
        <v>48</v>
      </c>
      <c r="D1812" s="109"/>
      <c r="E1812" s="62" t="s">
        <v>43</v>
      </c>
      <c r="F1812" s="110">
        <v>97.56</v>
      </c>
      <c r="G1812" s="111" t="s">
        <v>80</v>
      </c>
      <c r="H1812" s="110"/>
      <c r="I1812" s="65">
        <v>2.2000000000000002</v>
      </c>
      <c r="J1812" s="112">
        <v>26.39</v>
      </c>
      <c r="K1812" s="67">
        <v>57.96</v>
      </c>
    </row>
    <row r="1813" spans="1:11" s="6" customFormat="1" ht="15" outlineLevel="1">
      <c r="A1813" s="59" t="s">
        <v>43</v>
      </c>
      <c r="B1813" s="108"/>
      <c r="C1813" s="108" t="s">
        <v>63</v>
      </c>
      <c r="D1813" s="109" t="s">
        <v>54</v>
      </c>
      <c r="E1813" s="62">
        <v>175</v>
      </c>
      <c r="F1813" s="110"/>
      <c r="G1813" s="111"/>
      <c r="H1813" s="110"/>
      <c r="I1813" s="65">
        <v>3.85</v>
      </c>
      <c r="J1813" s="112">
        <v>160</v>
      </c>
      <c r="K1813" s="67">
        <v>92.73</v>
      </c>
    </row>
    <row r="1814" spans="1:11" s="6" customFormat="1" ht="15" outlineLevel="1">
      <c r="A1814" s="59" t="s">
        <v>43</v>
      </c>
      <c r="B1814" s="108"/>
      <c r="C1814" s="108" t="s">
        <v>64</v>
      </c>
      <c r="D1814" s="109"/>
      <c r="E1814" s="62" t="s">
        <v>43</v>
      </c>
      <c r="F1814" s="110"/>
      <c r="G1814" s="111"/>
      <c r="H1814" s="110"/>
      <c r="I1814" s="65">
        <v>6.05</v>
      </c>
      <c r="J1814" s="112"/>
      <c r="K1814" s="67">
        <v>150.69</v>
      </c>
    </row>
    <row r="1815" spans="1:11" s="6" customFormat="1" ht="15.75">
      <c r="A1815" s="70" t="s">
        <v>43</v>
      </c>
      <c r="B1815" s="113"/>
      <c r="C1815" s="113" t="s">
        <v>65</v>
      </c>
      <c r="D1815" s="114"/>
      <c r="E1815" s="73" t="s">
        <v>43</v>
      </c>
      <c r="F1815" s="115"/>
      <c r="G1815" s="116"/>
      <c r="H1815" s="115"/>
      <c r="I1815" s="76">
        <v>352.43</v>
      </c>
      <c r="J1815" s="117"/>
      <c r="K1815" s="78">
        <v>7856.13</v>
      </c>
    </row>
    <row r="1816" spans="1:11" s="6" customFormat="1" ht="135">
      <c r="A1816" s="59">
        <v>161</v>
      </c>
      <c r="B1816" s="108" t="s">
        <v>1054</v>
      </c>
      <c r="C1816" s="108" t="s">
        <v>1055</v>
      </c>
      <c r="D1816" s="109" t="s">
        <v>1056</v>
      </c>
      <c r="E1816" s="62">
        <v>6.07</v>
      </c>
      <c r="F1816" s="110">
        <v>1501.85</v>
      </c>
      <c r="G1816" s="111"/>
      <c r="H1816" s="110"/>
      <c r="I1816" s="65"/>
      <c r="J1816" s="112"/>
      <c r="K1816" s="67"/>
    </row>
    <row r="1817" spans="1:11" s="6" customFormat="1" ht="15" outlineLevel="1">
      <c r="A1817" s="59" t="s">
        <v>43</v>
      </c>
      <c r="B1817" s="108"/>
      <c r="C1817" s="108" t="s">
        <v>44</v>
      </c>
      <c r="D1817" s="109"/>
      <c r="E1817" s="62" t="s">
        <v>43</v>
      </c>
      <c r="F1817" s="110">
        <v>554.41999999999996</v>
      </c>
      <c r="G1817" s="111" t="s">
        <v>76</v>
      </c>
      <c r="H1817" s="110"/>
      <c r="I1817" s="65">
        <v>4442.2299999999996</v>
      </c>
      <c r="J1817" s="112">
        <v>26.39</v>
      </c>
      <c r="K1817" s="67">
        <v>117230.58</v>
      </c>
    </row>
    <row r="1818" spans="1:11" s="6" customFormat="1" ht="15" outlineLevel="1">
      <c r="A1818" s="59" t="s">
        <v>43</v>
      </c>
      <c r="B1818" s="108"/>
      <c r="C1818" s="108" t="s">
        <v>46</v>
      </c>
      <c r="D1818" s="109"/>
      <c r="E1818" s="62" t="s">
        <v>43</v>
      </c>
      <c r="F1818" s="110">
        <v>947.43</v>
      </c>
      <c r="G1818" s="111">
        <v>1.2</v>
      </c>
      <c r="H1818" s="110"/>
      <c r="I1818" s="65">
        <v>6901.08</v>
      </c>
      <c r="J1818" s="112">
        <v>13.84</v>
      </c>
      <c r="K1818" s="67">
        <v>95510.95</v>
      </c>
    </row>
    <row r="1819" spans="1:11" s="6" customFormat="1" ht="15" outlineLevel="1">
      <c r="A1819" s="59" t="s">
        <v>43</v>
      </c>
      <c r="B1819" s="108"/>
      <c r="C1819" s="108" t="s">
        <v>48</v>
      </c>
      <c r="D1819" s="109"/>
      <c r="E1819" s="62" t="s">
        <v>43</v>
      </c>
      <c r="F1819" s="110" t="s">
        <v>1057</v>
      </c>
      <c r="G1819" s="111"/>
      <c r="H1819" s="110"/>
      <c r="I1819" s="68" t="s">
        <v>1058</v>
      </c>
      <c r="J1819" s="112">
        <v>26.39</v>
      </c>
      <c r="K1819" s="69" t="s">
        <v>1059</v>
      </c>
    </row>
    <row r="1820" spans="1:11" s="6" customFormat="1" ht="15" outlineLevel="1">
      <c r="A1820" s="59" t="s">
        <v>43</v>
      </c>
      <c r="B1820" s="108"/>
      <c r="C1820" s="108" t="s">
        <v>52</v>
      </c>
      <c r="D1820" s="109"/>
      <c r="E1820" s="62" t="s">
        <v>43</v>
      </c>
      <c r="F1820" s="110"/>
      <c r="G1820" s="111"/>
      <c r="H1820" s="110"/>
      <c r="I1820" s="65"/>
      <c r="J1820" s="112"/>
      <c r="K1820" s="67"/>
    </row>
    <row r="1821" spans="1:11" s="6" customFormat="1" ht="15" outlineLevel="1">
      <c r="A1821" s="59" t="s">
        <v>43</v>
      </c>
      <c r="B1821" s="108"/>
      <c r="C1821" s="108" t="s">
        <v>53</v>
      </c>
      <c r="D1821" s="109" t="s">
        <v>54</v>
      </c>
      <c r="E1821" s="62">
        <v>80</v>
      </c>
      <c r="F1821" s="110"/>
      <c r="G1821" s="111"/>
      <c r="H1821" s="110"/>
      <c r="I1821" s="65">
        <v>3553.78</v>
      </c>
      <c r="J1821" s="112">
        <v>70</v>
      </c>
      <c r="K1821" s="67">
        <v>82061.41</v>
      </c>
    </row>
    <row r="1822" spans="1:11" s="6" customFormat="1" ht="15" outlineLevel="1">
      <c r="A1822" s="59" t="s">
        <v>43</v>
      </c>
      <c r="B1822" s="108"/>
      <c r="C1822" s="108" t="s">
        <v>55</v>
      </c>
      <c r="D1822" s="109" t="s">
        <v>54</v>
      </c>
      <c r="E1822" s="62">
        <v>55</v>
      </c>
      <c r="F1822" s="110"/>
      <c r="G1822" s="111"/>
      <c r="H1822" s="110"/>
      <c r="I1822" s="65">
        <v>2443.23</v>
      </c>
      <c r="J1822" s="112">
        <v>41</v>
      </c>
      <c r="K1822" s="67">
        <v>48064.54</v>
      </c>
    </row>
    <row r="1823" spans="1:11" s="6" customFormat="1" ht="15" outlineLevel="1">
      <c r="A1823" s="59" t="s">
        <v>43</v>
      </c>
      <c r="B1823" s="108"/>
      <c r="C1823" s="108" t="s">
        <v>56</v>
      </c>
      <c r="D1823" s="109" t="s">
        <v>54</v>
      </c>
      <c r="E1823" s="62">
        <v>98</v>
      </c>
      <c r="F1823" s="110"/>
      <c r="G1823" s="111"/>
      <c r="H1823" s="110"/>
      <c r="I1823" s="65">
        <v>2090.81</v>
      </c>
      <c r="J1823" s="112">
        <v>95</v>
      </c>
      <c r="K1823" s="67">
        <v>53487.5</v>
      </c>
    </row>
    <row r="1824" spans="1:11" s="6" customFormat="1" ht="15" outlineLevel="1">
      <c r="A1824" s="59" t="s">
        <v>43</v>
      </c>
      <c r="B1824" s="108"/>
      <c r="C1824" s="108" t="s">
        <v>57</v>
      </c>
      <c r="D1824" s="109" t="s">
        <v>54</v>
      </c>
      <c r="E1824" s="62">
        <v>77</v>
      </c>
      <c r="F1824" s="110"/>
      <c r="G1824" s="111"/>
      <c r="H1824" s="110"/>
      <c r="I1824" s="65">
        <v>1642.78</v>
      </c>
      <c r="J1824" s="112">
        <v>65</v>
      </c>
      <c r="K1824" s="67">
        <v>36596.71</v>
      </c>
    </row>
    <row r="1825" spans="1:11" s="6" customFormat="1" ht="30" outlineLevel="1">
      <c r="A1825" s="59" t="s">
        <v>43</v>
      </c>
      <c r="B1825" s="108"/>
      <c r="C1825" s="108" t="s">
        <v>58</v>
      </c>
      <c r="D1825" s="109" t="s">
        <v>59</v>
      </c>
      <c r="E1825" s="62">
        <v>49.59</v>
      </c>
      <c r="F1825" s="110"/>
      <c r="G1825" s="111" t="s">
        <v>76</v>
      </c>
      <c r="H1825" s="110"/>
      <c r="I1825" s="65">
        <v>397.33</v>
      </c>
      <c r="J1825" s="112"/>
      <c r="K1825" s="67"/>
    </row>
    <row r="1826" spans="1:11" s="6" customFormat="1" ht="15.75">
      <c r="A1826" s="70" t="s">
        <v>43</v>
      </c>
      <c r="B1826" s="113"/>
      <c r="C1826" s="113" t="s">
        <v>60</v>
      </c>
      <c r="D1826" s="114"/>
      <c r="E1826" s="73" t="s">
        <v>43</v>
      </c>
      <c r="F1826" s="115"/>
      <c r="G1826" s="116"/>
      <c r="H1826" s="115"/>
      <c r="I1826" s="76">
        <v>21073.91</v>
      </c>
      <c r="J1826" s="117"/>
      <c r="K1826" s="78">
        <v>432951.69</v>
      </c>
    </row>
    <row r="1827" spans="1:11" s="6" customFormat="1" ht="15" outlineLevel="1">
      <c r="A1827" s="59" t="s">
        <v>43</v>
      </c>
      <c r="B1827" s="108"/>
      <c r="C1827" s="108" t="s">
        <v>61</v>
      </c>
      <c r="D1827" s="109"/>
      <c r="E1827" s="62" t="s">
        <v>43</v>
      </c>
      <c r="F1827" s="110"/>
      <c r="G1827" s="111"/>
      <c r="H1827" s="110"/>
      <c r="I1827" s="65"/>
      <c r="J1827" s="112"/>
      <c r="K1827" s="67"/>
    </row>
    <row r="1828" spans="1:11" s="6" customFormat="1" ht="15" outlineLevel="1">
      <c r="A1828" s="59" t="s">
        <v>43</v>
      </c>
      <c r="B1828" s="108"/>
      <c r="C1828" s="108" t="s">
        <v>46</v>
      </c>
      <c r="D1828" s="109"/>
      <c r="E1828" s="62" t="s">
        <v>43</v>
      </c>
      <c r="F1828" s="110">
        <v>292.89999999999998</v>
      </c>
      <c r="G1828" s="111" t="s">
        <v>80</v>
      </c>
      <c r="H1828" s="110"/>
      <c r="I1828" s="65">
        <v>213.35</v>
      </c>
      <c r="J1828" s="112">
        <v>26.39</v>
      </c>
      <c r="K1828" s="67">
        <v>5630.26</v>
      </c>
    </row>
    <row r="1829" spans="1:11" s="6" customFormat="1" ht="15" outlineLevel="1">
      <c r="A1829" s="59" t="s">
        <v>43</v>
      </c>
      <c r="B1829" s="108"/>
      <c r="C1829" s="108" t="s">
        <v>48</v>
      </c>
      <c r="D1829" s="109"/>
      <c r="E1829" s="62" t="s">
        <v>43</v>
      </c>
      <c r="F1829" s="110">
        <v>292.89999999999998</v>
      </c>
      <c r="G1829" s="111" t="s">
        <v>80</v>
      </c>
      <c r="H1829" s="110"/>
      <c r="I1829" s="65">
        <v>213.35</v>
      </c>
      <c r="J1829" s="112">
        <v>26.39</v>
      </c>
      <c r="K1829" s="67">
        <v>5630.26</v>
      </c>
    </row>
    <row r="1830" spans="1:11" s="6" customFormat="1" ht="15" outlineLevel="1">
      <c r="A1830" s="59" t="s">
        <v>43</v>
      </c>
      <c r="B1830" s="108"/>
      <c r="C1830" s="108" t="s">
        <v>63</v>
      </c>
      <c r="D1830" s="109" t="s">
        <v>54</v>
      </c>
      <c r="E1830" s="62">
        <v>175</v>
      </c>
      <c r="F1830" s="110"/>
      <c r="G1830" s="111"/>
      <c r="H1830" s="110"/>
      <c r="I1830" s="65">
        <v>373.36</v>
      </c>
      <c r="J1830" s="112">
        <v>160</v>
      </c>
      <c r="K1830" s="67">
        <v>9008.42</v>
      </c>
    </row>
    <row r="1831" spans="1:11" s="6" customFormat="1" ht="15" outlineLevel="1">
      <c r="A1831" s="59" t="s">
        <v>43</v>
      </c>
      <c r="B1831" s="108"/>
      <c r="C1831" s="108" t="s">
        <v>64</v>
      </c>
      <c r="D1831" s="109"/>
      <c r="E1831" s="62" t="s">
        <v>43</v>
      </c>
      <c r="F1831" s="110"/>
      <c r="G1831" s="111"/>
      <c r="H1831" s="110"/>
      <c r="I1831" s="65">
        <v>586.71</v>
      </c>
      <c r="J1831" s="112"/>
      <c r="K1831" s="67">
        <v>14638.68</v>
      </c>
    </row>
    <row r="1832" spans="1:11" s="6" customFormat="1" ht="15.75">
      <c r="A1832" s="70" t="s">
        <v>43</v>
      </c>
      <c r="B1832" s="113"/>
      <c r="C1832" s="113" t="s">
        <v>65</v>
      </c>
      <c r="D1832" s="114"/>
      <c r="E1832" s="73" t="s">
        <v>43</v>
      </c>
      <c r="F1832" s="115"/>
      <c r="G1832" s="116"/>
      <c r="H1832" s="115"/>
      <c r="I1832" s="76">
        <v>21660.62</v>
      </c>
      <c r="J1832" s="117"/>
      <c r="K1832" s="78">
        <v>447590.37</v>
      </c>
    </row>
    <row r="1833" spans="1:11" s="6" customFormat="1" ht="180">
      <c r="A1833" s="59">
        <v>162</v>
      </c>
      <c r="B1833" s="108" t="s">
        <v>1060</v>
      </c>
      <c r="C1833" s="108" t="s">
        <v>1061</v>
      </c>
      <c r="D1833" s="109" t="s">
        <v>1062</v>
      </c>
      <c r="E1833" s="62" t="s">
        <v>1063</v>
      </c>
      <c r="F1833" s="110">
        <v>56096.94</v>
      </c>
      <c r="G1833" s="111"/>
      <c r="H1833" s="110"/>
      <c r="I1833" s="65"/>
      <c r="J1833" s="112"/>
      <c r="K1833" s="67"/>
    </row>
    <row r="1834" spans="1:11" s="6" customFormat="1" ht="25.5" outlineLevel="1">
      <c r="A1834" s="59" t="s">
        <v>43</v>
      </c>
      <c r="B1834" s="108"/>
      <c r="C1834" s="108" t="s">
        <v>44</v>
      </c>
      <c r="D1834" s="109"/>
      <c r="E1834" s="62" t="s">
        <v>43</v>
      </c>
      <c r="F1834" s="110">
        <v>14716</v>
      </c>
      <c r="G1834" s="111" t="s">
        <v>94</v>
      </c>
      <c r="H1834" s="110"/>
      <c r="I1834" s="65">
        <v>1355.97</v>
      </c>
      <c r="J1834" s="112">
        <v>26.39</v>
      </c>
      <c r="K1834" s="67">
        <v>35784.06</v>
      </c>
    </row>
    <row r="1835" spans="1:11" s="6" customFormat="1" ht="15" outlineLevel="1">
      <c r="A1835" s="59" t="s">
        <v>43</v>
      </c>
      <c r="B1835" s="108"/>
      <c r="C1835" s="108" t="s">
        <v>46</v>
      </c>
      <c r="D1835" s="109"/>
      <c r="E1835" s="62" t="s">
        <v>43</v>
      </c>
      <c r="F1835" s="110">
        <v>1522.05</v>
      </c>
      <c r="G1835" s="111" t="s">
        <v>95</v>
      </c>
      <c r="H1835" s="110"/>
      <c r="I1835" s="65">
        <v>138.58000000000001</v>
      </c>
      <c r="J1835" s="112">
        <v>9.34</v>
      </c>
      <c r="K1835" s="67">
        <v>1294.3599999999999</v>
      </c>
    </row>
    <row r="1836" spans="1:11" s="6" customFormat="1" ht="15" outlineLevel="1">
      <c r="A1836" s="59" t="s">
        <v>43</v>
      </c>
      <c r="B1836" s="108"/>
      <c r="C1836" s="108" t="s">
        <v>48</v>
      </c>
      <c r="D1836" s="109"/>
      <c r="E1836" s="62" t="s">
        <v>43</v>
      </c>
      <c r="F1836" s="110" t="s">
        <v>1064</v>
      </c>
      <c r="G1836" s="111"/>
      <c r="H1836" s="110"/>
      <c r="I1836" s="68" t="s">
        <v>1065</v>
      </c>
      <c r="J1836" s="112">
        <v>26.39</v>
      </c>
      <c r="K1836" s="69" t="s">
        <v>1066</v>
      </c>
    </row>
    <row r="1837" spans="1:11" s="6" customFormat="1" ht="15" outlineLevel="1">
      <c r="A1837" s="59" t="s">
        <v>43</v>
      </c>
      <c r="B1837" s="108"/>
      <c r="C1837" s="108" t="s">
        <v>52</v>
      </c>
      <c r="D1837" s="109"/>
      <c r="E1837" s="62" t="s">
        <v>43</v>
      </c>
      <c r="F1837" s="110">
        <v>39858.89</v>
      </c>
      <c r="G1837" s="111"/>
      <c r="H1837" s="110"/>
      <c r="I1837" s="65">
        <v>2419.4299999999998</v>
      </c>
      <c r="J1837" s="112">
        <v>6.37</v>
      </c>
      <c r="K1837" s="67">
        <v>15411.8</v>
      </c>
    </row>
    <row r="1838" spans="1:11" s="6" customFormat="1" ht="15" outlineLevel="1">
      <c r="A1838" s="59" t="s">
        <v>43</v>
      </c>
      <c r="B1838" s="108"/>
      <c r="C1838" s="108" t="s">
        <v>53</v>
      </c>
      <c r="D1838" s="109" t="s">
        <v>54</v>
      </c>
      <c r="E1838" s="62">
        <v>85</v>
      </c>
      <c r="F1838" s="110"/>
      <c r="G1838" s="111"/>
      <c r="H1838" s="110"/>
      <c r="I1838" s="65">
        <v>1152.57</v>
      </c>
      <c r="J1838" s="112">
        <v>70</v>
      </c>
      <c r="K1838" s="67">
        <v>25048.84</v>
      </c>
    </row>
    <row r="1839" spans="1:11" s="6" customFormat="1" ht="15" outlineLevel="1">
      <c r="A1839" s="59" t="s">
        <v>43</v>
      </c>
      <c r="B1839" s="108"/>
      <c r="C1839" s="108" t="s">
        <v>55</v>
      </c>
      <c r="D1839" s="109" t="s">
        <v>54</v>
      </c>
      <c r="E1839" s="62">
        <v>70</v>
      </c>
      <c r="F1839" s="110"/>
      <c r="G1839" s="111"/>
      <c r="H1839" s="110"/>
      <c r="I1839" s="65">
        <v>949.18</v>
      </c>
      <c r="J1839" s="112">
        <v>41</v>
      </c>
      <c r="K1839" s="67">
        <v>14671.46</v>
      </c>
    </row>
    <row r="1840" spans="1:11" s="6" customFormat="1" ht="15" outlineLevel="1">
      <c r="A1840" s="59" t="s">
        <v>43</v>
      </c>
      <c r="B1840" s="108"/>
      <c r="C1840" s="108" t="s">
        <v>56</v>
      </c>
      <c r="D1840" s="109" t="s">
        <v>54</v>
      </c>
      <c r="E1840" s="62">
        <v>98</v>
      </c>
      <c r="F1840" s="110"/>
      <c r="G1840" s="111"/>
      <c r="H1840" s="110"/>
      <c r="I1840" s="65">
        <v>4.6500000000000004</v>
      </c>
      <c r="J1840" s="112">
        <v>95</v>
      </c>
      <c r="K1840" s="67">
        <v>118.77</v>
      </c>
    </row>
    <row r="1841" spans="1:11" s="6" customFormat="1" ht="15" outlineLevel="1">
      <c r="A1841" s="59" t="s">
        <v>43</v>
      </c>
      <c r="B1841" s="108"/>
      <c r="C1841" s="108" t="s">
        <v>57</v>
      </c>
      <c r="D1841" s="109" t="s">
        <v>54</v>
      </c>
      <c r="E1841" s="62">
        <v>77</v>
      </c>
      <c r="F1841" s="110"/>
      <c r="G1841" s="111"/>
      <c r="H1841" s="110"/>
      <c r="I1841" s="65">
        <v>3.65</v>
      </c>
      <c r="J1841" s="112">
        <v>65</v>
      </c>
      <c r="K1841" s="67">
        <v>81.260000000000005</v>
      </c>
    </row>
    <row r="1842" spans="1:11" s="6" customFormat="1" ht="30" outlineLevel="1">
      <c r="A1842" s="59" t="s">
        <v>43</v>
      </c>
      <c r="B1842" s="108"/>
      <c r="C1842" s="108" t="s">
        <v>58</v>
      </c>
      <c r="D1842" s="109" t="s">
        <v>59</v>
      </c>
      <c r="E1842" s="62">
        <v>1300</v>
      </c>
      <c r="F1842" s="110"/>
      <c r="G1842" s="111" t="s">
        <v>94</v>
      </c>
      <c r="H1842" s="110"/>
      <c r="I1842" s="65">
        <v>119.79</v>
      </c>
      <c r="J1842" s="112"/>
      <c r="K1842" s="67"/>
    </row>
    <row r="1843" spans="1:11" s="6" customFormat="1" ht="15.75">
      <c r="A1843" s="70" t="s">
        <v>43</v>
      </c>
      <c r="B1843" s="113"/>
      <c r="C1843" s="113" t="s">
        <v>60</v>
      </c>
      <c r="D1843" s="114"/>
      <c r="E1843" s="73" t="s">
        <v>43</v>
      </c>
      <c r="F1843" s="115"/>
      <c r="G1843" s="116"/>
      <c r="H1843" s="115"/>
      <c r="I1843" s="76">
        <v>6024.03</v>
      </c>
      <c r="J1843" s="117"/>
      <c r="K1843" s="78">
        <v>92410.55</v>
      </c>
    </row>
    <row r="1844" spans="1:11" s="6" customFormat="1" ht="15" outlineLevel="1">
      <c r="A1844" s="59" t="s">
        <v>43</v>
      </c>
      <c r="B1844" s="108"/>
      <c r="C1844" s="108" t="s">
        <v>61</v>
      </c>
      <c r="D1844" s="109"/>
      <c r="E1844" s="62" t="s">
        <v>43</v>
      </c>
      <c r="F1844" s="110"/>
      <c r="G1844" s="111"/>
      <c r="H1844" s="110"/>
      <c r="I1844" s="65"/>
      <c r="J1844" s="112"/>
      <c r="K1844" s="67"/>
    </row>
    <row r="1845" spans="1:11" s="6" customFormat="1" ht="25.5" outlineLevel="1">
      <c r="A1845" s="59" t="s">
        <v>43</v>
      </c>
      <c r="B1845" s="108"/>
      <c r="C1845" s="108" t="s">
        <v>46</v>
      </c>
      <c r="D1845" s="109"/>
      <c r="E1845" s="62" t="s">
        <v>43</v>
      </c>
      <c r="F1845" s="110">
        <v>52.03</v>
      </c>
      <c r="G1845" s="111" t="s">
        <v>100</v>
      </c>
      <c r="H1845" s="110"/>
      <c r="I1845" s="65">
        <v>0.47</v>
      </c>
      <c r="J1845" s="112">
        <v>26.39</v>
      </c>
      <c r="K1845" s="67">
        <v>12.5</v>
      </c>
    </row>
    <row r="1846" spans="1:11" s="6" customFormat="1" ht="25.5" outlineLevel="1">
      <c r="A1846" s="59" t="s">
        <v>43</v>
      </c>
      <c r="B1846" s="108"/>
      <c r="C1846" s="108" t="s">
        <v>48</v>
      </c>
      <c r="D1846" s="109"/>
      <c r="E1846" s="62" t="s">
        <v>43</v>
      </c>
      <c r="F1846" s="110">
        <v>52.03</v>
      </c>
      <c r="G1846" s="111" t="s">
        <v>100</v>
      </c>
      <c r="H1846" s="110"/>
      <c r="I1846" s="65">
        <v>0.47</v>
      </c>
      <c r="J1846" s="112">
        <v>26.39</v>
      </c>
      <c r="K1846" s="67">
        <v>12.5</v>
      </c>
    </row>
    <row r="1847" spans="1:11" s="6" customFormat="1" ht="15" outlineLevel="1">
      <c r="A1847" s="59" t="s">
        <v>43</v>
      </c>
      <c r="B1847" s="108"/>
      <c r="C1847" s="108" t="s">
        <v>63</v>
      </c>
      <c r="D1847" s="109" t="s">
        <v>54</v>
      </c>
      <c r="E1847" s="62">
        <v>175</v>
      </c>
      <c r="F1847" s="110"/>
      <c r="G1847" s="111"/>
      <c r="H1847" s="110"/>
      <c r="I1847" s="65">
        <v>0.82</v>
      </c>
      <c r="J1847" s="112">
        <v>160</v>
      </c>
      <c r="K1847" s="67">
        <v>20.010000000000002</v>
      </c>
    </row>
    <row r="1848" spans="1:11" s="6" customFormat="1" ht="15" outlineLevel="1">
      <c r="A1848" s="59" t="s">
        <v>43</v>
      </c>
      <c r="B1848" s="108"/>
      <c r="C1848" s="108" t="s">
        <v>64</v>
      </c>
      <c r="D1848" s="109"/>
      <c r="E1848" s="62" t="s">
        <v>43</v>
      </c>
      <c r="F1848" s="110"/>
      <c r="G1848" s="111"/>
      <c r="H1848" s="110"/>
      <c r="I1848" s="65">
        <v>1.29</v>
      </c>
      <c r="J1848" s="112"/>
      <c r="K1848" s="67">
        <v>32.51</v>
      </c>
    </row>
    <row r="1849" spans="1:11" s="6" customFormat="1" ht="15.75">
      <c r="A1849" s="70" t="s">
        <v>43</v>
      </c>
      <c r="B1849" s="113"/>
      <c r="C1849" s="113" t="s">
        <v>65</v>
      </c>
      <c r="D1849" s="114"/>
      <c r="E1849" s="73" t="s">
        <v>43</v>
      </c>
      <c r="F1849" s="115"/>
      <c r="G1849" s="116"/>
      <c r="H1849" s="115"/>
      <c r="I1849" s="76">
        <v>6025.32</v>
      </c>
      <c r="J1849" s="117"/>
      <c r="K1849" s="78">
        <v>92443.06</v>
      </c>
    </row>
    <row r="1850" spans="1:11" s="6" customFormat="1" ht="75">
      <c r="A1850" s="59">
        <v>163</v>
      </c>
      <c r="B1850" s="108" t="s">
        <v>1067</v>
      </c>
      <c r="C1850" s="108" t="s">
        <v>1068</v>
      </c>
      <c r="D1850" s="109" t="s">
        <v>106</v>
      </c>
      <c r="E1850" s="62">
        <v>0.48099999999999998</v>
      </c>
      <c r="F1850" s="110">
        <v>6340.75</v>
      </c>
      <c r="G1850" s="111"/>
      <c r="H1850" s="110"/>
      <c r="I1850" s="65">
        <v>3049.9</v>
      </c>
      <c r="J1850" s="112">
        <v>15.31</v>
      </c>
      <c r="K1850" s="78">
        <v>46693.98</v>
      </c>
    </row>
    <row r="1851" spans="1:11" s="6" customFormat="1" ht="15.75">
      <c r="A1851" s="59">
        <v>164</v>
      </c>
      <c r="B1851" s="108" t="s">
        <v>1069</v>
      </c>
      <c r="C1851" s="108" t="s">
        <v>1070</v>
      </c>
      <c r="D1851" s="109" t="s">
        <v>106</v>
      </c>
      <c r="E1851" s="62">
        <v>1.7000000000000001E-2</v>
      </c>
      <c r="F1851" s="110">
        <v>9098.51</v>
      </c>
      <c r="G1851" s="111"/>
      <c r="H1851" s="110"/>
      <c r="I1851" s="65">
        <v>154.66999999999999</v>
      </c>
      <c r="J1851" s="112">
        <v>11.91</v>
      </c>
      <c r="K1851" s="78">
        <v>1842.18</v>
      </c>
    </row>
    <row r="1852" spans="1:11" s="6" customFormat="1" ht="75">
      <c r="A1852" s="59">
        <v>165</v>
      </c>
      <c r="B1852" s="108" t="s">
        <v>1071</v>
      </c>
      <c r="C1852" s="108" t="s">
        <v>1072</v>
      </c>
      <c r="D1852" s="109" t="s">
        <v>322</v>
      </c>
      <c r="E1852" s="62">
        <v>6.1610500000000004</v>
      </c>
      <c r="F1852" s="110">
        <v>734.78</v>
      </c>
      <c r="G1852" s="111"/>
      <c r="H1852" s="110"/>
      <c r="I1852" s="65">
        <v>4527.0200000000004</v>
      </c>
      <c r="J1852" s="112">
        <v>7.19</v>
      </c>
      <c r="K1852" s="78">
        <v>32549.25</v>
      </c>
    </row>
    <row r="1853" spans="1:11" s="6" customFormat="1" ht="180">
      <c r="A1853" s="59">
        <v>166</v>
      </c>
      <c r="B1853" s="108" t="s">
        <v>96</v>
      </c>
      <c r="C1853" s="108" t="s">
        <v>1073</v>
      </c>
      <c r="D1853" s="109" t="s">
        <v>83</v>
      </c>
      <c r="E1853" s="62" t="s">
        <v>1074</v>
      </c>
      <c r="F1853" s="110">
        <v>1738.1</v>
      </c>
      <c r="G1853" s="111"/>
      <c r="H1853" s="110"/>
      <c r="I1853" s="65"/>
      <c r="J1853" s="112"/>
      <c r="K1853" s="67"/>
    </row>
    <row r="1854" spans="1:11" s="6" customFormat="1" ht="25.5" outlineLevel="1">
      <c r="A1854" s="59" t="s">
        <v>43</v>
      </c>
      <c r="B1854" s="108"/>
      <c r="C1854" s="108" t="s">
        <v>44</v>
      </c>
      <c r="D1854" s="109"/>
      <c r="E1854" s="62" t="s">
        <v>43</v>
      </c>
      <c r="F1854" s="110">
        <v>986.98</v>
      </c>
      <c r="G1854" s="111" t="s">
        <v>94</v>
      </c>
      <c r="H1854" s="110"/>
      <c r="I1854" s="65">
        <v>909.73</v>
      </c>
      <c r="J1854" s="112">
        <v>26.39</v>
      </c>
      <c r="K1854" s="67">
        <v>24007.74</v>
      </c>
    </row>
    <row r="1855" spans="1:11" s="6" customFormat="1" ht="15" outlineLevel="1">
      <c r="A1855" s="59" t="s">
        <v>43</v>
      </c>
      <c r="B1855" s="108"/>
      <c r="C1855" s="108" t="s">
        <v>46</v>
      </c>
      <c r="D1855" s="109"/>
      <c r="E1855" s="62" t="s">
        <v>43</v>
      </c>
      <c r="F1855" s="110">
        <v>51.34</v>
      </c>
      <c r="G1855" s="111" t="s">
        <v>95</v>
      </c>
      <c r="H1855" s="110"/>
      <c r="I1855" s="65">
        <v>46.76</v>
      </c>
      <c r="J1855" s="112">
        <v>10.25</v>
      </c>
      <c r="K1855" s="67">
        <v>479.29</v>
      </c>
    </row>
    <row r="1856" spans="1:11" s="6" customFormat="1" ht="15" outlineLevel="1">
      <c r="A1856" s="59" t="s">
        <v>43</v>
      </c>
      <c r="B1856" s="108"/>
      <c r="C1856" s="108" t="s">
        <v>48</v>
      </c>
      <c r="D1856" s="109"/>
      <c r="E1856" s="62" t="s">
        <v>43</v>
      </c>
      <c r="F1856" s="110" t="s">
        <v>87</v>
      </c>
      <c r="G1856" s="111"/>
      <c r="H1856" s="110"/>
      <c r="I1856" s="68" t="s">
        <v>1075</v>
      </c>
      <c r="J1856" s="112">
        <v>26.39</v>
      </c>
      <c r="K1856" s="69" t="s">
        <v>1076</v>
      </c>
    </row>
    <row r="1857" spans="1:11" s="6" customFormat="1" ht="15" outlineLevel="1">
      <c r="A1857" s="59" t="s">
        <v>43</v>
      </c>
      <c r="B1857" s="108"/>
      <c r="C1857" s="108" t="s">
        <v>52</v>
      </c>
      <c r="D1857" s="109"/>
      <c r="E1857" s="62" t="s">
        <v>43</v>
      </c>
      <c r="F1857" s="110">
        <v>699.78</v>
      </c>
      <c r="G1857" s="111"/>
      <c r="H1857" s="110"/>
      <c r="I1857" s="65">
        <v>424.91</v>
      </c>
      <c r="J1857" s="112">
        <v>3.21</v>
      </c>
      <c r="K1857" s="67">
        <v>1363.95</v>
      </c>
    </row>
    <row r="1858" spans="1:11" s="6" customFormat="1" ht="15" outlineLevel="1">
      <c r="A1858" s="59" t="s">
        <v>43</v>
      </c>
      <c r="B1858" s="108"/>
      <c r="C1858" s="108" t="s">
        <v>53</v>
      </c>
      <c r="D1858" s="109" t="s">
        <v>54</v>
      </c>
      <c r="E1858" s="62">
        <v>104</v>
      </c>
      <c r="F1858" s="110"/>
      <c r="G1858" s="111"/>
      <c r="H1858" s="110"/>
      <c r="I1858" s="65">
        <v>946.12</v>
      </c>
      <c r="J1858" s="112">
        <v>87</v>
      </c>
      <c r="K1858" s="67">
        <v>20886.73</v>
      </c>
    </row>
    <row r="1859" spans="1:11" s="6" customFormat="1" ht="15" outlineLevel="1">
      <c r="A1859" s="59" t="s">
        <v>43</v>
      </c>
      <c r="B1859" s="108"/>
      <c r="C1859" s="108" t="s">
        <v>55</v>
      </c>
      <c r="D1859" s="109" t="s">
        <v>54</v>
      </c>
      <c r="E1859" s="62">
        <v>70</v>
      </c>
      <c r="F1859" s="110"/>
      <c r="G1859" s="111"/>
      <c r="H1859" s="110"/>
      <c r="I1859" s="65">
        <v>636.80999999999995</v>
      </c>
      <c r="J1859" s="112">
        <v>41</v>
      </c>
      <c r="K1859" s="67">
        <v>9843.17</v>
      </c>
    </row>
    <row r="1860" spans="1:11" s="6" customFormat="1" ht="15" outlineLevel="1">
      <c r="A1860" s="59" t="s">
        <v>43</v>
      </c>
      <c r="B1860" s="108"/>
      <c r="C1860" s="108" t="s">
        <v>56</v>
      </c>
      <c r="D1860" s="109" t="s">
        <v>54</v>
      </c>
      <c r="E1860" s="62">
        <v>98</v>
      </c>
      <c r="F1860" s="110"/>
      <c r="G1860" s="111"/>
      <c r="H1860" s="110"/>
      <c r="I1860" s="65">
        <v>8.1199999999999992</v>
      </c>
      <c r="J1860" s="112">
        <v>95</v>
      </c>
      <c r="K1860" s="67">
        <v>207.79</v>
      </c>
    </row>
    <row r="1861" spans="1:11" s="6" customFormat="1" ht="15" outlineLevel="1">
      <c r="A1861" s="59" t="s">
        <v>43</v>
      </c>
      <c r="B1861" s="108"/>
      <c r="C1861" s="108" t="s">
        <v>57</v>
      </c>
      <c r="D1861" s="109" t="s">
        <v>54</v>
      </c>
      <c r="E1861" s="62">
        <v>77</v>
      </c>
      <c r="F1861" s="110"/>
      <c r="G1861" s="111"/>
      <c r="H1861" s="110"/>
      <c r="I1861" s="65">
        <v>6.38</v>
      </c>
      <c r="J1861" s="112">
        <v>65</v>
      </c>
      <c r="K1861" s="67">
        <v>142.16999999999999</v>
      </c>
    </row>
    <row r="1862" spans="1:11" s="6" customFormat="1" ht="30" outlineLevel="1">
      <c r="A1862" s="59" t="s">
        <v>43</v>
      </c>
      <c r="B1862" s="108"/>
      <c r="C1862" s="108" t="s">
        <v>58</v>
      </c>
      <c r="D1862" s="109" t="s">
        <v>59</v>
      </c>
      <c r="E1862" s="62">
        <v>84.08</v>
      </c>
      <c r="F1862" s="110"/>
      <c r="G1862" s="111" t="s">
        <v>94</v>
      </c>
      <c r="H1862" s="110"/>
      <c r="I1862" s="65">
        <v>77.5</v>
      </c>
      <c r="J1862" s="112"/>
      <c r="K1862" s="67"/>
    </row>
    <row r="1863" spans="1:11" s="6" customFormat="1" ht="15.75">
      <c r="A1863" s="70" t="s">
        <v>43</v>
      </c>
      <c r="B1863" s="113"/>
      <c r="C1863" s="113" t="s">
        <v>60</v>
      </c>
      <c r="D1863" s="114"/>
      <c r="E1863" s="73" t="s">
        <v>43</v>
      </c>
      <c r="F1863" s="115"/>
      <c r="G1863" s="116"/>
      <c r="H1863" s="115"/>
      <c r="I1863" s="76">
        <v>2978.83</v>
      </c>
      <c r="J1863" s="117"/>
      <c r="K1863" s="78">
        <v>56930.84</v>
      </c>
    </row>
    <row r="1864" spans="1:11" s="6" customFormat="1" ht="15" outlineLevel="1">
      <c r="A1864" s="59" t="s">
        <v>43</v>
      </c>
      <c r="B1864" s="108"/>
      <c r="C1864" s="108" t="s">
        <v>61</v>
      </c>
      <c r="D1864" s="109"/>
      <c r="E1864" s="62" t="s">
        <v>43</v>
      </c>
      <c r="F1864" s="110"/>
      <c r="G1864" s="111"/>
      <c r="H1864" s="110"/>
      <c r="I1864" s="65"/>
      <c r="J1864" s="112"/>
      <c r="K1864" s="67"/>
    </row>
    <row r="1865" spans="1:11" s="6" customFormat="1" ht="25.5" outlineLevel="1">
      <c r="A1865" s="59" t="s">
        <v>43</v>
      </c>
      <c r="B1865" s="108"/>
      <c r="C1865" s="108" t="s">
        <v>46</v>
      </c>
      <c r="D1865" s="109"/>
      <c r="E1865" s="62" t="s">
        <v>43</v>
      </c>
      <c r="F1865" s="110">
        <v>9.1</v>
      </c>
      <c r="G1865" s="111" t="s">
        <v>100</v>
      </c>
      <c r="H1865" s="110"/>
      <c r="I1865" s="65">
        <v>0.83</v>
      </c>
      <c r="J1865" s="112">
        <v>26.39</v>
      </c>
      <c r="K1865" s="67">
        <v>21.87</v>
      </c>
    </row>
    <row r="1866" spans="1:11" s="6" customFormat="1" ht="25.5" outlineLevel="1">
      <c r="A1866" s="59" t="s">
        <v>43</v>
      </c>
      <c r="B1866" s="108"/>
      <c r="C1866" s="108" t="s">
        <v>48</v>
      </c>
      <c r="D1866" s="109"/>
      <c r="E1866" s="62" t="s">
        <v>43</v>
      </c>
      <c r="F1866" s="110">
        <v>9.1</v>
      </c>
      <c r="G1866" s="111" t="s">
        <v>100</v>
      </c>
      <c r="H1866" s="110"/>
      <c r="I1866" s="65">
        <v>0.83</v>
      </c>
      <c r="J1866" s="112">
        <v>26.39</v>
      </c>
      <c r="K1866" s="67">
        <v>21.87</v>
      </c>
    </row>
    <row r="1867" spans="1:11" s="6" customFormat="1" ht="15" outlineLevel="1">
      <c r="A1867" s="59" t="s">
        <v>43</v>
      </c>
      <c r="B1867" s="108"/>
      <c r="C1867" s="108" t="s">
        <v>63</v>
      </c>
      <c r="D1867" s="109" t="s">
        <v>54</v>
      </c>
      <c r="E1867" s="62">
        <v>175</v>
      </c>
      <c r="F1867" s="110"/>
      <c r="G1867" s="111"/>
      <c r="H1867" s="110"/>
      <c r="I1867" s="65">
        <v>1.45</v>
      </c>
      <c r="J1867" s="112">
        <v>160</v>
      </c>
      <c r="K1867" s="67">
        <v>35</v>
      </c>
    </row>
    <row r="1868" spans="1:11" s="6" customFormat="1" ht="15" outlineLevel="1">
      <c r="A1868" s="59" t="s">
        <v>43</v>
      </c>
      <c r="B1868" s="108"/>
      <c r="C1868" s="108" t="s">
        <v>64</v>
      </c>
      <c r="D1868" s="109"/>
      <c r="E1868" s="62" t="s">
        <v>43</v>
      </c>
      <c r="F1868" s="110"/>
      <c r="G1868" s="111"/>
      <c r="H1868" s="110"/>
      <c r="I1868" s="65">
        <v>2.2799999999999998</v>
      </c>
      <c r="J1868" s="112"/>
      <c r="K1868" s="67">
        <v>56.87</v>
      </c>
    </row>
    <row r="1869" spans="1:11" s="6" customFormat="1" ht="15.75">
      <c r="A1869" s="70" t="s">
        <v>43</v>
      </c>
      <c r="B1869" s="113"/>
      <c r="C1869" s="113" t="s">
        <v>65</v>
      </c>
      <c r="D1869" s="114"/>
      <c r="E1869" s="73" t="s">
        <v>43</v>
      </c>
      <c r="F1869" s="115"/>
      <c r="G1869" s="116"/>
      <c r="H1869" s="115"/>
      <c r="I1869" s="76">
        <v>2981.11</v>
      </c>
      <c r="J1869" s="117"/>
      <c r="K1869" s="78">
        <v>56987.71</v>
      </c>
    </row>
    <row r="1870" spans="1:11" s="6" customFormat="1" ht="135">
      <c r="A1870" s="59">
        <v>167</v>
      </c>
      <c r="B1870" s="108" t="s">
        <v>104</v>
      </c>
      <c r="C1870" s="108" t="s">
        <v>105</v>
      </c>
      <c r="D1870" s="109" t="s">
        <v>106</v>
      </c>
      <c r="E1870" s="62">
        <v>0.28538400000000003</v>
      </c>
      <c r="F1870" s="110">
        <v>3971.63</v>
      </c>
      <c r="G1870" s="111"/>
      <c r="H1870" s="110"/>
      <c r="I1870" s="65">
        <v>1133.44</v>
      </c>
      <c r="J1870" s="112">
        <v>2.74</v>
      </c>
      <c r="K1870" s="78">
        <v>3105.62</v>
      </c>
    </row>
    <row r="1871" spans="1:11" s="6" customFormat="1" ht="45">
      <c r="A1871" s="59">
        <v>168</v>
      </c>
      <c r="B1871" s="108" t="s">
        <v>107</v>
      </c>
      <c r="C1871" s="108" t="s">
        <v>108</v>
      </c>
      <c r="D1871" s="109" t="s">
        <v>109</v>
      </c>
      <c r="E1871" s="62" t="s">
        <v>1077</v>
      </c>
      <c r="F1871" s="110">
        <v>16.64</v>
      </c>
      <c r="G1871" s="111"/>
      <c r="H1871" s="110"/>
      <c r="I1871" s="65">
        <v>404.15</v>
      </c>
      <c r="J1871" s="112">
        <v>4.68</v>
      </c>
      <c r="K1871" s="78">
        <v>1891.43</v>
      </c>
    </row>
    <row r="1872" spans="1:11" s="6" customFormat="1" ht="45">
      <c r="A1872" s="59">
        <v>169</v>
      </c>
      <c r="B1872" s="108" t="s">
        <v>123</v>
      </c>
      <c r="C1872" s="108" t="s">
        <v>1078</v>
      </c>
      <c r="D1872" s="109" t="s">
        <v>103</v>
      </c>
      <c r="E1872" s="62">
        <v>61.934399999999997</v>
      </c>
      <c r="F1872" s="110">
        <v>717.91</v>
      </c>
      <c r="G1872" s="111"/>
      <c r="H1872" s="110"/>
      <c r="I1872" s="65">
        <v>44463.33</v>
      </c>
      <c r="J1872" s="112">
        <v>7.4</v>
      </c>
      <c r="K1872" s="78">
        <v>329028.61</v>
      </c>
    </row>
    <row r="1873" spans="1:11" s="6" customFormat="1" ht="17.850000000000001" customHeight="1">
      <c r="A1873" s="177" t="s">
        <v>523</v>
      </c>
      <c r="B1873" s="178"/>
      <c r="C1873" s="178"/>
      <c r="D1873" s="178"/>
      <c r="E1873" s="178"/>
      <c r="F1873" s="178"/>
      <c r="G1873" s="178"/>
      <c r="H1873" s="178"/>
      <c r="I1873" s="178"/>
      <c r="J1873" s="178"/>
      <c r="K1873" s="178"/>
    </row>
    <row r="1874" spans="1:11" s="6" customFormat="1" ht="135">
      <c r="A1874" s="59">
        <v>170</v>
      </c>
      <c r="B1874" s="108" t="s">
        <v>524</v>
      </c>
      <c r="C1874" s="108" t="s">
        <v>525</v>
      </c>
      <c r="D1874" s="109" t="s">
        <v>122</v>
      </c>
      <c r="E1874" s="62">
        <v>22.144224999999999</v>
      </c>
      <c r="F1874" s="110">
        <v>29.99</v>
      </c>
      <c r="G1874" s="111"/>
      <c r="H1874" s="110"/>
      <c r="I1874" s="65"/>
      <c r="J1874" s="112"/>
      <c r="K1874" s="67"/>
    </row>
    <row r="1875" spans="1:11" s="6" customFormat="1" ht="15" outlineLevel="1">
      <c r="A1875" s="59" t="s">
        <v>43</v>
      </c>
      <c r="B1875" s="108"/>
      <c r="C1875" s="108" t="s">
        <v>44</v>
      </c>
      <c r="D1875" s="109"/>
      <c r="E1875" s="62" t="s">
        <v>43</v>
      </c>
      <c r="F1875" s="110">
        <v>13.33</v>
      </c>
      <c r="G1875" s="111" t="s">
        <v>76</v>
      </c>
      <c r="H1875" s="110"/>
      <c r="I1875" s="65">
        <v>389.64</v>
      </c>
      <c r="J1875" s="112">
        <v>26.39</v>
      </c>
      <c r="K1875" s="67">
        <v>10282.620000000001</v>
      </c>
    </row>
    <row r="1876" spans="1:11" s="6" customFormat="1" ht="15" outlineLevel="1">
      <c r="A1876" s="59" t="s">
        <v>43</v>
      </c>
      <c r="B1876" s="108"/>
      <c r="C1876" s="108" t="s">
        <v>46</v>
      </c>
      <c r="D1876" s="109"/>
      <c r="E1876" s="62" t="s">
        <v>43</v>
      </c>
      <c r="F1876" s="110">
        <v>16.66</v>
      </c>
      <c r="G1876" s="111">
        <v>1.2</v>
      </c>
      <c r="H1876" s="110"/>
      <c r="I1876" s="65">
        <v>442.71</v>
      </c>
      <c r="J1876" s="112">
        <v>12.59</v>
      </c>
      <c r="K1876" s="67">
        <v>5573.69</v>
      </c>
    </row>
    <row r="1877" spans="1:11" s="6" customFormat="1" ht="15" outlineLevel="1">
      <c r="A1877" s="59" t="s">
        <v>43</v>
      </c>
      <c r="B1877" s="108"/>
      <c r="C1877" s="108" t="s">
        <v>48</v>
      </c>
      <c r="D1877" s="109"/>
      <c r="E1877" s="62" t="s">
        <v>43</v>
      </c>
      <c r="F1877" s="110" t="s">
        <v>526</v>
      </c>
      <c r="G1877" s="111"/>
      <c r="H1877" s="110"/>
      <c r="I1877" s="68" t="s">
        <v>1079</v>
      </c>
      <c r="J1877" s="112">
        <v>26.39</v>
      </c>
      <c r="K1877" s="69" t="s">
        <v>1080</v>
      </c>
    </row>
    <row r="1878" spans="1:11" s="6" customFormat="1" ht="15" outlineLevel="1">
      <c r="A1878" s="59" t="s">
        <v>43</v>
      </c>
      <c r="B1878" s="108"/>
      <c r="C1878" s="108" t="s">
        <v>52</v>
      </c>
      <c r="D1878" s="109"/>
      <c r="E1878" s="62" t="s">
        <v>43</v>
      </c>
      <c r="F1878" s="110"/>
      <c r="G1878" s="111"/>
      <c r="H1878" s="110"/>
      <c r="I1878" s="65"/>
      <c r="J1878" s="112"/>
      <c r="K1878" s="67"/>
    </row>
    <row r="1879" spans="1:11" s="6" customFormat="1" ht="15" outlineLevel="1">
      <c r="A1879" s="59" t="s">
        <v>43</v>
      </c>
      <c r="B1879" s="108"/>
      <c r="C1879" s="108" t="s">
        <v>53</v>
      </c>
      <c r="D1879" s="109" t="s">
        <v>54</v>
      </c>
      <c r="E1879" s="62">
        <v>91</v>
      </c>
      <c r="F1879" s="110"/>
      <c r="G1879" s="111"/>
      <c r="H1879" s="110"/>
      <c r="I1879" s="65">
        <v>354.57</v>
      </c>
      <c r="J1879" s="112">
        <v>75</v>
      </c>
      <c r="K1879" s="67">
        <v>7711.97</v>
      </c>
    </row>
    <row r="1880" spans="1:11" s="6" customFormat="1" ht="15" outlineLevel="1">
      <c r="A1880" s="59" t="s">
        <v>43</v>
      </c>
      <c r="B1880" s="108"/>
      <c r="C1880" s="108" t="s">
        <v>55</v>
      </c>
      <c r="D1880" s="109" t="s">
        <v>54</v>
      </c>
      <c r="E1880" s="62">
        <v>70</v>
      </c>
      <c r="F1880" s="110"/>
      <c r="G1880" s="111"/>
      <c r="H1880" s="110"/>
      <c r="I1880" s="65">
        <v>272.75</v>
      </c>
      <c r="J1880" s="112">
        <v>41</v>
      </c>
      <c r="K1880" s="67">
        <v>4215.87</v>
      </c>
    </row>
    <row r="1881" spans="1:11" s="6" customFormat="1" ht="15" outlineLevel="1">
      <c r="A1881" s="59" t="s">
        <v>43</v>
      </c>
      <c r="B1881" s="108"/>
      <c r="C1881" s="108" t="s">
        <v>56</v>
      </c>
      <c r="D1881" s="109" t="s">
        <v>54</v>
      </c>
      <c r="E1881" s="62">
        <v>98</v>
      </c>
      <c r="F1881" s="110"/>
      <c r="G1881" s="111"/>
      <c r="H1881" s="110"/>
      <c r="I1881" s="65">
        <v>127.34</v>
      </c>
      <c r="J1881" s="112">
        <v>95</v>
      </c>
      <c r="K1881" s="67">
        <v>3257.72</v>
      </c>
    </row>
    <row r="1882" spans="1:11" s="6" customFormat="1" ht="15" outlineLevel="1">
      <c r="A1882" s="59" t="s">
        <v>43</v>
      </c>
      <c r="B1882" s="108"/>
      <c r="C1882" s="108" t="s">
        <v>57</v>
      </c>
      <c r="D1882" s="109" t="s">
        <v>54</v>
      </c>
      <c r="E1882" s="62">
        <v>77</v>
      </c>
      <c r="F1882" s="110"/>
      <c r="G1882" s="111"/>
      <c r="H1882" s="110"/>
      <c r="I1882" s="65">
        <v>100.05</v>
      </c>
      <c r="J1882" s="112">
        <v>65</v>
      </c>
      <c r="K1882" s="67">
        <v>2228.9699999999998</v>
      </c>
    </row>
    <row r="1883" spans="1:11" s="6" customFormat="1" ht="30" outlineLevel="1">
      <c r="A1883" s="59" t="s">
        <v>43</v>
      </c>
      <c r="B1883" s="108"/>
      <c r="C1883" s="108" t="s">
        <v>58</v>
      </c>
      <c r="D1883" s="109" t="s">
        <v>59</v>
      </c>
      <c r="E1883" s="62">
        <v>1.1200000000000001</v>
      </c>
      <c r="F1883" s="110"/>
      <c r="G1883" s="111" t="s">
        <v>76</v>
      </c>
      <c r="H1883" s="110"/>
      <c r="I1883" s="65">
        <v>32.74</v>
      </c>
      <c r="J1883" s="112"/>
      <c r="K1883" s="67"/>
    </row>
    <row r="1884" spans="1:11" s="6" customFormat="1" ht="15.75">
      <c r="A1884" s="70" t="s">
        <v>43</v>
      </c>
      <c r="B1884" s="113"/>
      <c r="C1884" s="113" t="s">
        <v>60</v>
      </c>
      <c r="D1884" s="114"/>
      <c r="E1884" s="73" t="s">
        <v>43</v>
      </c>
      <c r="F1884" s="115"/>
      <c r="G1884" s="116"/>
      <c r="H1884" s="115"/>
      <c r="I1884" s="76">
        <v>1687.06</v>
      </c>
      <c r="J1884" s="117"/>
      <c r="K1884" s="78">
        <v>33270.839999999997</v>
      </c>
    </row>
    <row r="1885" spans="1:11" s="6" customFormat="1" ht="15" outlineLevel="1">
      <c r="A1885" s="59" t="s">
        <v>43</v>
      </c>
      <c r="B1885" s="108"/>
      <c r="C1885" s="108" t="s">
        <v>61</v>
      </c>
      <c r="D1885" s="109"/>
      <c r="E1885" s="62" t="s">
        <v>43</v>
      </c>
      <c r="F1885" s="110"/>
      <c r="G1885" s="111"/>
      <c r="H1885" s="110"/>
      <c r="I1885" s="65"/>
      <c r="J1885" s="112"/>
      <c r="K1885" s="67"/>
    </row>
    <row r="1886" spans="1:11" s="6" customFormat="1" ht="15" outlineLevel="1">
      <c r="A1886" s="59" t="s">
        <v>43</v>
      </c>
      <c r="B1886" s="108"/>
      <c r="C1886" s="108" t="s">
        <v>46</v>
      </c>
      <c r="D1886" s="109"/>
      <c r="E1886" s="62" t="s">
        <v>43</v>
      </c>
      <c r="F1886" s="110">
        <v>4.8899999999999997</v>
      </c>
      <c r="G1886" s="111" t="s">
        <v>80</v>
      </c>
      <c r="H1886" s="110"/>
      <c r="I1886" s="65">
        <v>12.99</v>
      </c>
      <c r="J1886" s="112">
        <v>26.39</v>
      </c>
      <c r="K1886" s="67">
        <v>342.92</v>
      </c>
    </row>
    <row r="1887" spans="1:11" s="6" customFormat="1" ht="15" outlineLevel="1">
      <c r="A1887" s="59" t="s">
        <v>43</v>
      </c>
      <c r="B1887" s="108"/>
      <c r="C1887" s="108" t="s">
        <v>48</v>
      </c>
      <c r="D1887" s="109"/>
      <c r="E1887" s="62" t="s">
        <v>43</v>
      </c>
      <c r="F1887" s="110">
        <v>4.8899999999999997</v>
      </c>
      <c r="G1887" s="111" t="s">
        <v>80</v>
      </c>
      <c r="H1887" s="110"/>
      <c r="I1887" s="65">
        <v>12.99</v>
      </c>
      <c r="J1887" s="112">
        <v>26.39</v>
      </c>
      <c r="K1887" s="67">
        <v>342.92</v>
      </c>
    </row>
    <row r="1888" spans="1:11" s="6" customFormat="1" ht="15" outlineLevel="1">
      <c r="A1888" s="59" t="s">
        <v>43</v>
      </c>
      <c r="B1888" s="108"/>
      <c r="C1888" s="108" t="s">
        <v>63</v>
      </c>
      <c r="D1888" s="109" t="s">
        <v>54</v>
      </c>
      <c r="E1888" s="62">
        <v>175</v>
      </c>
      <c r="F1888" s="110"/>
      <c r="G1888" s="111"/>
      <c r="H1888" s="110"/>
      <c r="I1888" s="65">
        <v>22.73</v>
      </c>
      <c r="J1888" s="112">
        <v>160</v>
      </c>
      <c r="K1888" s="67">
        <v>548.66999999999996</v>
      </c>
    </row>
    <row r="1889" spans="1:11" s="6" customFormat="1" ht="15" outlineLevel="1">
      <c r="A1889" s="59" t="s">
        <v>43</v>
      </c>
      <c r="B1889" s="108"/>
      <c r="C1889" s="108" t="s">
        <v>64</v>
      </c>
      <c r="D1889" s="109"/>
      <c r="E1889" s="62" t="s">
        <v>43</v>
      </c>
      <c r="F1889" s="110"/>
      <c r="G1889" s="111"/>
      <c r="H1889" s="110"/>
      <c r="I1889" s="65">
        <v>35.72</v>
      </c>
      <c r="J1889" s="112"/>
      <c r="K1889" s="67">
        <v>891.59</v>
      </c>
    </row>
    <row r="1890" spans="1:11" s="6" customFormat="1" ht="15.75">
      <c r="A1890" s="70" t="s">
        <v>43</v>
      </c>
      <c r="B1890" s="113"/>
      <c r="C1890" s="126" t="s">
        <v>65</v>
      </c>
      <c r="D1890" s="127"/>
      <c r="E1890" s="91" t="s">
        <v>43</v>
      </c>
      <c r="F1890" s="128"/>
      <c r="G1890" s="129"/>
      <c r="H1890" s="128"/>
      <c r="I1890" s="87">
        <v>1722.78</v>
      </c>
      <c r="J1890" s="125"/>
      <c r="K1890" s="86">
        <v>34162.43</v>
      </c>
    </row>
    <row r="1891" spans="1:11" s="6" customFormat="1" ht="15">
      <c r="A1891" s="123"/>
      <c r="B1891" s="124"/>
      <c r="C1891" s="168" t="s">
        <v>127</v>
      </c>
      <c r="D1891" s="169"/>
      <c r="E1891" s="169"/>
      <c r="F1891" s="169"/>
      <c r="G1891" s="169"/>
      <c r="H1891" s="169"/>
      <c r="I1891" s="65">
        <v>90665.31</v>
      </c>
      <c r="J1891" s="112"/>
      <c r="K1891" s="67">
        <v>915222.02</v>
      </c>
    </row>
    <row r="1892" spans="1:11" s="6" customFormat="1" ht="15">
      <c r="A1892" s="123"/>
      <c r="B1892" s="124"/>
      <c r="C1892" s="168" t="s">
        <v>128</v>
      </c>
      <c r="D1892" s="169"/>
      <c r="E1892" s="169"/>
      <c r="F1892" s="169"/>
      <c r="G1892" s="169"/>
      <c r="H1892" s="169"/>
      <c r="I1892" s="65"/>
      <c r="J1892" s="112"/>
      <c r="K1892" s="67"/>
    </row>
    <row r="1893" spans="1:11" s="6" customFormat="1" ht="15">
      <c r="A1893" s="123"/>
      <c r="B1893" s="124"/>
      <c r="C1893" s="168" t="s">
        <v>129</v>
      </c>
      <c r="D1893" s="169"/>
      <c r="E1893" s="169"/>
      <c r="F1893" s="169"/>
      <c r="G1893" s="169"/>
      <c r="H1893" s="169"/>
      <c r="I1893" s="65">
        <v>13977.83</v>
      </c>
      <c r="J1893" s="112"/>
      <c r="K1893" s="67">
        <v>368875.17</v>
      </c>
    </row>
    <row r="1894" spans="1:11" s="6" customFormat="1" ht="15">
      <c r="A1894" s="123"/>
      <c r="B1894" s="124"/>
      <c r="C1894" s="168" t="s">
        <v>130</v>
      </c>
      <c r="D1894" s="169"/>
      <c r="E1894" s="169"/>
      <c r="F1894" s="169"/>
      <c r="G1894" s="169"/>
      <c r="H1894" s="169"/>
      <c r="I1894" s="65">
        <v>71183.649999999994</v>
      </c>
      <c r="J1894" s="112"/>
      <c r="K1894" s="67">
        <v>501770.29</v>
      </c>
    </row>
    <row r="1895" spans="1:11" s="6" customFormat="1" ht="15">
      <c r="A1895" s="123"/>
      <c r="B1895" s="124"/>
      <c r="C1895" s="168" t="s">
        <v>131</v>
      </c>
      <c r="D1895" s="169"/>
      <c r="E1895" s="169"/>
      <c r="F1895" s="169"/>
      <c r="G1895" s="169"/>
      <c r="H1895" s="169"/>
      <c r="I1895" s="65">
        <v>8115.34</v>
      </c>
      <c r="J1895" s="112"/>
      <c r="K1895" s="67">
        <v>113494.6</v>
      </c>
    </row>
    <row r="1896" spans="1:11" s="6" customFormat="1" ht="15.75">
      <c r="A1896" s="123"/>
      <c r="B1896" s="124"/>
      <c r="C1896" s="173" t="s">
        <v>132</v>
      </c>
      <c r="D1896" s="174"/>
      <c r="E1896" s="174"/>
      <c r="F1896" s="174"/>
      <c r="G1896" s="174"/>
      <c r="H1896" s="174"/>
      <c r="I1896" s="76">
        <v>12682.33</v>
      </c>
      <c r="J1896" s="117"/>
      <c r="K1896" s="78">
        <v>291310.21000000002</v>
      </c>
    </row>
    <row r="1897" spans="1:11" s="6" customFormat="1" ht="15.75">
      <c r="A1897" s="123"/>
      <c r="B1897" s="124"/>
      <c r="C1897" s="173" t="s">
        <v>133</v>
      </c>
      <c r="D1897" s="174"/>
      <c r="E1897" s="174"/>
      <c r="F1897" s="174"/>
      <c r="G1897" s="174"/>
      <c r="H1897" s="174"/>
      <c r="I1897" s="76">
        <v>9140.0400000000009</v>
      </c>
      <c r="J1897" s="117"/>
      <c r="K1897" s="78">
        <v>167779.13</v>
      </c>
    </row>
    <row r="1898" spans="1:11" s="6" customFormat="1" ht="15.75">
      <c r="A1898" s="123"/>
      <c r="B1898" s="124"/>
      <c r="C1898" s="173" t="s">
        <v>1081</v>
      </c>
      <c r="D1898" s="174"/>
      <c r="E1898" s="174"/>
      <c r="F1898" s="174"/>
      <c r="G1898" s="174"/>
      <c r="H1898" s="174"/>
      <c r="I1898" s="76"/>
      <c r="J1898" s="117"/>
      <c r="K1898" s="78"/>
    </row>
    <row r="1899" spans="1:11" s="6" customFormat="1" ht="15">
      <c r="A1899" s="123"/>
      <c r="B1899" s="124"/>
      <c r="C1899" s="168" t="s">
        <v>1082</v>
      </c>
      <c r="D1899" s="169"/>
      <c r="E1899" s="169"/>
      <c r="F1899" s="169"/>
      <c r="G1899" s="169"/>
      <c r="H1899" s="169"/>
      <c r="I1899" s="65">
        <v>112487.67999999999</v>
      </c>
      <c r="J1899" s="112"/>
      <c r="K1899" s="67">
        <v>1374311.36</v>
      </c>
    </row>
    <row r="1900" spans="1:11" s="6" customFormat="1" ht="15.75">
      <c r="A1900" s="123"/>
      <c r="B1900" s="124"/>
      <c r="C1900" s="175" t="s">
        <v>1083</v>
      </c>
      <c r="D1900" s="176"/>
      <c r="E1900" s="176"/>
      <c r="F1900" s="176"/>
      <c r="G1900" s="176"/>
      <c r="H1900" s="176"/>
      <c r="I1900" s="87">
        <v>112487.67999999999</v>
      </c>
      <c r="J1900" s="125"/>
      <c r="K1900" s="86">
        <v>1374311.36</v>
      </c>
    </row>
    <row r="1901" spans="1:11" s="6" customFormat="1" ht="22.15" customHeight="1">
      <c r="A1901" s="166" t="s">
        <v>1084</v>
      </c>
      <c r="B1901" s="167"/>
      <c r="C1901" s="167"/>
      <c r="D1901" s="167"/>
      <c r="E1901" s="167"/>
      <c r="F1901" s="167"/>
      <c r="G1901" s="167"/>
      <c r="H1901" s="167"/>
      <c r="I1901" s="167"/>
      <c r="J1901" s="167"/>
      <c r="K1901" s="167"/>
    </row>
    <row r="1902" spans="1:11" s="6" customFormat="1" ht="135">
      <c r="A1902" s="59">
        <v>171</v>
      </c>
      <c r="B1902" s="108" t="s">
        <v>1034</v>
      </c>
      <c r="C1902" s="108" t="s">
        <v>1035</v>
      </c>
      <c r="D1902" s="109" t="s">
        <v>1036</v>
      </c>
      <c r="E1902" s="62" t="s">
        <v>1085</v>
      </c>
      <c r="F1902" s="110">
        <v>109.06</v>
      </c>
      <c r="G1902" s="111"/>
      <c r="H1902" s="110"/>
      <c r="I1902" s="65"/>
      <c r="J1902" s="112"/>
      <c r="K1902" s="67"/>
    </row>
    <row r="1903" spans="1:11" s="6" customFormat="1" ht="15" outlineLevel="1">
      <c r="A1903" s="59" t="s">
        <v>43</v>
      </c>
      <c r="B1903" s="108"/>
      <c r="C1903" s="108" t="s">
        <v>44</v>
      </c>
      <c r="D1903" s="109"/>
      <c r="E1903" s="62" t="s">
        <v>43</v>
      </c>
      <c r="F1903" s="110">
        <v>95.48</v>
      </c>
      <c r="G1903" s="111" t="s">
        <v>76</v>
      </c>
      <c r="H1903" s="110"/>
      <c r="I1903" s="65">
        <v>126.03</v>
      </c>
      <c r="J1903" s="112">
        <v>26.39</v>
      </c>
      <c r="K1903" s="67">
        <v>3326.03</v>
      </c>
    </row>
    <row r="1904" spans="1:11" s="6" customFormat="1" ht="15" outlineLevel="1">
      <c r="A1904" s="59" t="s">
        <v>43</v>
      </c>
      <c r="B1904" s="108"/>
      <c r="C1904" s="108" t="s">
        <v>46</v>
      </c>
      <c r="D1904" s="109"/>
      <c r="E1904" s="62" t="s">
        <v>43</v>
      </c>
      <c r="F1904" s="110">
        <v>13.58</v>
      </c>
      <c r="G1904" s="111">
        <v>1.2</v>
      </c>
      <c r="H1904" s="110"/>
      <c r="I1904" s="65">
        <v>16.3</v>
      </c>
      <c r="J1904" s="112">
        <v>6.01</v>
      </c>
      <c r="K1904" s="67">
        <v>97.94</v>
      </c>
    </row>
    <row r="1905" spans="1:11" s="6" customFormat="1" ht="15" outlineLevel="1">
      <c r="A1905" s="59" t="s">
        <v>43</v>
      </c>
      <c r="B1905" s="108"/>
      <c r="C1905" s="108" t="s">
        <v>48</v>
      </c>
      <c r="D1905" s="109"/>
      <c r="E1905" s="62" t="s">
        <v>43</v>
      </c>
      <c r="F1905" s="110" t="s">
        <v>1038</v>
      </c>
      <c r="G1905" s="111"/>
      <c r="H1905" s="110"/>
      <c r="I1905" s="68" t="s">
        <v>234</v>
      </c>
      <c r="J1905" s="112">
        <v>26.39</v>
      </c>
      <c r="K1905" s="69" t="s">
        <v>1086</v>
      </c>
    </row>
    <row r="1906" spans="1:11" s="6" customFormat="1" ht="15" outlineLevel="1">
      <c r="A1906" s="59" t="s">
        <v>43</v>
      </c>
      <c r="B1906" s="108"/>
      <c r="C1906" s="108" t="s">
        <v>52</v>
      </c>
      <c r="D1906" s="109"/>
      <c r="E1906" s="62" t="s">
        <v>43</v>
      </c>
      <c r="F1906" s="110"/>
      <c r="G1906" s="111"/>
      <c r="H1906" s="110"/>
      <c r="I1906" s="65"/>
      <c r="J1906" s="112"/>
      <c r="K1906" s="67"/>
    </row>
    <row r="1907" spans="1:11" s="6" customFormat="1" ht="15" outlineLevel="1">
      <c r="A1907" s="59" t="s">
        <v>43</v>
      </c>
      <c r="B1907" s="108"/>
      <c r="C1907" s="108" t="s">
        <v>53</v>
      </c>
      <c r="D1907" s="109" t="s">
        <v>54</v>
      </c>
      <c r="E1907" s="62">
        <v>91</v>
      </c>
      <c r="F1907" s="110"/>
      <c r="G1907" s="111"/>
      <c r="H1907" s="110"/>
      <c r="I1907" s="65">
        <v>114.69</v>
      </c>
      <c r="J1907" s="112">
        <v>75</v>
      </c>
      <c r="K1907" s="67">
        <v>2494.52</v>
      </c>
    </row>
    <row r="1908" spans="1:11" s="6" customFormat="1" ht="15" outlineLevel="1">
      <c r="A1908" s="59" t="s">
        <v>43</v>
      </c>
      <c r="B1908" s="108"/>
      <c r="C1908" s="108" t="s">
        <v>55</v>
      </c>
      <c r="D1908" s="109" t="s">
        <v>54</v>
      </c>
      <c r="E1908" s="62">
        <v>70</v>
      </c>
      <c r="F1908" s="110"/>
      <c r="G1908" s="111"/>
      <c r="H1908" s="110"/>
      <c r="I1908" s="65">
        <v>88.22</v>
      </c>
      <c r="J1908" s="112">
        <v>41</v>
      </c>
      <c r="K1908" s="67">
        <v>1363.67</v>
      </c>
    </row>
    <row r="1909" spans="1:11" s="6" customFormat="1" ht="15" outlineLevel="1">
      <c r="A1909" s="59" t="s">
        <v>43</v>
      </c>
      <c r="B1909" s="108"/>
      <c r="C1909" s="108" t="s">
        <v>56</v>
      </c>
      <c r="D1909" s="109" t="s">
        <v>54</v>
      </c>
      <c r="E1909" s="62">
        <v>98</v>
      </c>
      <c r="F1909" s="110"/>
      <c r="G1909" s="111"/>
      <c r="H1909" s="110"/>
      <c r="I1909" s="65">
        <v>0.9</v>
      </c>
      <c r="J1909" s="112">
        <v>95</v>
      </c>
      <c r="K1909" s="67">
        <v>23.16</v>
      </c>
    </row>
    <row r="1910" spans="1:11" s="6" customFormat="1" ht="15" outlineLevel="1">
      <c r="A1910" s="59" t="s">
        <v>43</v>
      </c>
      <c r="B1910" s="108"/>
      <c r="C1910" s="108" t="s">
        <v>57</v>
      </c>
      <c r="D1910" s="109" t="s">
        <v>54</v>
      </c>
      <c r="E1910" s="62">
        <v>77</v>
      </c>
      <c r="F1910" s="110"/>
      <c r="G1910" s="111"/>
      <c r="H1910" s="110"/>
      <c r="I1910" s="65">
        <v>0.71</v>
      </c>
      <c r="J1910" s="112">
        <v>65</v>
      </c>
      <c r="K1910" s="67">
        <v>15.85</v>
      </c>
    </row>
    <row r="1911" spans="1:11" s="6" customFormat="1" ht="30" outlineLevel="1">
      <c r="A1911" s="59" t="s">
        <v>43</v>
      </c>
      <c r="B1911" s="108"/>
      <c r="C1911" s="108" t="s">
        <v>58</v>
      </c>
      <c r="D1911" s="109" t="s">
        <v>59</v>
      </c>
      <c r="E1911" s="62">
        <v>8.5399999999999991</v>
      </c>
      <c r="F1911" s="110"/>
      <c r="G1911" s="111" t="s">
        <v>76</v>
      </c>
      <c r="H1911" s="110"/>
      <c r="I1911" s="65">
        <v>11.27</v>
      </c>
      <c r="J1911" s="112"/>
      <c r="K1911" s="67"/>
    </row>
    <row r="1912" spans="1:11" s="6" customFormat="1" ht="15.75">
      <c r="A1912" s="70" t="s">
        <v>43</v>
      </c>
      <c r="B1912" s="113"/>
      <c r="C1912" s="113" t="s">
        <v>60</v>
      </c>
      <c r="D1912" s="114"/>
      <c r="E1912" s="73" t="s">
        <v>43</v>
      </c>
      <c r="F1912" s="115"/>
      <c r="G1912" s="116"/>
      <c r="H1912" s="115"/>
      <c r="I1912" s="76">
        <v>346.85</v>
      </c>
      <c r="J1912" s="117"/>
      <c r="K1912" s="78">
        <v>7321.17</v>
      </c>
    </row>
    <row r="1913" spans="1:11" s="6" customFormat="1" ht="15" outlineLevel="1">
      <c r="A1913" s="59" t="s">
        <v>43</v>
      </c>
      <c r="B1913" s="108"/>
      <c r="C1913" s="108" t="s">
        <v>61</v>
      </c>
      <c r="D1913" s="109"/>
      <c r="E1913" s="62" t="s">
        <v>43</v>
      </c>
      <c r="F1913" s="110"/>
      <c r="G1913" s="111"/>
      <c r="H1913" s="110"/>
      <c r="I1913" s="65"/>
      <c r="J1913" s="112"/>
      <c r="K1913" s="67"/>
    </row>
    <row r="1914" spans="1:11" s="6" customFormat="1" ht="15" outlineLevel="1">
      <c r="A1914" s="59" t="s">
        <v>43</v>
      </c>
      <c r="B1914" s="108"/>
      <c r="C1914" s="108" t="s">
        <v>46</v>
      </c>
      <c r="D1914" s="109"/>
      <c r="E1914" s="62" t="s">
        <v>43</v>
      </c>
      <c r="F1914" s="110">
        <v>0.77</v>
      </c>
      <c r="G1914" s="111" t="s">
        <v>80</v>
      </c>
      <c r="H1914" s="110"/>
      <c r="I1914" s="65">
        <v>0.09</v>
      </c>
      <c r="J1914" s="112">
        <v>26.39</v>
      </c>
      <c r="K1914" s="67">
        <v>2.44</v>
      </c>
    </row>
    <row r="1915" spans="1:11" s="6" customFormat="1" ht="15" outlineLevel="1">
      <c r="A1915" s="59" t="s">
        <v>43</v>
      </c>
      <c r="B1915" s="108"/>
      <c r="C1915" s="108" t="s">
        <v>48</v>
      </c>
      <c r="D1915" s="109"/>
      <c r="E1915" s="62" t="s">
        <v>43</v>
      </c>
      <c r="F1915" s="110">
        <v>0.77</v>
      </c>
      <c r="G1915" s="111" t="s">
        <v>80</v>
      </c>
      <c r="H1915" s="110"/>
      <c r="I1915" s="65">
        <v>0.09</v>
      </c>
      <c r="J1915" s="112">
        <v>26.39</v>
      </c>
      <c r="K1915" s="67">
        <v>2.44</v>
      </c>
    </row>
    <row r="1916" spans="1:11" s="6" customFormat="1" ht="15" outlineLevel="1">
      <c r="A1916" s="59" t="s">
        <v>43</v>
      </c>
      <c r="B1916" s="108"/>
      <c r="C1916" s="108" t="s">
        <v>63</v>
      </c>
      <c r="D1916" s="109" t="s">
        <v>54</v>
      </c>
      <c r="E1916" s="62">
        <v>175</v>
      </c>
      <c r="F1916" s="110"/>
      <c r="G1916" s="111"/>
      <c r="H1916" s="110"/>
      <c r="I1916" s="65">
        <v>0.16</v>
      </c>
      <c r="J1916" s="112">
        <v>160</v>
      </c>
      <c r="K1916" s="67">
        <v>3.91</v>
      </c>
    </row>
    <row r="1917" spans="1:11" s="6" customFormat="1" ht="15" outlineLevel="1">
      <c r="A1917" s="59" t="s">
        <v>43</v>
      </c>
      <c r="B1917" s="108"/>
      <c r="C1917" s="108" t="s">
        <v>64</v>
      </c>
      <c r="D1917" s="109"/>
      <c r="E1917" s="62" t="s">
        <v>43</v>
      </c>
      <c r="F1917" s="110"/>
      <c r="G1917" s="111"/>
      <c r="H1917" s="110"/>
      <c r="I1917" s="65">
        <v>0.25</v>
      </c>
      <c r="J1917" s="112"/>
      <c r="K1917" s="67">
        <v>6.35</v>
      </c>
    </row>
    <row r="1918" spans="1:11" s="6" customFormat="1" ht="15.75">
      <c r="A1918" s="70" t="s">
        <v>43</v>
      </c>
      <c r="B1918" s="113"/>
      <c r="C1918" s="113" t="s">
        <v>65</v>
      </c>
      <c r="D1918" s="114"/>
      <c r="E1918" s="73" t="s">
        <v>43</v>
      </c>
      <c r="F1918" s="115"/>
      <c r="G1918" s="116"/>
      <c r="H1918" s="115"/>
      <c r="I1918" s="76">
        <v>347.1</v>
      </c>
      <c r="J1918" s="117"/>
      <c r="K1918" s="78">
        <v>7327.52</v>
      </c>
    </row>
    <row r="1919" spans="1:11" s="6" customFormat="1" ht="30">
      <c r="A1919" s="59">
        <v>172</v>
      </c>
      <c r="B1919" s="108" t="s">
        <v>1039</v>
      </c>
      <c r="C1919" s="108" t="s">
        <v>1040</v>
      </c>
      <c r="D1919" s="109" t="s">
        <v>418</v>
      </c>
      <c r="E1919" s="62">
        <v>10</v>
      </c>
      <c r="F1919" s="110">
        <v>378.22</v>
      </c>
      <c r="G1919" s="111"/>
      <c r="H1919" s="110"/>
      <c r="I1919" s="65">
        <v>3782.2</v>
      </c>
      <c r="J1919" s="112">
        <v>1.85</v>
      </c>
      <c r="K1919" s="78">
        <v>6997.07</v>
      </c>
    </row>
    <row r="1920" spans="1:11" s="6" customFormat="1" ht="135">
      <c r="A1920" s="59">
        <v>173</v>
      </c>
      <c r="B1920" s="108" t="s">
        <v>1041</v>
      </c>
      <c r="C1920" s="108" t="s">
        <v>1087</v>
      </c>
      <c r="D1920" s="109" t="s">
        <v>1036</v>
      </c>
      <c r="E1920" s="62">
        <v>1</v>
      </c>
      <c r="F1920" s="110">
        <v>33.200000000000003</v>
      </c>
      <c r="G1920" s="111"/>
      <c r="H1920" s="110"/>
      <c r="I1920" s="65"/>
      <c r="J1920" s="112"/>
      <c r="K1920" s="67"/>
    </row>
    <row r="1921" spans="1:11" s="6" customFormat="1" ht="15" outlineLevel="1">
      <c r="A1921" s="59" t="s">
        <v>43</v>
      </c>
      <c r="B1921" s="108"/>
      <c r="C1921" s="108" t="s">
        <v>44</v>
      </c>
      <c r="D1921" s="109"/>
      <c r="E1921" s="62" t="s">
        <v>43</v>
      </c>
      <c r="F1921" s="110">
        <v>29.07</v>
      </c>
      <c r="G1921" s="111" t="s">
        <v>76</v>
      </c>
      <c r="H1921" s="110"/>
      <c r="I1921" s="65">
        <v>38.369999999999997</v>
      </c>
      <c r="J1921" s="112">
        <v>26.39</v>
      </c>
      <c r="K1921" s="67">
        <v>1012.65</v>
      </c>
    </row>
    <row r="1922" spans="1:11" s="6" customFormat="1" ht="15" outlineLevel="1">
      <c r="A1922" s="59" t="s">
        <v>43</v>
      </c>
      <c r="B1922" s="108"/>
      <c r="C1922" s="108" t="s">
        <v>46</v>
      </c>
      <c r="D1922" s="109"/>
      <c r="E1922" s="62" t="s">
        <v>43</v>
      </c>
      <c r="F1922" s="110">
        <v>4.13</v>
      </c>
      <c r="G1922" s="111">
        <v>1.2</v>
      </c>
      <c r="H1922" s="110"/>
      <c r="I1922" s="65">
        <v>4.96</v>
      </c>
      <c r="J1922" s="112">
        <v>6.01</v>
      </c>
      <c r="K1922" s="67">
        <v>29.79</v>
      </c>
    </row>
    <row r="1923" spans="1:11" s="6" customFormat="1" ht="15" outlineLevel="1">
      <c r="A1923" s="59" t="s">
        <v>43</v>
      </c>
      <c r="B1923" s="108"/>
      <c r="C1923" s="108" t="s">
        <v>48</v>
      </c>
      <c r="D1923" s="109"/>
      <c r="E1923" s="62" t="s">
        <v>43</v>
      </c>
      <c r="F1923" s="110" t="s">
        <v>447</v>
      </c>
      <c r="G1923" s="111"/>
      <c r="H1923" s="110"/>
      <c r="I1923" s="68" t="s">
        <v>448</v>
      </c>
      <c r="J1923" s="112">
        <v>26.39</v>
      </c>
      <c r="K1923" s="69" t="s">
        <v>1088</v>
      </c>
    </row>
    <row r="1924" spans="1:11" s="6" customFormat="1" ht="15" outlineLevel="1">
      <c r="A1924" s="59" t="s">
        <v>43</v>
      </c>
      <c r="B1924" s="108"/>
      <c r="C1924" s="108" t="s">
        <v>52</v>
      </c>
      <c r="D1924" s="109"/>
      <c r="E1924" s="62" t="s">
        <v>43</v>
      </c>
      <c r="F1924" s="110"/>
      <c r="G1924" s="111"/>
      <c r="H1924" s="110"/>
      <c r="I1924" s="65"/>
      <c r="J1924" s="112"/>
      <c r="K1924" s="67"/>
    </row>
    <row r="1925" spans="1:11" s="6" customFormat="1" ht="15" outlineLevel="1">
      <c r="A1925" s="59" t="s">
        <v>43</v>
      </c>
      <c r="B1925" s="108"/>
      <c r="C1925" s="108" t="s">
        <v>53</v>
      </c>
      <c r="D1925" s="109" t="s">
        <v>54</v>
      </c>
      <c r="E1925" s="62">
        <v>91</v>
      </c>
      <c r="F1925" s="110"/>
      <c r="G1925" s="111"/>
      <c r="H1925" s="110"/>
      <c r="I1925" s="65">
        <v>34.92</v>
      </c>
      <c r="J1925" s="112">
        <v>75</v>
      </c>
      <c r="K1925" s="67">
        <v>759.49</v>
      </c>
    </row>
    <row r="1926" spans="1:11" s="6" customFormat="1" ht="15" outlineLevel="1">
      <c r="A1926" s="59" t="s">
        <v>43</v>
      </c>
      <c r="B1926" s="108"/>
      <c r="C1926" s="108" t="s">
        <v>55</v>
      </c>
      <c r="D1926" s="109" t="s">
        <v>54</v>
      </c>
      <c r="E1926" s="62">
        <v>70</v>
      </c>
      <c r="F1926" s="110"/>
      <c r="G1926" s="111"/>
      <c r="H1926" s="110"/>
      <c r="I1926" s="65">
        <v>26.86</v>
      </c>
      <c r="J1926" s="112">
        <v>41</v>
      </c>
      <c r="K1926" s="67">
        <v>415.19</v>
      </c>
    </row>
    <row r="1927" spans="1:11" s="6" customFormat="1" ht="15" outlineLevel="1">
      <c r="A1927" s="59" t="s">
        <v>43</v>
      </c>
      <c r="B1927" s="108"/>
      <c r="C1927" s="108" t="s">
        <v>56</v>
      </c>
      <c r="D1927" s="109" t="s">
        <v>54</v>
      </c>
      <c r="E1927" s="62">
        <v>98</v>
      </c>
      <c r="F1927" s="110"/>
      <c r="G1927" s="111"/>
      <c r="H1927" s="110"/>
      <c r="I1927" s="65">
        <v>0.27</v>
      </c>
      <c r="J1927" s="112">
        <v>95</v>
      </c>
      <c r="K1927" s="67">
        <v>6.92</v>
      </c>
    </row>
    <row r="1928" spans="1:11" s="6" customFormat="1" ht="15" outlineLevel="1">
      <c r="A1928" s="59" t="s">
        <v>43</v>
      </c>
      <c r="B1928" s="108"/>
      <c r="C1928" s="108" t="s">
        <v>57</v>
      </c>
      <c r="D1928" s="109" t="s">
        <v>54</v>
      </c>
      <c r="E1928" s="62">
        <v>77</v>
      </c>
      <c r="F1928" s="110"/>
      <c r="G1928" s="111"/>
      <c r="H1928" s="110"/>
      <c r="I1928" s="65">
        <v>0.22</v>
      </c>
      <c r="J1928" s="112">
        <v>65</v>
      </c>
      <c r="K1928" s="67">
        <v>4.7300000000000004</v>
      </c>
    </row>
    <row r="1929" spans="1:11" s="6" customFormat="1" ht="30" outlineLevel="1">
      <c r="A1929" s="59" t="s">
        <v>43</v>
      </c>
      <c r="B1929" s="108"/>
      <c r="C1929" s="108" t="s">
        <v>58</v>
      </c>
      <c r="D1929" s="109" t="s">
        <v>59</v>
      </c>
      <c r="E1929" s="62">
        <v>2.6</v>
      </c>
      <c r="F1929" s="110"/>
      <c r="G1929" s="111" t="s">
        <v>76</v>
      </c>
      <c r="H1929" s="110"/>
      <c r="I1929" s="65">
        <v>3.43</v>
      </c>
      <c r="J1929" s="112"/>
      <c r="K1929" s="67"/>
    </row>
    <row r="1930" spans="1:11" s="6" customFormat="1" ht="15.75">
      <c r="A1930" s="70" t="s">
        <v>43</v>
      </c>
      <c r="B1930" s="113"/>
      <c r="C1930" s="113" t="s">
        <v>60</v>
      </c>
      <c r="D1930" s="114"/>
      <c r="E1930" s="73" t="s">
        <v>43</v>
      </c>
      <c r="F1930" s="115"/>
      <c r="G1930" s="116"/>
      <c r="H1930" s="115"/>
      <c r="I1930" s="76">
        <v>105.6</v>
      </c>
      <c r="J1930" s="117"/>
      <c r="K1930" s="78">
        <v>2228.77</v>
      </c>
    </row>
    <row r="1931" spans="1:11" s="6" customFormat="1" ht="15" outlineLevel="1">
      <c r="A1931" s="59" t="s">
        <v>43</v>
      </c>
      <c r="B1931" s="108"/>
      <c r="C1931" s="108" t="s">
        <v>61</v>
      </c>
      <c r="D1931" s="109"/>
      <c r="E1931" s="62" t="s">
        <v>43</v>
      </c>
      <c r="F1931" s="110"/>
      <c r="G1931" s="111"/>
      <c r="H1931" s="110"/>
      <c r="I1931" s="65"/>
      <c r="J1931" s="112"/>
      <c r="K1931" s="67"/>
    </row>
    <row r="1932" spans="1:11" s="6" customFormat="1" ht="15" outlineLevel="1">
      <c r="A1932" s="59" t="s">
        <v>43</v>
      </c>
      <c r="B1932" s="108"/>
      <c r="C1932" s="108" t="s">
        <v>46</v>
      </c>
      <c r="D1932" s="109"/>
      <c r="E1932" s="62" t="s">
        <v>43</v>
      </c>
      <c r="F1932" s="110">
        <v>0.23</v>
      </c>
      <c r="G1932" s="111" t="s">
        <v>80</v>
      </c>
      <c r="H1932" s="110"/>
      <c r="I1932" s="65">
        <v>0.03</v>
      </c>
      <c r="J1932" s="112">
        <v>26.39</v>
      </c>
      <c r="K1932" s="67">
        <v>0.73</v>
      </c>
    </row>
    <row r="1933" spans="1:11" s="6" customFormat="1" ht="15" outlineLevel="1">
      <c r="A1933" s="59" t="s">
        <v>43</v>
      </c>
      <c r="B1933" s="108"/>
      <c r="C1933" s="108" t="s">
        <v>48</v>
      </c>
      <c r="D1933" s="109"/>
      <c r="E1933" s="62" t="s">
        <v>43</v>
      </c>
      <c r="F1933" s="110">
        <v>0.23</v>
      </c>
      <c r="G1933" s="111" t="s">
        <v>80</v>
      </c>
      <c r="H1933" s="110"/>
      <c r="I1933" s="65">
        <v>0.03</v>
      </c>
      <c r="J1933" s="112">
        <v>26.39</v>
      </c>
      <c r="K1933" s="67">
        <v>0.73</v>
      </c>
    </row>
    <row r="1934" spans="1:11" s="6" customFormat="1" ht="15" outlineLevel="1">
      <c r="A1934" s="59" t="s">
        <v>43</v>
      </c>
      <c r="B1934" s="108"/>
      <c r="C1934" s="108" t="s">
        <v>63</v>
      </c>
      <c r="D1934" s="109" t="s">
        <v>54</v>
      </c>
      <c r="E1934" s="62">
        <v>175</v>
      </c>
      <c r="F1934" s="110"/>
      <c r="G1934" s="111"/>
      <c r="H1934" s="110"/>
      <c r="I1934" s="65">
        <v>0.05</v>
      </c>
      <c r="J1934" s="112">
        <v>160</v>
      </c>
      <c r="K1934" s="67">
        <v>1.1599999999999999</v>
      </c>
    </row>
    <row r="1935" spans="1:11" s="6" customFormat="1" ht="15" outlineLevel="1">
      <c r="A1935" s="59" t="s">
        <v>43</v>
      </c>
      <c r="B1935" s="108"/>
      <c r="C1935" s="108" t="s">
        <v>64</v>
      </c>
      <c r="D1935" s="109"/>
      <c r="E1935" s="62" t="s">
        <v>43</v>
      </c>
      <c r="F1935" s="110"/>
      <c r="G1935" s="111"/>
      <c r="H1935" s="110"/>
      <c r="I1935" s="65">
        <v>0.08</v>
      </c>
      <c r="J1935" s="112"/>
      <c r="K1935" s="67">
        <v>1.89</v>
      </c>
    </row>
    <row r="1936" spans="1:11" s="6" customFormat="1" ht="15.75">
      <c r="A1936" s="70" t="s">
        <v>43</v>
      </c>
      <c r="B1936" s="113"/>
      <c r="C1936" s="113" t="s">
        <v>65</v>
      </c>
      <c r="D1936" s="114"/>
      <c r="E1936" s="73" t="s">
        <v>43</v>
      </c>
      <c r="F1936" s="115"/>
      <c r="G1936" s="116"/>
      <c r="H1936" s="115"/>
      <c r="I1936" s="76">
        <v>105.68</v>
      </c>
      <c r="J1936" s="117"/>
      <c r="K1936" s="78">
        <v>2230.66</v>
      </c>
    </row>
    <row r="1937" spans="1:11" s="6" customFormat="1" ht="180">
      <c r="A1937" s="59">
        <v>174</v>
      </c>
      <c r="B1937" s="108" t="s">
        <v>1089</v>
      </c>
      <c r="C1937" s="108" t="s">
        <v>1090</v>
      </c>
      <c r="D1937" s="109" t="s">
        <v>1091</v>
      </c>
      <c r="E1937" s="62" t="s">
        <v>1085</v>
      </c>
      <c r="F1937" s="110">
        <v>482.65</v>
      </c>
      <c r="G1937" s="111"/>
      <c r="H1937" s="110"/>
      <c r="I1937" s="65"/>
      <c r="J1937" s="112"/>
      <c r="K1937" s="67"/>
    </row>
    <row r="1938" spans="1:11" s="6" customFormat="1" ht="25.5" outlineLevel="1">
      <c r="A1938" s="59" t="s">
        <v>43</v>
      </c>
      <c r="B1938" s="108"/>
      <c r="C1938" s="108" t="s">
        <v>44</v>
      </c>
      <c r="D1938" s="109"/>
      <c r="E1938" s="62" t="s">
        <v>43</v>
      </c>
      <c r="F1938" s="110">
        <v>212.52</v>
      </c>
      <c r="G1938" s="111" t="s">
        <v>94</v>
      </c>
      <c r="H1938" s="110"/>
      <c r="I1938" s="65">
        <v>322.61</v>
      </c>
      <c r="J1938" s="112">
        <v>26.39</v>
      </c>
      <c r="K1938" s="67">
        <v>8513.56</v>
      </c>
    </row>
    <row r="1939" spans="1:11" s="6" customFormat="1" ht="15" outlineLevel="1">
      <c r="A1939" s="59" t="s">
        <v>43</v>
      </c>
      <c r="B1939" s="108"/>
      <c r="C1939" s="108" t="s">
        <v>46</v>
      </c>
      <c r="D1939" s="109"/>
      <c r="E1939" s="62" t="s">
        <v>43</v>
      </c>
      <c r="F1939" s="110">
        <v>10.07</v>
      </c>
      <c r="G1939" s="111" t="s">
        <v>95</v>
      </c>
      <c r="H1939" s="110"/>
      <c r="I1939" s="65">
        <v>15.11</v>
      </c>
      <c r="J1939" s="112">
        <v>7.78</v>
      </c>
      <c r="K1939" s="67">
        <v>117.52</v>
      </c>
    </row>
    <row r="1940" spans="1:11" s="6" customFormat="1" ht="15" outlineLevel="1">
      <c r="A1940" s="59" t="s">
        <v>43</v>
      </c>
      <c r="B1940" s="108"/>
      <c r="C1940" s="108" t="s">
        <v>48</v>
      </c>
      <c r="D1940" s="109"/>
      <c r="E1940" s="62" t="s">
        <v>43</v>
      </c>
      <c r="F1940" s="110" t="s">
        <v>1092</v>
      </c>
      <c r="G1940" s="111"/>
      <c r="H1940" s="110"/>
      <c r="I1940" s="68" t="s">
        <v>498</v>
      </c>
      <c r="J1940" s="112">
        <v>26.39</v>
      </c>
      <c r="K1940" s="69" t="s">
        <v>1093</v>
      </c>
    </row>
    <row r="1941" spans="1:11" s="6" customFormat="1" ht="15" outlineLevel="1">
      <c r="A1941" s="59" t="s">
        <v>43</v>
      </c>
      <c r="B1941" s="108"/>
      <c r="C1941" s="108" t="s">
        <v>52</v>
      </c>
      <c r="D1941" s="109"/>
      <c r="E1941" s="62" t="s">
        <v>43</v>
      </c>
      <c r="F1941" s="110">
        <v>260.06</v>
      </c>
      <c r="G1941" s="111"/>
      <c r="H1941" s="110"/>
      <c r="I1941" s="65">
        <v>260.06</v>
      </c>
      <c r="J1941" s="112">
        <v>8.52</v>
      </c>
      <c r="K1941" s="67">
        <v>2215.71</v>
      </c>
    </row>
    <row r="1942" spans="1:11" s="6" customFormat="1" ht="15" outlineLevel="1">
      <c r="A1942" s="59" t="s">
        <v>43</v>
      </c>
      <c r="B1942" s="108"/>
      <c r="C1942" s="108" t="s">
        <v>53</v>
      </c>
      <c r="D1942" s="109" t="s">
        <v>54</v>
      </c>
      <c r="E1942" s="62">
        <v>85</v>
      </c>
      <c r="F1942" s="110"/>
      <c r="G1942" s="111"/>
      <c r="H1942" s="110"/>
      <c r="I1942" s="65">
        <v>274.22000000000003</v>
      </c>
      <c r="J1942" s="112">
        <v>70</v>
      </c>
      <c r="K1942" s="67">
        <v>5959.49</v>
      </c>
    </row>
    <row r="1943" spans="1:11" s="6" customFormat="1" ht="15" outlineLevel="1">
      <c r="A1943" s="59" t="s">
        <v>43</v>
      </c>
      <c r="B1943" s="108"/>
      <c r="C1943" s="108" t="s">
        <v>55</v>
      </c>
      <c r="D1943" s="109" t="s">
        <v>54</v>
      </c>
      <c r="E1943" s="62">
        <v>70</v>
      </c>
      <c r="F1943" s="110"/>
      <c r="G1943" s="111"/>
      <c r="H1943" s="110"/>
      <c r="I1943" s="65">
        <v>225.83</v>
      </c>
      <c r="J1943" s="112">
        <v>41</v>
      </c>
      <c r="K1943" s="67">
        <v>3490.56</v>
      </c>
    </row>
    <row r="1944" spans="1:11" s="6" customFormat="1" ht="15" outlineLevel="1">
      <c r="A1944" s="59" t="s">
        <v>43</v>
      </c>
      <c r="B1944" s="108"/>
      <c r="C1944" s="108" t="s">
        <v>56</v>
      </c>
      <c r="D1944" s="109" t="s">
        <v>54</v>
      </c>
      <c r="E1944" s="62">
        <v>98</v>
      </c>
      <c r="F1944" s="110"/>
      <c r="G1944" s="111"/>
      <c r="H1944" s="110"/>
      <c r="I1944" s="65">
        <v>1.76</v>
      </c>
      <c r="J1944" s="112">
        <v>95</v>
      </c>
      <c r="K1944" s="67">
        <v>45.13</v>
      </c>
    </row>
    <row r="1945" spans="1:11" s="6" customFormat="1" ht="15" outlineLevel="1">
      <c r="A1945" s="59" t="s">
        <v>43</v>
      </c>
      <c r="B1945" s="108"/>
      <c r="C1945" s="108" t="s">
        <v>57</v>
      </c>
      <c r="D1945" s="109" t="s">
        <v>54</v>
      </c>
      <c r="E1945" s="62">
        <v>77</v>
      </c>
      <c r="F1945" s="110"/>
      <c r="G1945" s="111"/>
      <c r="H1945" s="110"/>
      <c r="I1945" s="65">
        <v>1.39</v>
      </c>
      <c r="J1945" s="112">
        <v>65</v>
      </c>
      <c r="K1945" s="67">
        <v>30.88</v>
      </c>
    </row>
    <row r="1946" spans="1:11" s="6" customFormat="1" ht="30" outlineLevel="1">
      <c r="A1946" s="59" t="s">
        <v>43</v>
      </c>
      <c r="B1946" s="108"/>
      <c r="C1946" s="108" t="s">
        <v>58</v>
      </c>
      <c r="D1946" s="109" t="s">
        <v>59</v>
      </c>
      <c r="E1946" s="62">
        <v>16.100000000000001</v>
      </c>
      <c r="F1946" s="110"/>
      <c r="G1946" s="111" t="s">
        <v>94</v>
      </c>
      <c r="H1946" s="110"/>
      <c r="I1946" s="65">
        <v>24.44</v>
      </c>
      <c r="J1946" s="112"/>
      <c r="K1946" s="67"/>
    </row>
    <row r="1947" spans="1:11" s="6" customFormat="1" ht="15.75">
      <c r="A1947" s="70" t="s">
        <v>43</v>
      </c>
      <c r="B1947" s="113"/>
      <c r="C1947" s="113" t="s">
        <v>60</v>
      </c>
      <c r="D1947" s="114"/>
      <c r="E1947" s="73" t="s">
        <v>43</v>
      </c>
      <c r="F1947" s="115"/>
      <c r="G1947" s="116"/>
      <c r="H1947" s="115"/>
      <c r="I1947" s="76">
        <v>1100.98</v>
      </c>
      <c r="J1947" s="117"/>
      <c r="K1947" s="78">
        <v>20372.849999999999</v>
      </c>
    </row>
    <row r="1948" spans="1:11" s="6" customFormat="1" ht="15" outlineLevel="1">
      <c r="A1948" s="59" t="s">
        <v>43</v>
      </c>
      <c r="B1948" s="108"/>
      <c r="C1948" s="108" t="s">
        <v>61</v>
      </c>
      <c r="D1948" s="109"/>
      <c r="E1948" s="62" t="s">
        <v>43</v>
      </c>
      <c r="F1948" s="110"/>
      <c r="G1948" s="111"/>
      <c r="H1948" s="110"/>
      <c r="I1948" s="65"/>
      <c r="J1948" s="112"/>
      <c r="K1948" s="67"/>
    </row>
    <row r="1949" spans="1:11" s="6" customFormat="1" ht="25.5" outlineLevel="1">
      <c r="A1949" s="59" t="s">
        <v>43</v>
      </c>
      <c r="B1949" s="108"/>
      <c r="C1949" s="108" t="s">
        <v>46</v>
      </c>
      <c r="D1949" s="109"/>
      <c r="E1949" s="62" t="s">
        <v>43</v>
      </c>
      <c r="F1949" s="110">
        <v>1.2</v>
      </c>
      <c r="G1949" s="111" t="s">
        <v>100</v>
      </c>
      <c r="H1949" s="110"/>
      <c r="I1949" s="65">
        <v>0.18</v>
      </c>
      <c r="J1949" s="112">
        <v>26.39</v>
      </c>
      <c r="K1949" s="67">
        <v>4.75</v>
      </c>
    </row>
    <row r="1950" spans="1:11" s="6" customFormat="1" ht="25.5" outlineLevel="1">
      <c r="A1950" s="59" t="s">
        <v>43</v>
      </c>
      <c r="B1950" s="108"/>
      <c r="C1950" s="108" t="s">
        <v>48</v>
      </c>
      <c r="D1950" s="109"/>
      <c r="E1950" s="62" t="s">
        <v>43</v>
      </c>
      <c r="F1950" s="110">
        <v>1.2</v>
      </c>
      <c r="G1950" s="111" t="s">
        <v>100</v>
      </c>
      <c r="H1950" s="110"/>
      <c r="I1950" s="65">
        <v>0.18</v>
      </c>
      <c r="J1950" s="112">
        <v>26.39</v>
      </c>
      <c r="K1950" s="67">
        <v>4.75</v>
      </c>
    </row>
    <row r="1951" spans="1:11" s="6" customFormat="1" ht="15" outlineLevel="1">
      <c r="A1951" s="59" t="s">
        <v>43</v>
      </c>
      <c r="B1951" s="108"/>
      <c r="C1951" s="108" t="s">
        <v>63</v>
      </c>
      <c r="D1951" s="109" t="s">
        <v>54</v>
      </c>
      <c r="E1951" s="62">
        <v>175</v>
      </c>
      <c r="F1951" s="110"/>
      <c r="G1951" s="111"/>
      <c r="H1951" s="110"/>
      <c r="I1951" s="65">
        <v>0.32</v>
      </c>
      <c r="J1951" s="112">
        <v>160</v>
      </c>
      <c r="K1951" s="67">
        <v>7.6</v>
      </c>
    </row>
    <row r="1952" spans="1:11" s="6" customFormat="1" ht="15" outlineLevel="1">
      <c r="A1952" s="59" t="s">
        <v>43</v>
      </c>
      <c r="B1952" s="108"/>
      <c r="C1952" s="108" t="s">
        <v>64</v>
      </c>
      <c r="D1952" s="109"/>
      <c r="E1952" s="62" t="s">
        <v>43</v>
      </c>
      <c r="F1952" s="110"/>
      <c r="G1952" s="111"/>
      <c r="H1952" s="110"/>
      <c r="I1952" s="65">
        <v>0.5</v>
      </c>
      <c r="J1952" s="112"/>
      <c r="K1952" s="67">
        <v>12.35</v>
      </c>
    </row>
    <row r="1953" spans="1:11" s="6" customFormat="1" ht="15.75">
      <c r="A1953" s="70" t="s">
        <v>43</v>
      </c>
      <c r="B1953" s="113"/>
      <c r="C1953" s="113" t="s">
        <v>65</v>
      </c>
      <c r="D1953" s="114"/>
      <c r="E1953" s="73" t="s">
        <v>43</v>
      </c>
      <c r="F1953" s="115"/>
      <c r="G1953" s="116"/>
      <c r="H1953" s="115"/>
      <c r="I1953" s="76">
        <v>1101.48</v>
      </c>
      <c r="J1953" s="117"/>
      <c r="K1953" s="78">
        <v>20385.2</v>
      </c>
    </row>
    <row r="1954" spans="1:11" s="6" customFormat="1" ht="120">
      <c r="A1954" s="59">
        <v>175</v>
      </c>
      <c r="B1954" s="108" t="s">
        <v>1094</v>
      </c>
      <c r="C1954" s="108" t="s">
        <v>1095</v>
      </c>
      <c r="D1954" s="109" t="s">
        <v>418</v>
      </c>
      <c r="E1954" s="62">
        <v>100</v>
      </c>
      <c r="F1954" s="110">
        <v>182.2</v>
      </c>
      <c r="G1954" s="111"/>
      <c r="H1954" s="110"/>
      <c r="I1954" s="65">
        <v>18220</v>
      </c>
      <c r="J1954" s="112">
        <v>20.02</v>
      </c>
      <c r="K1954" s="78">
        <v>364764.4</v>
      </c>
    </row>
    <row r="1955" spans="1:11" s="6" customFormat="1" ht="120">
      <c r="A1955" s="59">
        <v>176</v>
      </c>
      <c r="B1955" s="108" t="s">
        <v>1096</v>
      </c>
      <c r="C1955" s="108" t="s">
        <v>1097</v>
      </c>
      <c r="D1955" s="109" t="s">
        <v>106</v>
      </c>
      <c r="E1955" s="62">
        <v>6.3E-2</v>
      </c>
      <c r="F1955" s="110">
        <v>20268.29</v>
      </c>
      <c r="G1955" s="111"/>
      <c r="H1955" s="110"/>
      <c r="I1955" s="65">
        <v>1276.9000000000001</v>
      </c>
      <c r="J1955" s="112">
        <v>8.56</v>
      </c>
      <c r="K1955" s="78">
        <v>10930.28</v>
      </c>
    </row>
    <row r="1956" spans="1:11" s="6" customFormat="1" ht="180">
      <c r="A1956" s="59">
        <v>177</v>
      </c>
      <c r="B1956" s="108" t="s">
        <v>1098</v>
      </c>
      <c r="C1956" s="108" t="s">
        <v>1099</v>
      </c>
      <c r="D1956" s="109" t="s">
        <v>74</v>
      </c>
      <c r="E1956" s="62" t="s">
        <v>1100</v>
      </c>
      <c r="F1956" s="110">
        <v>8634.85</v>
      </c>
      <c r="G1956" s="111"/>
      <c r="H1956" s="110"/>
      <c r="I1956" s="65"/>
      <c r="J1956" s="112"/>
      <c r="K1956" s="67"/>
    </row>
    <row r="1957" spans="1:11" s="6" customFormat="1" ht="25.5" outlineLevel="1">
      <c r="A1957" s="59" t="s">
        <v>43</v>
      </c>
      <c r="B1957" s="108"/>
      <c r="C1957" s="108" t="s">
        <v>44</v>
      </c>
      <c r="D1957" s="109"/>
      <c r="E1957" s="62" t="s">
        <v>43</v>
      </c>
      <c r="F1957" s="110">
        <v>3493.72</v>
      </c>
      <c r="G1957" s="111" t="s">
        <v>94</v>
      </c>
      <c r="H1957" s="110"/>
      <c r="I1957" s="65">
        <v>1156.1600000000001</v>
      </c>
      <c r="J1957" s="112">
        <v>26.39</v>
      </c>
      <c r="K1957" s="67">
        <v>30510.95</v>
      </c>
    </row>
    <row r="1958" spans="1:11" s="6" customFormat="1" ht="15" outlineLevel="1">
      <c r="A1958" s="59" t="s">
        <v>43</v>
      </c>
      <c r="B1958" s="108"/>
      <c r="C1958" s="108" t="s">
        <v>46</v>
      </c>
      <c r="D1958" s="109"/>
      <c r="E1958" s="62" t="s">
        <v>43</v>
      </c>
      <c r="F1958" s="110">
        <v>2598.06</v>
      </c>
      <c r="G1958" s="111" t="s">
        <v>95</v>
      </c>
      <c r="H1958" s="110"/>
      <c r="I1958" s="65">
        <v>849.57</v>
      </c>
      <c r="J1958" s="112">
        <v>9.3800000000000008</v>
      </c>
      <c r="K1958" s="67">
        <v>7968.93</v>
      </c>
    </row>
    <row r="1959" spans="1:11" s="6" customFormat="1" ht="30" outlineLevel="1">
      <c r="A1959" s="59" t="s">
        <v>43</v>
      </c>
      <c r="B1959" s="108"/>
      <c r="C1959" s="108" t="s">
        <v>48</v>
      </c>
      <c r="D1959" s="109"/>
      <c r="E1959" s="62" t="s">
        <v>43</v>
      </c>
      <c r="F1959" s="110" t="s">
        <v>1101</v>
      </c>
      <c r="G1959" s="111"/>
      <c r="H1959" s="110"/>
      <c r="I1959" s="68" t="s">
        <v>1102</v>
      </c>
      <c r="J1959" s="112">
        <v>26.39</v>
      </c>
      <c r="K1959" s="69" t="s">
        <v>1103</v>
      </c>
    </row>
    <row r="1960" spans="1:11" s="6" customFormat="1" ht="15" outlineLevel="1">
      <c r="A1960" s="59" t="s">
        <v>43</v>
      </c>
      <c r="B1960" s="108"/>
      <c r="C1960" s="108" t="s">
        <v>52</v>
      </c>
      <c r="D1960" s="109"/>
      <c r="E1960" s="62" t="s">
        <v>43</v>
      </c>
      <c r="F1960" s="110">
        <v>2543.0700000000002</v>
      </c>
      <c r="G1960" s="111"/>
      <c r="H1960" s="110"/>
      <c r="I1960" s="65">
        <v>554.39</v>
      </c>
      <c r="J1960" s="112">
        <v>8.94</v>
      </c>
      <c r="K1960" s="67">
        <v>4956.24</v>
      </c>
    </row>
    <row r="1961" spans="1:11" s="6" customFormat="1" ht="15" outlineLevel="1">
      <c r="A1961" s="59" t="s">
        <v>43</v>
      </c>
      <c r="B1961" s="108"/>
      <c r="C1961" s="108" t="s">
        <v>53</v>
      </c>
      <c r="D1961" s="109" t="s">
        <v>54</v>
      </c>
      <c r="E1961" s="62">
        <v>91</v>
      </c>
      <c r="F1961" s="110"/>
      <c r="G1961" s="111"/>
      <c r="H1961" s="110"/>
      <c r="I1961" s="65">
        <v>1052.1099999999999</v>
      </c>
      <c r="J1961" s="112">
        <v>75</v>
      </c>
      <c r="K1961" s="67">
        <v>22883.21</v>
      </c>
    </row>
    <row r="1962" spans="1:11" s="6" customFormat="1" ht="15" outlineLevel="1">
      <c r="A1962" s="59" t="s">
        <v>43</v>
      </c>
      <c r="B1962" s="108"/>
      <c r="C1962" s="108" t="s">
        <v>55</v>
      </c>
      <c r="D1962" s="109" t="s">
        <v>54</v>
      </c>
      <c r="E1962" s="62">
        <v>70</v>
      </c>
      <c r="F1962" s="110"/>
      <c r="G1962" s="111"/>
      <c r="H1962" s="110"/>
      <c r="I1962" s="65">
        <v>809.31</v>
      </c>
      <c r="J1962" s="112">
        <v>41</v>
      </c>
      <c r="K1962" s="67">
        <v>12509.49</v>
      </c>
    </row>
    <row r="1963" spans="1:11" s="6" customFormat="1" ht="15" outlineLevel="1">
      <c r="A1963" s="59" t="s">
        <v>43</v>
      </c>
      <c r="B1963" s="108"/>
      <c r="C1963" s="108" t="s">
        <v>56</v>
      </c>
      <c r="D1963" s="109" t="s">
        <v>54</v>
      </c>
      <c r="E1963" s="62">
        <v>98</v>
      </c>
      <c r="F1963" s="110"/>
      <c r="G1963" s="111"/>
      <c r="H1963" s="110"/>
      <c r="I1963" s="65">
        <v>88.48</v>
      </c>
      <c r="J1963" s="112">
        <v>95</v>
      </c>
      <c r="K1963" s="67">
        <v>2263.73</v>
      </c>
    </row>
    <row r="1964" spans="1:11" s="6" customFormat="1" ht="15" outlineLevel="1">
      <c r="A1964" s="59" t="s">
        <v>43</v>
      </c>
      <c r="B1964" s="108"/>
      <c r="C1964" s="108" t="s">
        <v>57</v>
      </c>
      <c r="D1964" s="109" t="s">
        <v>54</v>
      </c>
      <c r="E1964" s="62">
        <v>77</v>
      </c>
      <c r="F1964" s="110"/>
      <c r="G1964" s="111"/>
      <c r="H1964" s="110"/>
      <c r="I1964" s="65">
        <v>69.52</v>
      </c>
      <c r="J1964" s="112">
        <v>65</v>
      </c>
      <c r="K1964" s="67">
        <v>1548.87</v>
      </c>
    </row>
    <row r="1965" spans="1:11" s="6" customFormat="1" ht="30" outlineLevel="1">
      <c r="A1965" s="59" t="s">
        <v>43</v>
      </c>
      <c r="B1965" s="108"/>
      <c r="C1965" s="108" t="s">
        <v>58</v>
      </c>
      <c r="D1965" s="109" t="s">
        <v>59</v>
      </c>
      <c r="E1965" s="62">
        <v>296.35000000000002</v>
      </c>
      <c r="F1965" s="110"/>
      <c r="G1965" s="111" t="s">
        <v>94</v>
      </c>
      <c r="H1965" s="110"/>
      <c r="I1965" s="65">
        <v>98.07</v>
      </c>
      <c r="J1965" s="112"/>
      <c r="K1965" s="67"/>
    </row>
    <row r="1966" spans="1:11" s="6" customFormat="1" ht="15.75">
      <c r="A1966" s="70" t="s">
        <v>43</v>
      </c>
      <c r="B1966" s="113"/>
      <c r="C1966" s="113" t="s">
        <v>60</v>
      </c>
      <c r="D1966" s="114"/>
      <c r="E1966" s="73" t="s">
        <v>43</v>
      </c>
      <c r="F1966" s="115"/>
      <c r="G1966" s="116"/>
      <c r="H1966" s="115"/>
      <c r="I1966" s="76">
        <v>4579.54</v>
      </c>
      <c r="J1966" s="117"/>
      <c r="K1966" s="78">
        <v>82641.42</v>
      </c>
    </row>
    <row r="1967" spans="1:11" s="6" customFormat="1" ht="15" outlineLevel="1">
      <c r="A1967" s="59" t="s">
        <v>43</v>
      </c>
      <c r="B1967" s="108"/>
      <c r="C1967" s="108" t="s">
        <v>61</v>
      </c>
      <c r="D1967" s="109"/>
      <c r="E1967" s="62" t="s">
        <v>43</v>
      </c>
      <c r="F1967" s="110"/>
      <c r="G1967" s="111"/>
      <c r="H1967" s="110"/>
      <c r="I1967" s="65"/>
      <c r="J1967" s="112"/>
      <c r="K1967" s="67"/>
    </row>
    <row r="1968" spans="1:11" s="6" customFormat="1" ht="25.5" outlineLevel="1">
      <c r="A1968" s="59" t="s">
        <v>43</v>
      </c>
      <c r="B1968" s="108"/>
      <c r="C1968" s="108" t="s">
        <v>46</v>
      </c>
      <c r="D1968" s="109"/>
      <c r="E1968" s="62" t="s">
        <v>43</v>
      </c>
      <c r="F1968" s="110">
        <v>276.13</v>
      </c>
      <c r="G1968" s="111" t="s">
        <v>100</v>
      </c>
      <c r="H1968" s="110"/>
      <c r="I1968" s="65">
        <v>9.0299999999999994</v>
      </c>
      <c r="J1968" s="112">
        <v>26.39</v>
      </c>
      <c r="K1968" s="67">
        <v>238.29</v>
      </c>
    </row>
    <row r="1969" spans="1:11" s="6" customFormat="1" ht="25.5" outlineLevel="1">
      <c r="A1969" s="59" t="s">
        <v>43</v>
      </c>
      <c r="B1969" s="108"/>
      <c r="C1969" s="108" t="s">
        <v>48</v>
      </c>
      <c r="D1969" s="109"/>
      <c r="E1969" s="62" t="s">
        <v>43</v>
      </c>
      <c r="F1969" s="110">
        <v>276.13</v>
      </c>
      <c r="G1969" s="111" t="s">
        <v>100</v>
      </c>
      <c r="H1969" s="110"/>
      <c r="I1969" s="65">
        <v>9.0299999999999994</v>
      </c>
      <c r="J1969" s="112">
        <v>26.39</v>
      </c>
      <c r="K1969" s="67">
        <v>238.29</v>
      </c>
    </row>
    <row r="1970" spans="1:11" s="6" customFormat="1" ht="15" outlineLevel="1">
      <c r="A1970" s="59" t="s">
        <v>43</v>
      </c>
      <c r="B1970" s="108"/>
      <c r="C1970" s="108" t="s">
        <v>63</v>
      </c>
      <c r="D1970" s="109" t="s">
        <v>54</v>
      </c>
      <c r="E1970" s="62">
        <v>175</v>
      </c>
      <c r="F1970" s="110"/>
      <c r="G1970" s="111"/>
      <c r="H1970" s="110"/>
      <c r="I1970" s="65">
        <v>15.8</v>
      </c>
      <c r="J1970" s="112">
        <v>160</v>
      </c>
      <c r="K1970" s="67">
        <v>381.27</v>
      </c>
    </row>
    <row r="1971" spans="1:11" s="6" customFormat="1" ht="15" outlineLevel="1">
      <c r="A1971" s="59" t="s">
        <v>43</v>
      </c>
      <c r="B1971" s="108"/>
      <c r="C1971" s="108" t="s">
        <v>64</v>
      </c>
      <c r="D1971" s="109"/>
      <c r="E1971" s="62" t="s">
        <v>43</v>
      </c>
      <c r="F1971" s="110"/>
      <c r="G1971" s="111"/>
      <c r="H1971" s="110"/>
      <c r="I1971" s="65">
        <v>24.83</v>
      </c>
      <c r="J1971" s="112"/>
      <c r="K1971" s="67">
        <v>619.55999999999995</v>
      </c>
    </row>
    <row r="1972" spans="1:11" s="6" customFormat="1" ht="15.75">
      <c r="A1972" s="70" t="s">
        <v>43</v>
      </c>
      <c r="B1972" s="113"/>
      <c r="C1972" s="113" t="s">
        <v>65</v>
      </c>
      <c r="D1972" s="114"/>
      <c r="E1972" s="73" t="s">
        <v>43</v>
      </c>
      <c r="F1972" s="115"/>
      <c r="G1972" s="116"/>
      <c r="H1972" s="115"/>
      <c r="I1972" s="76">
        <v>4604.37</v>
      </c>
      <c r="J1972" s="117"/>
      <c r="K1972" s="78">
        <v>83260.98</v>
      </c>
    </row>
    <row r="1973" spans="1:11" s="6" customFormat="1" ht="180">
      <c r="A1973" s="59">
        <v>178</v>
      </c>
      <c r="B1973" s="108" t="s">
        <v>1104</v>
      </c>
      <c r="C1973" s="108" t="s">
        <v>1105</v>
      </c>
      <c r="D1973" s="109" t="s">
        <v>156</v>
      </c>
      <c r="E1973" s="62" t="s">
        <v>1106</v>
      </c>
      <c r="F1973" s="110">
        <v>12570.81</v>
      </c>
      <c r="G1973" s="111"/>
      <c r="H1973" s="110"/>
      <c r="I1973" s="65"/>
      <c r="J1973" s="112"/>
      <c r="K1973" s="67"/>
    </row>
    <row r="1974" spans="1:11" s="6" customFormat="1" ht="25.5" outlineLevel="1">
      <c r="A1974" s="59" t="s">
        <v>43</v>
      </c>
      <c r="B1974" s="108"/>
      <c r="C1974" s="108" t="s">
        <v>44</v>
      </c>
      <c r="D1974" s="109"/>
      <c r="E1974" s="62" t="s">
        <v>43</v>
      </c>
      <c r="F1974" s="110">
        <v>3912.64</v>
      </c>
      <c r="G1974" s="111" t="s">
        <v>94</v>
      </c>
      <c r="H1974" s="110"/>
      <c r="I1974" s="65">
        <v>831.51</v>
      </c>
      <c r="J1974" s="112">
        <v>26.39</v>
      </c>
      <c r="K1974" s="67">
        <v>21943.66</v>
      </c>
    </row>
    <row r="1975" spans="1:11" s="6" customFormat="1" ht="15" outlineLevel="1">
      <c r="A1975" s="59" t="s">
        <v>43</v>
      </c>
      <c r="B1975" s="108"/>
      <c r="C1975" s="108" t="s">
        <v>46</v>
      </c>
      <c r="D1975" s="109"/>
      <c r="E1975" s="62" t="s">
        <v>43</v>
      </c>
      <c r="F1975" s="110">
        <v>2064.38</v>
      </c>
      <c r="G1975" s="111" t="s">
        <v>95</v>
      </c>
      <c r="H1975" s="110"/>
      <c r="I1975" s="65">
        <v>433.52</v>
      </c>
      <c r="J1975" s="112">
        <v>11.04</v>
      </c>
      <c r="K1975" s="67">
        <v>4786.0600000000004</v>
      </c>
    </row>
    <row r="1976" spans="1:11" s="6" customFormat="1" ht="30" outlineLevel="1">
      <c r="A1976" s="59" t="s">
        <v>43</v>
      </c>
      <c r="B1976" s="108"/>
      <c r="C1976" s="108" t="s">
        <v>48</v>
      </c>
      <c r="D1976" s="109"/>
      <c r="E1976" s="62" t="s">
        <v>43</v>
      </c>
      <c r="F1976" s="110" t="s">
        <v>1107</v>
      </c>
      <c r="G1976" s="111"/>
      <c r="H1976" s="110"/>
      <c r="I1976" s="68" t="s">
        <v>1108</v>
      </c>
      <c r="J1976" s="112">
        <v>26.39</v>
      </c>
      <c r="K1976" s="69" t="s">
        <v>1109</v>
      </c>
    </row>
    <row r="1977" spans="1:11" s="6" customFormat="1" ht="15" outlineLevel="1">
      <c r="A1977" s="59" t="s">
        <v>43</v>
      </c>
      <c r="B1977" s="108"/>
      <c r="C1977" s="108" t="s">
        <v>52</v>
      </c>
      <c r="D1977" s="109"/>
      <c r="E1977" s="62" t="s">
        <v>43</v>
      </c>
      <c r="F1977" s="110">
        <v>6593.79</v>
      </c>
      <c r="G1977" s="111"/>
      <c r="H1977" s="110"/>
      <c r="I1977" s="65">
        <v>923.13</v>
      </c>
      <c r="J1977" s="112">
        <v>8.81</v>
      </c>
      <c r="K1977" s="67">
        <v>8132.78</v>
      </c>
    </row>
    <row r="1978" spans="1:11" s="6" customFormat="1" ht="15" outlineLevel="1">
      <c r="A1978" s="59" t="s">
        <v>43</v>
      </c>
      <c r="B1978" s="108"/>
      <c r="C1978" s="108" t="s">
        <v>53</v>
      </c>
      <c r="D1978" s="109" t="s">
        <v>54</v>
      </c>
      <c r="E1978" s="62">
        <v>91</v>
      </c>
      <c r="F1978" s="110"/>
      <c r="G1978" s="111"/>
      <c r="H1978" s="110"/>
      <c r="I1978" s="65">
        <v>756.67</v>
      </c>
      <c r="J1978" s="112">
        <v>75</v>
      </c>
      <c r="K1978" s="67">
        <v>16457.75</v>
      </c>
    </row>
    <row r="1979" spans="1:11" s="6" customFormat="1" ht="15" outlineLevel="1">
      <c r="A1979" s="59" t="s">
        <v>43</v>
      </c>
      <c r="B1979" s="108"/>
      <c r="C1979" s="108" t="s">
        <v>55</v>
      </c>
      <c r="D1979" s="109" t="s">
        <v>54</v>
      </c>
      <c r="E1979" s="62">
        <v>70</v>
      </c>
      <c r="F1979" s="110"/>
      <c r="G1979" s="111"/>
      <c r="H1979" s="110"/>
      <c r="I1979" s="65">
        <v>582.05999999999995</v>
      </c>
      <c r="J1979" s="112">
        <v>41</v>
      </c>
      <c r="K1979" s="67">
        <v>8996.9</v>
      </c>
    </row>
    <row r="1980" spans="1:11" s="6" customFormat="1" ht="15" outlineLevel="1">
      <c r="A1980" s="59" t="s">
        <v>43</v>
      </c>
      <c r="B1980" s="108"/>
      <c r="C1980" s="108" t="s">
        <v>56</v>
      </c>
      <c r="D1980" s="109" t="s">
        <v>54</v>
      </c>
      <c r="E1980" s="62">
        <v>98</v>
      </c>
      <c r="F1980" s="110"/>
      <c r="G1980" s="111"/>
      <c r="H1980" s="110"/>
      <c r="I1980" s="65">
        <v>74.150000000000006</v>
      </c>
      <c r="J1980" s="112">
        <v>95</v>
      </c>
      <c r="K1980" s="67">
        <v>1896.81</v>
      </c>
    </row>
    <row r="1981" spans="1:11" s="6" customFormat="1" ht="15" outlineLevel="1">
      <c r="A1981" s="59" t="s">
        <v>43</v>
      </c>
      <c r="B1981" s="108"/>
      <c r="C1981" s="108" t="s">
        <v>57</v>
      </c>
      <c r="D1981" s="109" t="s">
        <v>54</v>
      </c>
      <c r="E1981" s="62">
        <v>77</v>
      </c>
      <c r="F1981" s="110"/>
      <c r="G1981" s="111"/>
      <c r="H1981" s="110"/>
      <c r="I1981" s="65">
        <v>58.26</v>
      </c>
      <c r="J1981" s="112">
        <v>65</v>
      </c>
      <c r="K1981" s="67">
        <v>1297.82</v>
      </c>
    </row>
    <row r="1982" spans="1:11" s="6" customFormat="1" ht="30" outlineLevel="1">
      <c r="A1982" s="59" t="s">
        <v>43</v>
      </c>
      <c r="B1982" s="108"/>
      <c r="C1982" s="108" t="s">
        <v>58</v>
      </c>
      <c r="D1982" s="109" t="s">
        <v>59</v>
      </c>
      <c r="E1982" s="62">
        <v>342.14</v>
      </c>
      <c r="F1982" s="110"/>
      <c r="G1982" s="111" t="s">
        <v>94</v>
      </c>
      <c r="H1982" s="110"/>
      <c r="I1982" s="65">
        <v>72.709999999999994</v>
      </c>
      <c r="J1982" s="112"/>
      <c r="K1982" s="67"/>
    </row>
    <row r="1983" spans="1:11" s="6" customFormat="1" ht="15.75">
      <c r="A1983" s="70" t="s">
        <v>43</v>
      </c>
      <c r="B1983" s="113"/>
      <c r="C1983" s="113" t="s">
        <v>60</v>
      </c>
      <c r="D1983" s="114"/>
      <c r="E1983" s="73" t="s">
        <v>43</v>
      </c>
      <c r="F1983" s="115"/>
      <c r="G1983" s="116"/>
      <c r="H1983" s="115"/>
      <c r="I1983" s="76">
        <v>3659.3</v>
      </c>
      <c r="J1983" s="117"/>
      <c r="K1983" s="78">
        <v>63511.78</v>
      </c>
    </row>
    <row r="1984" spans="1:11" s="6" customFormat="1" ht="15" outlineLevel="1">
      <c r="A1984" s="59" t="s">
        <v>43</v>
      </c>
      <c r="B1984" s="108"/>
      <c r="C1984" s="108" t="s">
        <v>61</v>
      </c>
      <c r="D1984" s="109"/>
      <c r="E1984" s="62" t="s">
        <v>43</v>
      </c>
      <c r="F1984" s="110"/>
      <c r="G1984" s="111"/>
      <c r="H1984" s="110"/>
      <c r="I1984" s="65"/>
      <c r="J1984" s="112"/>
      <c r="K1984" s="67"/>
    </row>
    <row r="1985" spans="1:11" s="6" customFormat="1" ht="25.5" outlineLevel="1">
      <c r="A1985" s="59" t="s">
        <v>43</v>
      </c>
      <c r="B1985" s="108"/>
      <c r="C1985" s="108" t="s">
        <v>46</v>
      </c>
      <c r="D1985" s="109"/>
      <c r="E1985" s="62" t="s">
        <v>43</v>
      </c>
      <c r="F1985" s="110">
        <v>360.28</v>
      </c>
      <c r="G1985" s="111" t="s">
        <v>100</v>
      </c>
      <c r="H1985" s="110"/>
      <c r="I1985" s="65">
        <v>7.57</v>
      </c>
      <c r="J1985" s="112">
        <v>26.39</v>
      </c>
      <c r="K1985" s="67">
        <v>199.66</v>
      </c>
    </row>
    <row r="1986" spans="1:11" s="6" customFormat="1" ht="25.5" outlineLevel="1">
      <c r="A1986" s="59" t="s">
        <v>43</v>
      </c>
      <c r="B1986" s="108"/>
      <c r="C1986" s="108" t="s">
        <v>48</v>
      </c>
      <c r="D1986" s="109"/>
      <c r="E1986" s="62" t="s">
        <v>43</v>
      </c>
      <c r="F1986" s="110">
        <v>360.28</v>
      </c>
      <c r="G1986" s="111" t="s">
        <v>100</v>
      </c>
      <c r="H1986" s="110"/>
      <c r="I1986" s="65">
        <v>7.57</v>
      </c>
      <c r="J1986" s="112">
        <v>26.39</v>
      </c>
      <c r="K1986" s="67">
        <v>199.66</v>
      </c>
    </row>
    <row r="1987" spans="1:11" s="6" customFormat="1" ht="15" outlineLevel="1">
      <c r="A1987" s="59" t="s">
        <v>43</v>
      </c>
      <c r="B1987" s="108"/>
      <c r="C1987" s="108" t="s">
        <v>63</v>
      </c>
      <c r="D1987" s="109" t="s">
        <v>54</v>
      </c>
      <c r="E1987" s="62">
        <v>175</v>
      </c>
      <c r="F1987" s="110"/>
      <c r="G1987" s="111"/>
      <c r="H1987" s="110"/>
      <c r="I1987" s="65">
        <v>13.25</v>
      </c>
      <c r="J1987" s="112">
        <v>160</v>
      </c>
      <c r="K1987" s="67">
        <v>319.45999999999998</v>
      </c>
    </row>
    <row r="1988" spans="1:11" s="6" customFormat="1" ht="15" outlineLevel="1">
      <c r="A1988" s="59" t="s">
        <v>43</v>
      </c>
      <c r="B1988" s="108"/>
      <c r="C1988" s="108" t="s">
        <v>64</v>
      </c>
      <c r="D1988" s="109"/>
      <c r="E1988" s="62" t="s">
        <v>43</v>
      </c>
      <c r="F1988" s="110"/>
      <c r="G1988" s="111"/>
      <c r="H1988" s="110"/>
      <c r="I1988" s="65">
        <v>20.82</v>
      </c>
      <c r="J1988" s="112"/>
      <c r="K1988" s="67">
        <v>519.12</v>
      </c>
    </row>
    <row r="1989" spans="1:11" s="6" customFormat="1" ht="15.75">
      <c r="A1989" s="70" t="s">
        <v>43</v>
      </c>
      <c r="B1989" s="113"/>
      <c r="C1989" s="113" t="s">
        <v>65</v>
      </c>
      <c r="D1989" s="114"/>
      <c r="E1989" s="73" t="s">
        <v>43</v>
      </c>
      <c r="F1989" s="115"/>
      <c r="G1989" s="116"/>
      <c r="H1989" s="115"/>
      <c r="I1989" s="76">
        <v>3680.12</v>
      </c>
      <c r="J1989" s="117"/>
      <c r="K1989" s="78">
        <v>64030.9</v>
      </c>
    </row>
    <row r="1990" spans="1:11" s="6" customFormat="1" ht="165">
      <c r="A1990" s="59">
        <v>179</v>
      </c>
      <c r="B1990" s="108" t="s">
        <v>123</v>
      </c>
      <c r="C1990" s="108" t="s">
        <v>1110</v>
      </c>
      <c r="D1990" s="109" t="s">
        <v>125</v>
      </c>
      <c r="E1990" s="62">
        <v>25</v>
      </c>
      <c r="F1990" s="110">
        <v>1952.7</v>
      </c>
      <c r="G1990" s="111"/>
      <c r="H1990" s="110"/>
      <c r="I1990" s="65">
        <v>48817.5</v>
      </c>
      <c r="J1990" s="112">
        <v>7.4</v>
      </c>
      <c r="K1990" s="78">
        <v>361249.5</v>
      </c>
    </row>
    <row r="1991" spans="1:11" s="6" customFormat="1" ht="120">
      <c r="A1991" s="59">
        <v>180</v>
      </c>
      <c r="B1991" s="108" t="s">
        <v>123</v>
      </c>
      <c r="C1991" s="108" t="s">
        <v>1111</v>
      </c>
      <c r="D1991" s="109" t="s">
        <v>125</v>
      </c>
      <c r="E1991" s="62">
        <v>22</v>
      </c>
      <c r="F1991" s="110">
        <v>5168.92</v>
      </c>
      <c r="G1991" s="111"/>
      <c r="H1991" s="110"/>
      <c r="I1991" s="65">
        <v>113716.24</v>
      </c>
      <c r="J1991" s="112">
        <v>7.4</v>
      </c>
      <c r="K1991" s="78">
        <v>841500.18</v>
      </c>
    </row>
    <row r="1992" spans="1:11" s="6" customFormat="1" ht="45">
      <c r="A1992" s="59">
        <v>181</v>
      </c>
      <c r="B1992" s="108" t="s">
        <v>1112</v>
      </c>
      <c r="C1992" s="108" t="s">
        <v>1113</v>
      </c>
      <c r="D1992" s="109" t="s">
        <v>106</v>
      </c>
      <c r="E1992" s="62" t="s">
        <v>1114</v>
      </c>
      <c r="F1992" s="110">
        <v>42.16</v>
      </c>
      <c r="G1992" s="111"/>
      <c r="H1992" s="110"/>
      <c r="I1992" s="65">
        <v>55.06</v>
      </c>
      <c r="J1992" s="112">
        <v>11.94</v>
      </c>
      <c r="K1992" s="78">
        <v>657.43</v>
      </c>
    </row>
    <row r="1993" spans="1:11" s="6" customFormat="1" ht="180">
      <c r="A1993" s="59">
        <v>182</v>
      </c>
      <c r="B1993" s="108" t="s">
        <v>1115</v>
      </c>
      <c r="C1993" s="108" t="s">
        <v>1116</v>
      </c>
      <c r="D1993" s="109" t="s">
        <v>1091</v>
      </c>
      <c r="E1993" s="62" t="s">
        <v>1117</v>
      </c>
      <c r="F1993" s="110">
        <v>159.22999999999999</v>
      </c>
      <c r="G1993" s="111"/>
      <c r="H1993" s="110"/>
      <c r="I1993" s="65"/>
      <c r="J1993" s="112"/>
      <c r="K1993" s="67"/>
    </row>
    <row r="1994" spans="1:11" s="6" customFormat="1" ht="25.5" outlineLevel="1">
      <c r="A1994" s="59" t="s">
        <v>43</v>
      </c>
      <c r="B1994" s="108"/>
      <c r="C1994" s="108" t="s">
        <v>44</v>
      </c>
      <c r="D1994" s="109"/>
      <c r="E1994" s="62" t="s">
        <v>43</v>
      </c>
      <c r="F1994" s="110">
        <v>157.08000000000001</v>
      </c>
      <c r="G1994" s="111" t="s">
        <v>94</v>
      </c>
      <c r="H1994" s="110"/>
      <c r="I1994" s="65">
        <v>119.22</v>
      </c>
      <c r="J1994" s="112">
        <v>26.39</v>
      </c>
      <c r="K1994" s="67">
        <v>3146.31</v>
      </c>
    </row>
    <row r="1995" spans="1:11" s="6" customFormat="1" ht="15" outlineLevel="1">
      <c r="A1995" s="59" t="s">
        <v>43</v>
      </c>
      <c r="B1995" s="108"/>
      <c r="C1995" s="108" t="s">
        <v>46</v>
      </c>
      <c r="D1995" s="109"/>
      <c r="E1995" s="62" t="s">
        <v>43</v>
      </c>
      <c r="F1995" s="110">
        <v>2.15</v>
      </c>
      <c r="G1995" s="111" t="s">
        <v>95</v>
      </c>
      <c r="H1995" s="110"/>
      <c r="I1995" s="65">
        <v>1.61</v>
      </c>
      <c r="J1995" s="112">
        <v>10.33</v>
      </c>
      <c r="K1995" s="67">
        <v>16.66</v>
      </c>
    </row>
    <row r="1996" spans="1:11" s="6" customFormat="1" ht="15" outlineLevel="1">
      <c r="A1996" s="59" t="s">
        <v>43</v>
      </c>
      <c r="B1996" s="108"/>
      <c r="C1996" s="108" t="s">
        <v>48</v>
      </c>
      <c r="D1996" s="109"/>
      <c r="E1996" s="62" t="s">
        <v>43</v>
      </c>
      <c r="F1996" s="110" t="s">
        <v>1118</v>
      </c>
      <c r="G1996" s="111"/>
      <c r="H1996" s="110"/>
      <c r="I1996" s="68" t="s">
        <v>1119</v>
      </c>
      <c r="J1996" s="112">
        <v>26.39</v>
      </c>
      <c r="K1996" s="69" t="s">
        <v>1120</v>
      </c>
    </row>
    <row r="1997" spans="1:11" s="6" customFormat="1" ht="15" outlineLevel="1">
      <c r="A1997" s="59" t="s">
        <v>43</v>
      </c>
      <c r="B1997" s="108"/>
      <c r="C1997" s="108" t="s">
        <v>52</v>
      </c>
      <c r="D1997" s="109"/>
      <c r="E1997" s="62" t="s">
        <v>43</v>
      </c>
      <c r="F1997" s="110"/>
      <c r="G1997" s="111"/>
      <c r="H1997" s="110"/>
      <c r="I1997" s="65"/>
      <c r="J1997" s="112"/>
      <c r="K1997" s="67"/>
    </row>
    <row r="1998" spans="1:11" s="6" customFormat="1" ht="15" outlineLevel="1">
      <c r="A1998" s="59" t="s">
        <v>43</v>
      </c>
      <c r="B1998" s="108"/>
      <c r="C1998" s="108" t="s">
        <v>53</v>
      </c>
      <c r="D1998" s="109" t="s">
        <v>54</v>
      </c>
      <c r="E1998" s="62">
        <v>85</v>
      </c>
      <c r="F1998" s="110"/>
      <c r="G1998" s="111"/>
      <c r="H1998" s="110"/>
      <c r="I1998" s="65">
        <v>101.34</v>
      </c>
      <c r="J1998" s="112">
        <v>70</v>
      </c>
      <c r="K1998" s="67">
        <v>2202.42</v>
      </c>
    </row>
    <row r="1999" spans="1:11" s="6" customFormat="1" ht="15" outlineLevel="1">
      <c r="A1999" s="59" t="s">
        <v>43</v>
      </c>
      <c r="B1999" s="108"/>
      <c r="C1999" s="108" t="s">
        <v>55</v>
      </c>
      <c r="D1999" s="109" t="s">
        <v>54</v>
      </c>
      <c r="E1999" s="62">
        <v>70</v>
      </c>
      <c r="F1999" s="110"/>
      <c r="G1999" s="111"/>
      <c r="H1999" s="110"/>
      <c r="I1999" s="65">
        <v>83.45</v>
      </c>
      <c r="J1999" s="112">
        <v>41</v>
      </c>
      <c r="K1999" s="67">
        <v>1289.99</v>
      </c>
    </row>
    <row r="2000" spans="1:11" s="6" customFormat="1" ht="15" outlineLevel="1">
      <c r="A2000" s="59" t="s">
        <v>43</v>
      </c>
      <c r="B2000" s="108"/>
      <c r="C2000" s="108" t="s">
        <v>56</v>
      </c>
      <c r="D2000" s="109" t="s">
        <v>54</v>
      </c>
      <c r="E2000" s="62">
        <v>98</v>
      </c>
      <c r="F2000" s="110"/>
      <c r="G2000" s="111"/>
      <c r="H2000" s="110"/>
      <c r="I2000" s="65">
        <v>0.28999999999999998</v>
      </c>
      <c r="J2000" s="112">
        <v>95</v>
      </c>
      <c r="K2000" s="67">
        <v>7.52</v>
      </c>
    </row>
    <row r="2001" spans="1:11" s="6" customFormat="1" ht="15" outlineLevel="1">
      <c r="A2001" s="59" t="s">
        <v>43</v>
      </c>
      <c r="B2001" s="108"/>
      <c r="C2001" s="108" t="s">
        <v>57</v>
      </c>
      <c r="D2001" s="109" t="s">
        <v>54</v>
      </c>
      <c r="E2001" s="62">
        <v>77</v>
      </c>
      <c r="F2001" s="110"/>
      <c r="G2001" s="111"/>
      <c r="H2001" s="110"/>
      <c r="I2001" s="65">
        <v>0.23</v>
      </c>
      <c r="J2001" s="112">
        <v>65</v>
      </c>
      <c r="K2001" s="67">
        <v>5.15</v>
      </c>
    </row>
    <row r="2002" spans="1:11" s="6" customFormat="1" ht="30" outlineLevel="1">
      <c r="A2002" s="59" t="s">
        <v>43</v>
      </c>
      <c r="B2002" s="108"/>
      <c r="C2002" s="108" t="s">
        <v>58</v>
      </c>
      <c r="D2002" s="109" t="s">
        <v>59</v>
      </c>
      <c r="E2002" s="62">
        <v>11.9</v>
      </c>
      <c r="F2002" s="110"/>
      <c r="G2002" s="111" t="s">
        <v>94</v>
      </c>
      <c r="H2002" s="110"/>
      <c r="I2002" s="65">
        <v>9.0299999999999994</v>
      </c>
      <c r="J2002" s="112"/>
      <c r="K2002" s="67"/>
    </row>
    <row r="2003" spans="1:11" s="6" customFormat="1" ht="15.75">
      <c r="A2003" s="70" t="s">
        <v>43</v>
      </c>
      <c r="B2003" s="113"/>
      <c r="C2003" s="113" t="s">
        <v>60</v>
      </c>
      <c r="D2003" s="114"/>
      <c r="E2003" s="73" t="s">
        <v>43</v>
      </c>
      <c r="F2003" s="115"/>
      <c r="G2003" s="116"/>
      <c r="H2003" s="115"/>
      <c r="I2003" s="76">
        <v>306.14</v>
      </c>
      <c r="J2003" s="117"/>
      <c r="K2003" s="78">
        <v>6668.05</v>
      </c>
    </row>
    <row r="2004" spans="1:11" s="6" customFormat="1" ht="15" outlineLevel="1">
      <c r="A2004" s="59" t="s">
        <v>43</v>
      </c>
      <c r="B2004" s="108"/>
      <c r="C2004" s="108" t="s">
        <v>61</v>
      </c>
      <c r="D2004" s="109"/>
      <c r="E2004" s="62" t="s">
        <v>43</v>
      </c>
      <c r="F2004" s="110"/>
      <c r="G2004" s="111"/>
      <c r="H2004" s="110"/>
      <c r="I2004" s="65"/>
      <c r="J2004" s="112"/>
      <c r="K2004" s="67"/>
    </row>
    <row r="2005" spans="1:11" s="6" customFormat="1" ht="25.5" outlineLevel="1">
      <c r="A2005" s="59" t="s">
        <v>43</v>
      </c>
      <c r="B2005" s="108"/>
      <c r="C2005" s="108" t="s">
        <v>46</v>
      </c>
      <c r="D2005" s="109"/>
      <c r="E2005" s="62" t="s">
        <v>43</v>
      </c>
      <c r="F2005" s="110">
        <v>0.4</v>
      </c>
      <c r="G2005" s="111" t="s">
        <v>100</v>
      </c>
      <c r="H2005" s="110"/>
      <c r="I2005" s="65">
        <v>0.03</v>
      </c>
      <c r="J2005" s="112">
        <v>26.39</v>
      </c>
      <c r="K2005" s="67">
        <v>0.79</v>
      </c>
    </row>
    <row r="2006" spans="1:11" s="6" customFormat="1" ht="25.5" outlineLevel="1">
      <c r="A2006" s="59" t="s">
        <v>43</v>
      </c>
      <c r="B2006" s="108"/>
      <c r="C2006" s="108" t="s">
        <v>48</v>
      </c>
      <c r="D2006" s="109"/>
      <c r="E2006" s="62" t="s">
        <v>43</v>
      </c>
      <c r="F2006" s="110">
        <v>0.4</v>
      </c>
      <c r="G2006" s="111" t="s">
        <v>100</v>
      </c>
      <c r="H2006" s="110"/>
      <c r="I2006" s="65">
        <v>0.03</v>
      </c>
      <c r="J2006" s="112">
        <v>26.39</v>
      </c>
      <c r="K2006" s="67">
        <v>0.79</v>
      </c>
    </row>
    <row r="2007" spans="1:11" s="6" customFormat="1" ht="15" outlineLevel="1">
      <c r="A2007" s="59" t="s">
        <v>43</v>
      </c>
      <c r="B2007" s="108"/>
      <c r="C2007" s="108" t="s">
        <v>63</v>
      </c>
      <c r="D2007" s="109" t="s">
        <v>54</v>
      </c>
      <c r="E2007" s="62">
        <v>175</v>
      </c>
      <c r="F2007" s="110"/>
      <c r="G2007" s="111"/>
      <c r="H2007" s="110"/>
      <c r="I2007" s="65">
        <v>0.05</v>
      </c>
      <c r="J2007" s="112">
        <v>160</v>
      </c>
      <c r="K2007" s="67">
        <v>1.26</v>
      </c>
    </row>
    <row r="2008" spans="1:11" s="6" customFormat="1" ht="15" outlineLevel="1">
      <c r="A2008" s="59" t="s">
        <v>43</v>
      </c>
      <c r="B2008" s="108"/>
      <c r="C2008" s="108" t="s">
        <v>64</v>
      </c>
      <c r="D2008" s="109"/>
      <c r="E2008" s="62" t="s">
        <v>43</v>
      </c>
      <c r="F2008" s="110"/>
      <c r="G2008" s="111"/>
      <c r="H2008" s="110"/>
      <c r="I2008" s="65">
        <v>0.08</v>
      </c>
      <c r="J2008" s="112"/>
      <c r="K2008" s="67">
        <v>2.0499999999999998</v>
      </c>
    </row>
    <row r="2009" spans="1:11" s="6" customFormat="1" ht="15.75">
      <c r="A2009" s="70" t="s">
        <v>43</v>
      </c>
      <c r="B2009" s="113"/>
      <c r="C2009" s="113" t="s">
        <v>65</v>
      </c>
      <c r="D2009" s="114"/>
      <c r="E2009" s="73" t="s">
        <v>43</v>
      </c>
      <c r="F2009" s="115"/>
      <c r="G2009" s="116"/>
      <c r="H2009" s="115"/>
      <c r="I2009" s="76">
        <v>306.22000000000003</v>
      </c>
      <c r="J2009" s="117"/>
      <c r="K2009" s="78">
        <v>6670.1</v>
      </c>
    </row>
    <row r="2010" spans="1:11" s="6" customFormat="1" ht="90">
      <c r="A2010" s="59">
        <v>183</v>
      </c>
      <c r="B2010" s="108" t="s">
        <v>1121</v>
      </c>
      <c r="C2010" s="118" t="s">
        <v>1122</v>
      </c>
      <c r="D2010" s="119" t="s">
        <v>106</v>
      </c>
      <c r="E2010" s="81" t="s">
        <v>1123</v>
      </c>
      <c r="F2010" s="120">
        <v>5496.19</v>
      </c>
      <c r="G2010" s="121"/>
      <c r="H2010" s="120"/>
      <c r="I2010" s="84">
        <v>39</v>
      </c>
      <c r="J2010" s="122">
        <v>19.239999999999998</v>
      </c>
      <c r="K2010" s="86">
        <v>750.38</v>
      </c>
    </row>
    <row r="2011" spans="1:11" s="6" customFormat="1" ht="15">
      <c r="A2011" s="123"/>
      <c r="B2011" s="124"/>
      <c r="C2011" s="168" t="s">
        <v>127</v>
      </c>
      <c r="D2011" s="169"/>
      <c r="E2011" s="169"/>
      <c r="F2011" s="169"/>
      <c r="G2011" s="169"/>
      <c r="H2011" s="169"/>
      <c r="I2011" s="65">
        <v>191576.38</v>
      </c>
      <c r="J2011" s="112"/>
      <c r="K2011" s="67">
        <v>1684070.69</v>
      </c>
    </row>
    <row r="2012" spans="1:11" s="6" customFormat="1" ht="15">
      <c r="A2012" s="123"/>
      <c r="B2012" s="124"/>
      <c r="C2012" s="168" t="s">
        <v>128</v>
      </c>
      <c r="D2012" s="169"/>
      <c r="E2012" s="169"/>
      <c r="F2012" s="169"/>
      <c r="G2012" s="169"/>
      <c r="H2012" s="169"/>
      <c r="I2012" s="65"/>
      <c r="J2012" s="112"/>
      <c r="K2012" s="67"/>
    </row>
    <row r="2013" spans="1:11" s="6" customFormat="1" ht="15">
      <c r="A2013" s="123"/>
      <c r="B2013" s="124"/>
      <c r="C2013" s="168" t="s">
        <v>129</v>
      </c>
      <c r="D2013" s="169"/>
      <c r="E2013" s="169"/>
      <c r="F2013" s="169"/>
      <c r="G2013" s="169"/>
      <c r="H2013" s="169"/>
      <c r="I2013" s="65">
        <v>2780.08</v>
      </c>
      <c r="J2013" s="112"/>
      <c r="K2013" s="67">
        <v>73366.41</v>
      </c>
    </row>
    <row r="2014" spans="1:11" s="6" customFormat="1" ht="15">
      <c r="A2014" s="123"/>
      <c r="B2014" s="124"/>
      <c r="C2014" s="168" t="s">
        <v>130</v>
      </c>
      <c r="D2014" s="169"/>
      <c r="E2014" s="169"/>
      <c r="F2014" s="169"/>
      <c r="G2014" s="169"/>
      <c r="H2014" s="169"/>
      <c r="I2014" s="65">
        <v>187644.48</v>
      </c>
      <c r="J2014" s="112"/>
      <c r="K2014" s="67">
        <v>1602153.97</v>
      </c>
    </row>
    <row r="2015" spans="1:11" s="6" customFormat="1" ht="15">
      <c r="A2015" s="123"/>
      <c r="B2015" s="124"/>
      <c r="C2015" s="168" t="s">
        <v>131</v>
      </c>
      <c r="D2015" s="169"/>
      <c r="E2015" s="169"/>
      <c r="F2015" s="169"/>
      <c r="G2015" s="169"/>
      <c r="H2015" s="169"/>
      <c r="I2015" s="65">
        <v>1338</v>
      </c>
      <c r="J2015" s="112"/>
      <c r="K2015" s="67">
        <v>13463.56</v>
      </c>
    </row>
    <row r="2016" spans="1:11" s="6" customFormat="1" ht="15.75">
      <c r="A2016" s="123"/>
      <c r="B2016" s="124"/>
      <c r="C2016" s="173" t="s">
        <v>132</v>
      </c>
      <c r="D2016" s="174"/>
      <c r="E2016" s="174"/>
      <c r="F2016" s="174"/>
      <c r="G2016" s="174"/>
      <c r="H2016" s="174"/>
      <c r="I2016" s="76">
        <v>2516.4</v>
      </c>
      <c r="J2016" s="117"/>
      <c r="K2016" s="78">
        <v>55424.480000000003</v>
      </c>
    </row>
    <row r="2017" spans="1:11" s="6" customFormat="1" ht="15.75">
      <c r="A2017" s="123"/>
      <c r="B2017" s="124"/>
      <c r="C2017" s="173" t="s">
        <v>133</v>
      </c>
      <c r="D2017" s="174"/>
      <c r="E2017" s="174"/>
      <c r="F2017" s="174"/>
      <c r="G2017" s="174"/>
      <c r="H2017" s="174"/>
      <c r="I2017" s="76">
        <v>1959.09</v>
      </c>
      <c r="J2017" s="117"/>
      <c r="K2017" s="78">
        <v>31259.43</v>
      </c>
    </row>
    <row r="2018" spans="1:11" s="6" customFormat="1" ht="32.1" customHeight="1">
      <c r="A2018" s="123"/>
      <c r="B2018" s="124"/>
      <c r="C2018" s="173" t="s">
        <v>1124</v>
      </c>
      <c r="D2018" s="174"/>
      <c r="E2018" s="174"/>
      <c r="F2018" s="174"/>
      <c r="G2018" s="174"/>
      <c r="H2018" s="174"/>
      <c r="I2018" s="76"/>
      <c r="J2018" s="117"/>
      <c r="K2018" s="78"/>
    </row>
    <row r="2019" spans="1:11" s="6" customFormat="1" ht="15">
      <c r="A2019" s="123"/>
      <c r="B2019" s="124"/>
      <c r="C2019" s="168" t="s">
        <v>1125</v>
      </c>
      <c r="D2019" s="169"/>
      <c r="E2019" s="169"/>
      <c r="F2019" s="169"/>
      <c r="G2019" s="169"/>
      <c r="H2019" s="169"/>
      <c r="I2019" s="65">
        <v>196051.87</v>
      </c>
      <c r="J2019" s="112"/>
      <c r="K2019" s="67">
        <v>1770754.6</v>
      </c>
    </row>
    <row r="2020" spans="1:11" s="6" customFormat="1" ht="32.1" customHeight="1">
      <c r="A2020" s="123"/>
      <c r="B2020" s="124"/>
      <c r="C2020" s="175" t="s">
        <v>1126</v>
      </c>
      <c r="D2020" s="176"/>
      <c r="E2020" s="176"/>
      <c r="F2020" s="176"/>
      <c r="G2020" s="176"/>
      <c r="H2020" s="176"/>
      <c r="I2020" s="87">
        <v>196051.87</v>
      </c>
      <c r="J2020" s="125"/>
      <c r="K2020" s="86">
        <v>1770754.6</v>
      </c>
    </row>
    <row r="2021" spans="1:11" s="6" customFormat="1" ht="22.15" customHeight="1">
      <c r="A2021" s="166" t="s">
        <v>1127</v>
      </c>
      <c r="B2021" s="167"/>
      <c r="C2021" s="167"/>
      <c r="D2021" s="167"/>
      <c r="E2021" s="167"/>
      <c r="F2021" s="167"/>
      <c r="G2021" s="167"/>
      <c r="H2021" s="167"/>
      <c r="I2021" s="167"/>
      <c r="J2021" s="167"/>
      <c r="K2021" s="167"/>
    </row>
    <row r="2022" spans="1:11" s="6" customFormat="1" ht="135">
      <c r="A2022" s="59">
        <v>184</v>
      </c>
      <c r="B2022" s="108" t="s">
        <v>1034</v>
      </c>
      <c r="C2022" s="108" t="s">
        <v>1035</v>
      </c>
      <c r="D2022" s="109" t="s">
        <v>1036</v>
      </c>
      <c r="E2022" s="62" t="s">
        <v>589</v>
      </c>
      <c r="F2022" s="110">
        <v>109.06</v>
      </c>
      <c r="G2022" s="111"/>
      <c r="H2022" s="110"/>
      <c r="I2022" s="65"/>
      <c r="J2022" s="112"/>
      <c r="K2022" s="67"/>
    </row>
    <row r="2023" spans="1:11" s="6" customFormat="1" ht="15" outlineLevel="1">
      <c r="A2023" s="59" t="s">
        <v>43</v>
      </c>
      <c r="B2023" s="108"/>
      <c r="C2023" s="108" t="s">
        <v>44</v>
      </c>
      <c r="D2023" s="109"/>
      <c r="E2023" s="62" t="s">
        <v>43</v>
      </c>
      <c r="F2023" s="110">
        <v>95.48</v>
      </c>
      <c r="G2023" s="111" t="s">
        <v>76</v>
      </c>
      <c r="H2023" s="110"/>
      <c r="I2023" s="65">
        <v>10.08</v>
      </c>
      <c r="J2023" s="112">
        <v>26.39</v>
      </c>
      <c r="K2023" s="67">
        <v>266.08</v>
      </c>
    </row>
    <row r="2024" spans="1:11" s="6" customFormat="1" ht="15" outlineLevel="1">
      <c r="A2024" s="59" t="s">
        <v>43</v>
      </c>
      <c r="B2024" s="108"/>
      <c r="C2024" s="108" t="s">
        <v>46</v>
      </c>
      <c r="D2024" s="109"/>
      <c r="E2024" s="62" t="s">
        <v>43</v>
      </c>
      <c r="F2024" s="110">
        <v>13.58</v>
      </c>
      <c r="G2024" s="111">
        <v>1.2</v>
      </c>
      <c r="H2024" s="110"/>
      <c r="I2024" s="65">
        <v>1.3</v>
      </c>
      <c r="J2024" s="112">
        <v>6.01</v>
      </c>
      <c r="K2024" s="67">
        <v>7.84</v>
      </c>
    </row>
    <row r="2025" spans="1:11" s="6" customFormat="1" ht="15" outlineLevel="1">
      <c r="A2025" s="59" t="s">
        <v>43</v>
      </c>
      <c r="B2025" s="108"/>
      <c r="C2025" s="108" t="s">
        <v>48</v>
      </c>
      <c r="D2025" s="109"/>
      <c r="E2025" s="62" t="s">
        <v>43</v>
      </c>
      <c r="F2025" s="110" t="s">
        <v>1038</v>
      </c>
      <c r="G2025" s="111"/>
      <c r="H2025" s="110"/>
      <c r="I2025" s="68" t="s">
        <v>730</v>
      </c>
      <c r="J2025" s="112">
        <v>26.39</v>
      </c>
      <c r="K2025" s="69" t="s">
        <v>1128</v>
      </c>
    </row>
    <row r="2026" spans="1:11" s="6" customFormat="1" ht="15" outlineLevel="1">
      <c r="A2026" s="59" t="s">
        <v>43</v>
      </c>
      <c r="B2026" s="108"/>
      <c r="C2026" s="108" t="s">
        <v>52</v>
      </c>
      <c r="D2026" s="109"/>
      <c r="E2026" s="62" t="s">
        <v>43</v>
      </c>
      <c r="F2026" s="110"/>
      <c r="G2026" s="111"/>
      <c r="H2026" s="110"/>
      <c r="I2026" s="65"/>
      <c r="J2026" s="112"/>
      <c r="K2026" s="67"/>
    </row>
    <row r="2027" spans="1:11" s="6" customFormat="1" ht="15" outlineLevel="1">
      <c r="A2027" s="59" t="s">
        <v>43</v>
      </c>
      <c r="B2027" s="108"/>
      <c r="C2027" s="108" t="s">
        <v>53</v>
      </c>
      <c r="D2027" s="109" t="s">
        <v>54</v>
      </c>
      <c r="E2027" s="62">
        <v>91</v>
      </c>
      <c r="F2027" s="110"/>
      <c r="G2027" s="111"/>
      <c r="H2027" s="110"/>
      <c r="I2027" s="65">
        <v>9.17</v>
      </c>
      <c r="J2027" s="112">
        <v>75</v>
      </c>
      <c r="K2027" s="67">
        <v>199.56</v>
      </c>
    </row>
    <row r="2028" spans="1:11" s="6" customFormat="1" ht="15" outlineLevel="1">
      <c r="A2028" s="59" t="s">
        <v>43</v>
      </c>
      <c r="B2028" s="108"/>
      <c r="C2028" s="108" t="s">
        <v>55</v>
      </c>
      <c r="D2028" s="109" t="s">
        <v>54</v>
      </c>
      <c r="E2028" s="62">
        <v>70</v>
      </c>
      <c r="F2028" s="110"/>
      <c r="G2028" s="111"/>
      <c r="H2028" s="110"/>
      <c r="I2028" s="65">
        <v>7.06</v>
      </c>
      <c r="J2028" s="112">
        <v>41</v>
      </c>
      <c r="K2028" s="67">
        <v>109.09</v>
      </c>
    </row>
    <row r="2029" spans="1:11" s="6" customFormat="1" ht="15" outlineLevel="1">
      <c r="A2029" s="59" t="s">
        <v>43</v>
      </c>
      <c r="B2029" s="108"/>
      <c r="C2029" s="108" t="s">
        <v>56</v>
      </c>
      <c r="D2029" s="109" t="s">
        <v>54</v>
      </c>
      <c r="E2029" s="62">
        <v>98</v>
      </c>
      <c r="F2029" s="110"/>
      <c r="G2029" s="111"/>
      <c r="H2029" s="110"/>
      <c r="I2029" s="65">
        <v>7.0000000000000007E-2</v>
      </c>
      <c r="J2029" s="112">
        <v>95</v>
      </c>
      <c r="K2029" s="67">
        <v>1.85</v>
      </c>
    </row>
    <row r="2030" spans="1:11" s="6" customFormat="1" ht="15" outlineLevel="1">
      <c r="A2030" s="59" t="s">
        <v>43</v>
      </c>
      <c r="B2030" s="108"/>
      <c r="C2030" s="108" t="s">
        <v>57</v>
      </c>
      <c r="D2030" s="109" t="s">
        <v>54</v>
      </c>
      <c r="E2030" s="62">
        <v>77</v>
      </c>
      <c r="F2030" s="110"/>
      <c r="G2030" s="111"/>
      <c r="H2030" s="110"/>
      <c r="I2030" s="65">
        <v>0.05</v>
      </c>
      <c r="J2030" s="112">
        <v>65</v>
      </c>
      <c r="K2030" s="67">
        <v>1.27</v>
      </c>
    </row>
    <row r="2031" spans="1:11" s="6" customFormat="1" ht="30" outlineLevel="1">
      <c r="A2031" s="59" t="s">
        <v>43</v>
      </c>
      <c r="B2031" s="108"/>
      <c r="C2031" s="108" t="s">
        <v>58</v>
      </c>
      <c r="D2031" s="109" t="s">
        <v>59</v>
      </c>
      <c r="E2031" s="62">
        <v>8.5399999999999991</v>
      </c>
      <c r="F2031" s="110"/>
      <c r="G2031" s="111" t="s">
        <v>76</v>
      </c>
      <c r="H2031" s="110"/>
      <c r="I2031" s="65">
        <v>0.9</v>
      </c>
      <c r="J2031" s="112"/>
      <c r="K2031" s="67"/>
    </row>
    <row r="2032" spans="1:11" s="6" customFormat="1" ht="15.75">
      <c r="A2032" s="70" t="s">
        <v>43</v>
      </c>
      <c r="B2032" s="113"/>
      <c r="C2032" s="113" t="s">
        <v>60</v>
      </c>
      <c r="D2032" s="114"/>
      <c r="E2032" s="73" t="s">
        <v>43</v>
      </c>
      <c r="F2032" s="115"/>
      <c r="G2032" s="116"/>
      <c r="H2032" s="115"/>
      <c r="I2032" s="76">
        <v>27.73</v>
      </c>
      <c r="J2032" s="117"/>
      <c r="K2032" s="78">
        <v>585.69000000000005</v>
      </c>
    </row>
    <row r="2033" spans="1:11" s="6" customFormat="1" ht="15" outlineLevel="1">
      <c r="A2033" s="59" t="s">
        <v>43</v>
      </c>
      <c r="B2033" s="108"/>
      <c r="C2033" s="108" t="s">
        <v>61</v>
      </c>
      <c r="D2033" s="109"/>
      <c r="E2033" s="62" t="s">
        <v>43</v>
      </c>
      <c r="F2033" s="110"/>
      <c r="G2033" s="111"/>
      <c r="H2033" s="110"/>
      <c r="I2033" s="65"/>
      <c r="J2033" s="112"/>
      <c r="K2033" s="67"/>
    </row>
    <row r="2034" spans="1:11" s="6" customFormat="1" ht="15" outlineLevel="1">
      <c r="A2034" s="59" t="s">
        <v>43</v>
      </c>
      <c r="B2034" s="108"/>
      <c r="C2034" s="108" t="s">
        <v>46</v>
      </c>
      <c r="D2034" s="109"/>
      <c r="E2034" s="62" t="s">
        <v>43</v>
      </c>
      <c r="F2034" s="110">
        <v>0.77</v>
      </c>
      <c r="G2034" s="111" t="s">
        <v>80</v>
      </c>
      <c r="H2034" s="110"/>
      <c r="I2034" s="65">
        <v>0.01</v>
      </c>
      <c r="J2034" s="112">
        <v>26.39</v>
      </c>
      <c r="K2034" s="67">
        <v>0.2</v>
      </c>
    </row>
    <row r="2035" spans="1:11" s="6" customFormat="1" ht="15" outlineLevel="1">
      <c r="A2035" s="59" t="s">
        <v>43</v>
      </c>
      <c r="B2035" s="108"/>
      <c r="C2035" s="108" t="s">
        <v>48</v>
      </c>
      <c r="D2035" s="109"/>
      <c r="E2035" s="62" t="s">
        <v>43</v>
      </c>
      <c r="F2035" s="110">
        <v>0.77</v>
      </c>
      <c r="G2035" s="111" t="s">
        <v>80</v>
      </c>
      <c r="H2035" s="110"/>
      <c r="I2035" s="65">
        <v>0.01</v>
      </c>
      <c r="J2035" s="112">
        <v>26.39</v>
      </c>
      <c r="K2035" s="67">
        <v>0.2</v>
      </c>
    </row>
    <row r="2036" spans="1:11" s="6" customFormat="1" ht="15" outlineLevel="1">
      <c r="A2036" s="59" t="s">
        <v>43</v>
      </c>
      <c r="B2036" s="108"/>
      <c r="C2036" s="108" t="s">
        <v>63</v>
      </c>
      <c r="D2036" s="109" t="s">
        <v>54</v>
      </c>
      <c r="E2036" s="62">
        <v>175</v>
      </c>
      <c r="F2036" s="110"/>
      <c r="G2036" s="111"/>
      <c r="H2036" s="110"/>
      <c r="I2036" s="65">
        <v>0.02</v>
      </c>
      <c r="J2036" s="112">
        <v>160</v>
      </c>
      <c r="K2036" s="67">
        <v>0.32</v>
      </c>
    </row>
    <row r="2037" spans="1:11" s="6" customFormat="1" ht="15" outlineLevel="1">
      <c r="A2037" s="59" t="s">
        <v>43</v>
      </c>
      <c r="B2037" s="108"/>
      <c r="C2037" s="108" t="s">
        <v>64</v>
      </c>
      <c r="D2037" s="109"/>
      <c r="E2037" s="62" t="s">
        <v>43</v>
      </c>
      <c r="F2037" s="110"/>
      <c r="G2037" s="111"/>
      <c r="H2037" s="110"/>
      <c r="I2037" s="65">
        <v>0.03</v>
      </c>
      <c r="J2037" s="112"/>
      <c r="K2037" s="67">
        <v>0.52</v>
      </c>
    </row>
    <row r="2038" spans="1:11" s="6" customFormat="1" ht="15.75">
      <c r="A2038" s="70" t="s">
        <v>43</v>
      </c>
      <c r="B2038" s="113"/>
      <c r="C2038" s="113" t="s">
        <v>65</v>
      </c>
      <c r="D2038" s="114"/>
      <c r="E2038" s="73" t="s">
        <v>43</v>
      </c>
      <c r="F2038" s="115"/>
      <c r="G2038" s="116"/>
      <c r="H2038" s="115"/>
      <c r="I2038" s="76">
        <v>27.76</v>
      </c>
      <c r="J2038" s="117"/>
      <c r="K2038" s="78">
        <v>586.21</v>
      </c>
    </row>
    <row r="2039" spans="1:11" s="6" customFormat="1" ht="30">
      <c r="A2039" s="59">
        <v>185</v>
      </c>
      <c r="B2039" s="108" t="s">
        <v>1039</v>
      </c>
      <c r="C2039" s="108" t="s">
        <v>1040</v>
      </c>
      <c r="D2039" s="109" t="s">
        <v>418</v>
      </c>
      <c r="E2039" s="62">
        <v>0.8</v>
      </c>
      <c r="F2039" s="110">
        <v>378.22</v>
      </c>
      <c r="G2039" s="111"/>
      <c r="H2039" s="110"/>
      <c r="I2039" s="65">
        <v>302.58</v>
      </c>
      <c r="J2039" s="112">
        <v>1.85</v>
      </c>
      <c r="K2039" s="78">
        <v>559.77</v>
      </c>
    </row>
    <row r="2040" spans="1:11" s="6" customFormat="1" ht="135">
      <c r="A2040" s="59">
        <v>186</v>
      </c>
      <c r="B2040" s="108" t="s">
        <v>1041</v>
      </c>
      <c r="C2040" s="108" t="s">
        <v>1087</v>
      </c>
      <c r="D2040" s="109" t="s">
        <v>1036</v>
      </c>
      <c r="E2040" s="62">
        <v>0.08</v>
      </c>
      <c r="F2040" s="110">
        <v>33.200000000000003</v>
      </c>
      <c r="G2040" s="111"/>
      <c r="H2040" s="110"/>
      <c r="I2040" s="65"/>
      <c r="J2040" s="112"/>
      <c r="K2040" s="67"/>
    </row>
    <row r="2041" spans="1:11" s="6" customFormat="1" ht="15" outlineLevel="1">
      <c r="A2041" s="59" t="s">
        <v>43</v>
      </c>
      <c r="B2041" s="108"/>
      <c r="C2041" s="108" t="s">
        <v>44</v>
      </c>
      <c r="D2041" s="109"/>
      <c r="E2041" s="62" t="s">
        <v>43</v>
      </c>
      <c r="F2041" s="110">
        <v>29.07</v>
      </c>
      <c r="G2041" s="111" t="s">
        <v>76</v>
      </c>
      <c r="H2041" s="110"/>
      <c r="I2041" s="65">
        <v>3.07</v>
      </c>
      <c r="J2041" s="112">
        <v>26.39</v>
      </c>
      <c r="K2041" s="67">
        <v>81.010000000000005</v>
      </c>
    </row>
    <row r="2042" spans="1:11" s="6" customFormat="1" ht="15" outlineLevel="1">
      <c r="A2042" s="59" t="s">
        <v>43</v>
      </c>
      <c r="B2042" s="108"/>
      <c r="C2042" s="108" t="s">
        <v>46</v>
      </c>
      <c r="D2042" s="109"/>
      <c r="E2042" s="62" t="s">
        <v>43</v>
      </c>
      <c r="F2042" s="110">
        <v>4.13</v>
      </c>
      <c r="G2042" s="111">
        <v>1.2</v>
      </c>
      <c r="H2042" s="110"/>
      <c r="I2042" s="65">
        <v>0.4</v>
      </c>
      <c r="J2042" s="112">
        <v>6.01</v>
      </c>
      <c r="K2042" s="67">
        <v>2.38</v>
      </c>
    </row>
    <row r="2043" spans="1:11" s="6" customFormat="1" ht="15" outlineLevel="1">
      <c r="A2043" s="59" t="s">
        <v>43</v>
      </c>
      <c r="B2043" s="108"/>
      <c r="C2043" s="108" t="s">
        <v>48</v>
      </c>
      <c r="D2043" s="109"/>
      <c r="E2043" s="62" t="s">
        <v>43</v>
      </c>
      <c r="F2043" s="110" t="s">
        <v>447</v>
      </c>
      <c r="G2043" s="111"/>
      <c r="H2043" s="110"/>
      <c r="I2043" s="68" t="s">
        <v>78</v>
      </c>
      <c r="J2043" s="112">
        <v>26.39</v>
      </c>
      <c r="K2043" s="69" t="s">
        <v>1129</v>
      </c>
    </row>
    <row r="2044" spans="1:11" s="6" customFormat="1" ht="15" outlineLevel="1">
      <c r="A2044" s="59" t="s">
        <v>43</v>
      </c>
      <c r="B2044" s="108"/>
      <c r="C2044" s="108" t="s">
        <v>52</v>
      </c>
      <c r="D2044" s="109"/>
      <c r="E2044" s="62" t="s">
        <v>43</v>
      </c>
      <c r="F2044" s="110"/>
      <c r="G2044" s="111"/>
      <c r="H2044" s="110"/>
      <c r="I2044" s="65"/>
      <c r="J2044" s="112"/>
      <c r="K2044" s="67"/>
    </row>
    <row r="2045" spans="1:11" s="6" customFormat="1" ht="15" outlineLevel="1">
      <c r="A2045" s="59" t="s">
        <v>43</v>
      </c>
      <c r="B2045" s="108"/>
      <c r="C2045" s="108" t="s">
        <v>53</v>
      </c>
      <c r="D2045" s="109" t="s">
        <v>54</v>
      </c>
      <c r="E2045" s="62">
        <v>91</v>
      </c>
      <c r="F2045" s="110"/>
      <c r="G2045" s="111"/>
      <c r="H2045" s="110"/>
      <c r="I2045" s="65">
        <v>2.79</v>
      </c>
      <c r="J2045" s="112">
        <v>75</v>
      </c>
      <c r="K2045" s="67">
        <v>60.76</v>
      </c>
    </row>
    <row r="2046" spans="1:11" s="6" customFormat="1" ht="15" outlineLevel="1">
      <c r="A2046" s="59" t="s">
        <v>43</v>
      </c>
      <c r="B2046" s="108"/>
      <c r="C2046" s="108" t="s">
        <v>55</v>
      </c>
      <c r="D2046" s="109" t="s">
        <v>54</v>
      </c>
      <c r="E2046" s="62">
        <v>70</v>
      </c>
      <c r="F2046" s="110"/>
      <c r="G2046" s="111"/>
      <c r="H2046" s="110"/>
      <c r="I2046" s="65">
        <v>2.15</v>
      </c>
      <c r="J2046" s="112">
        <v>41</v>
      </c>
      <c r="K2046" s="67">
        <v>33.21</v>
      </c>
    </row>
    <row r="2047" spans="1:11" s="6" customFormat="1" ht="15" outlineLevel="1">
      <c r="A2047" s="59" t="s">
        <v>43</v>
      </c>
      <c r="B2047" s="108"/>
      <c r="C2047" s="108" t="s">
        <v>56</v>
      </c>
      <c r="D2047" s="109" t="s">
        <v>54</v>
      </c>
      <c r="E2047" s="62">
        <v>98</v>
      </c>
      <c r="F2047" s="110"/>
      <c r="G2047" s="111"/>
      <c r="H2047" s="110"/>
      <c r="I2047" s="65">
        <v>0.02</v>
      </c>
      <c r="J2047" s="112">
        <v>95</v>
      </c>
      <c r="K2047" s="67">
        <v>0.55000000000000004</v>
      </c>
    </row>
    <row r="2048" spans="1:11" s="6" customFormat="1" ht="15" outlineLevel="1">
      <c r="A2048" s="59" t="s">
        <v>43</v>
      </c>
      <c r="B2048" s="108"/>
      <c r="C2048" s="108" t="s">
        <v>57</v>
      </c>
      <c r="D2048" s="109" t="s">
        <v>54</v>
      </c>
      <c r="E2048" s="62">
        <v>77</v>
      </c>
      <c r="F2048" s="110"/>
      <c r="G2048" s="111"/>
      <c r="H2048" s="110"/>
      <c r="I2048" s="65">
        <v>0.02</v>
      </c>
      <c r="J2048" s="112">
        <v>65</v>
      </c>
      <c r="K2048" s="67">
        <v>0.38</v>
      </c>
    </row>
    <row r="2049" spans="1:11" s="6" customFormat="1" ht="30" outlineLevel="1">
      <c r="A2049" s="59" t="s">
        <v>43</v>
      </c>
      <c r="B2049" s="108"/>
      <c r="C2049" s="108" t="s">
        <v>58</v>
      </c>
      <c r="D2049" s="109" t="s">
        <v>59</v>
      </c>
      <c r="E2049" s="62">
        <v>2.6</v>
      </c>
      <c r="F2049" s="110"/>
      <c r="G2049" s="111" t="s">
        <v>76</v>
      </c>
      <c r="H2049" s="110"/>
      <c r="I2049" s="65">
        <v>0.27</v>
      </c>
      <c r="J2049" s="112"/>
      <c r="K2049" s="67"/>
    </row>
    <row r="2050" spans="1:11" s="6" customFormat="1" ht="15.75">
      <c r="A2050" s="70" t="s">
        <v>43</v>
      </c>
      <c r="B2050" s="113"/>
      <c r="C2050" s="113" t="s">
        <v>60</v>
      </c>
      <c r="D2050" s="114"/>
      <c r="E2050" s="73" t="s">
        <v>43</v>
      </c>
      <c r="F2050" s="115"/>
      <c r="G2050" s="116"/>
      <c r="H2050" s="115"/>
      <c r="I2050" s="76">
        <v>8.4499999999999993</v>
      </c>
      <c r="J2050" s="117"/>
      <c r="K2050" s="78">
        <v>178.29</v>
      </c>
    </row>
    <row r="2051" spans="1:11" s="6" customFormat="1" ht="15" outlineLevel="1">
      <c r="A2051" s="59" t="s">
        <v>43</v>
      </c>
      <c r="B2051" s="108"/>
      <c r="C2051" s="108" t="s">
        <v>61</v>
      </c>
      <c r="D2051" s="109"/>
      <c r="E2051" s="62" t="s">
        <v>43</v>
      </c>
      <c r="F2051" s="110"/>
      <c r="G2051" s="111"/>
      <c r="H2051" s="110"/>
      <c r="I2051" s="65"/>
      <c r="J2051" s="112"/>
      <c r="K2051" s="67"/>
    </row>
    <row r="2052" spans="1:11" s="6" customFormat="1" ht="15" outlineLevel="1">
      <c r="A2052" s="59" t="s">
        <v>43</v>
      </c>
      <c r="B2052" s="108"/>
      <c r="C2052" s="108" t="s">
        <v>46</v>
      </c>
      <c r="D2052" s="109"/>
      <c r="E2052" s="62" t="s">
        <v>43</v>
      </c>
      <c r="F2052" s="110">
        <v>0.23</v>
      </c>
      <c r="G2052" s="111" t="s">
        <v>80</v>
      </c>
      <c r="H2052" s="110"/>
      <c r="I2052" s="65"/>
      <c r="J2052" s="112">
        <v>26.39</v>
      </c>
      <c r="K2052" s="67">
        <v>0.06</v>
      </c>
    </row>
    <row r="2053" spans="1:11" s="6" customFormat="1" ht="15" outlineLevel="1">
      <c r="A2053" s="59" t="s">
        <v>43</v>
      </c>
      <c r="B2053" s="108"/>
      <c r="C2053" s="108" t="s">
        <v>48</v>
      </c>
      <c r="D2053" s="109"/>
      <c r="E2053" s="62" t="s">
        <v>43</v>
      </c>
      <c r="F2053" s="110">
        <v>0.23</v>
      </c>
      <c r="G2053" s="111" t="s">
        <v>80</v>
      </c>
      <c r="H2053" s="110"/>
      <c r="I2053" s="65"/>
      <c r="J2053" s="112">
        <v>26.39</v>
      </c>
      <c r="K2053" s="67">
        <v>0.06</v>
      </c>
    </row>
    <row r="2054" spans="1:11" s="6" customFormat="1" ht="15" outlineLevel="1">
      <c r="A2054" s="59" t="s">
        <v>43</v>
      </c>
      <c r="B2054" s="108"/>
      <c r="C2054" s="108" t="s">
        <v>63</v>
      </c>
      <c r="D2054" s="109" t="s">
        <v>54</v>
      </c>
      <c r="E2054" s="62">
        <v>175</v>
      </c>
      <c r="F2054" s="110"/>
      <c r="G2054" s="111"/>
      <c r="H2054" s="110"/>
      <c r="I2054" s="65">
        <v>0</v>
      </c>
      <c r="J2054" s="112">
        <v>160</v>
      </c>
      <c r="K2054" s="67">
        <v>0.1</v>
      </c>
    </row>
    <row r="2055" spans="1:11" s="6" customFormat="1" ht="15" outlineLevel="1">
      <c r="A2055" s="59" t="s">
        <v>43</v>
      </c>
      <c r="B2055" s="108"/>
      <c r="C2055" s="108" t="s">
        <v>64</v>
      </c>
      <c r="D2055" s="109"/>
      <c r="E2055" s="62" t="s">
        <v>43</v>
      </c>
      <c r="F2055" s="110"/>
      <c r="G2055" s="111"/>
      <c r="H2055" s="110"/>
      <c r="I2055" s="65"/>
      <c r="J2055" s="112"/>
      <c r="K2055" s="67">
        <v>0.16</v>
      </c>
    </row>
    <row r="2056" spans="1:11" s="6" customFormat="1" ht="15.75">
      <c r="A2056" s="70" t="s">
        <v>43</v>
      </c>
      <c r="B2056" s="113"/>
      <c r="C2056" s="113" t="s">
        <v>65</v>
      </c>
      <c r="D2056" s="114"/>
      <c r="E2056" s="73" t="s">
        <v>43</v>
      </c>
      <c r="F2056" s="115"/>
      <c r="G2056" s="116"/>
      <c r="H2056" s="115"/>
      <c r="I2056" s="76">
        <v>8.4499999999999993</v>
      </c>
      <c r="J2056" s="117"/>
      <c r="K2056" s="78">
        <v>178.45</v>
      </c>
    </row>
    <row r="2057" spans="1:11" s="6" customFormat="1" ht="180">
      <c r="A2057" s="59">
        <v>187</v>
      </c>
      <c r="B2057" s="108" t="s">
        <v>1089</v>
      </c>
      <c r="C2057" s="108" t="s">
        <v>1130</v>
      </c>
      <c r="D2057" s="109" t="s">
        <v>1091</v>
      </c>
      <c r="E2057" s="62" t="s">
        <v>589</v>
      </c>
      <c r="F2057" s="110">
        <v>482.65</v>
      </c>
      <c r="G2057" s="111"/>
      <c r="H2057" s="110"/>
      <c r="I2057" s="65"/>
      <c r="J2057" s="112"/>
      <c r="K2057" s="67"/>
    </row>
    <row r="2058" spans="1:11" s="6" customFormat="1" ht="25.5" outlineLevel="1">
      <c r="A2058" s="59" t="s">
        <v>43</v>
      </c>
      <c r="B2058" s="108"/>
      <c r="C2058" s="108" t="s">
        <v>44</v>
      </c>
      <c r="D2058" s="109"/>
      <c r="E2058" s="62" t="s">
        <v>43</v>
      </c>
      <c r="F2058" s="110">
        <v>212.52</v>
      </c>
      <c r="G2058" s="111" t="s">
        <v>94</v>
      </c>
      <c r="H2058" s="110"/>
      <c r="I2058" s="65">
        <v>25.81</v>
      </c>
      <c r="J2058" s="112">
        <v>26.39</v>
      </c>
      <c r="K2058" s="67">
        <v>681.08</v>
      </c>
    </row>
    <row r="2059" spans="1:11" s="6" customFormat="1" ht="15" outlineLevel="1">
      <c r="A2059" s="59" t="s">
        <v>43</v>
      </c>
      <c r="B2059" s="108"/>
      <c r="C2059" s="108" t="s">
        <v>46</v>
      </c>
      <c r="D2059" s="109"/>
      <c r="E2059" s="62" t="s">
        <v>43</v>
      </c>
      <c r="F2059" s="110">
        <v>10.07</v>
      </c>
      <c r="G2059" s="111" t="s">
        <v>95</v>
      </c>
      <c r="H2059" s="110"/>
      <c r="I2059" s="65">
        <v>1.21</v>
      </c>
      <c r="J2059" s="112">
        <v>7.78</v>
      </c>
      <c r="K2059" s="67">
        <v>9.4</v>
      </c>
    </row>
    <row r="2060" spans="1:11" s="6" customFormat="1" ht="15" outlineLevel="1">
      <c r="A2060" s="59" t="s">
        <v>43</v>
      </c>
      <c r="B2060" s="108"/>
      <c r="C2060" s="108" t="s">
        <v>48</v>
      </c>
      <c r="D2060" s="109"/>
      <c r="E2060" s="62" t="s">
        <v>43</v>
      </c>
      <c r="F2060" s="110" t="s">
        <v>1092</v>
      </c>
      <c r="G2060" s="111"/>
      <c r="H2060" s="110"/>
      <c r="I2060" s="68" t="s">
        <v>792</v>
      </c>
      <c r="J2060" s="112">
        <v>26.39</v>
      </c>
      <c r="K2060" s="69" t="s">
        <v>851</v>
      </c>
    </row>
    <row r="2061" spans="1:11" s="6" customFormat="1" ht="15" outlineLevel="1">
      <c r="A2061" s="59" t="s">
        <v>43</v>
      </c>
      <c r="B2061" s="108"/>
      <c r="C2061" s="108" t="s">
        <v>52</v>
      </c>
      <c r="D2061" s="109"/>
      <c r="E2061" s="62" t="s">
        <v>43</v>
      </c>
      <c r="F2061" s="110">
        <v>260.06</v>
      </c>
      <c r="G2061" s="111"/>
      <c r="H2061" s="110"/>
      <c r="I2061" s="65">
        <v>20.8</v>
      </c>
      <c r="J2061" s="112">
        <v>8.52</v>
      </c>
      <c r="K2061" s="67">
        <v>177.26</v>
      </c>
    </row>
    <row r="2062" spans="1:11" s="6" customFormat="1" ht="15" outlineLevel="1">
      <c r="A2062" s="59" t="s">
        <v>43</v>
      </c>
      <c r="B2062" s="108"/>
      <c r="C2062" s="108" t="s">
        <v>53</v>
      </c>
      <c r="D2062" s="109" t="s">
        <v>54</v>
      </c>
      <c r="E2062" s="62">
        <v>85</v>
      </c>
      <c r="F2062" s="110"/>
      <c r="G2062" s="111"/>
      <c r="H2062" s="110"/>
      <c r="I2062" s="65">
        <v>21.94</v>
      </c>
      <c r="J2062" s="112">
        <v>70</v>
      </c>
      <c r="K2062" s="67">
        <v>476.76</v>
      </c>
    </row>
    <row r="2063" spans="1:11" s="6" customFormat="1" ht="15" outlineLevel="1">
      <c r="A2063" s="59" t="s">
        <v>43</v>
      </c>
      <c r="B2063" s="108"/>
      <c r="C2063" s="108" t="s">
        <v>55</v>
      </c>
      <c r="D2063" s="109" t="s">
        <v>54</v>
      </c>
      <c r="E2063" s="62">
        <v>70</v>
      </c>
      <c r="F2063" s="110"/>
      <c r="G2063" s="111"/>
      <c r="H2063" s="110"/>
      <c r="I2063" s="65">
        <v>18.07</v>
      </c>
      <c r="J2063" s="112">
        <v>41</v>
      </c>
      <c r="K2063" s="67">
        <v>279.24</v>
      </c>
    </row>
    <row r="2064" spans="1:11" s="6" customFormat="1" ht="15" outlineLevel="1">
      <c r="A2064" s="59" t="s">
        <v>43</v>
      </c>
      <c r="B2064" s="108"/>
      <c r="C2064" s="108" t="s">
        <v>56</v>
      </c>
      <c r="D2064" s="109" t="s">
        <v>54</v>
      </c>
      <c r="E2064" s="62">
        <v>98</v>
      </c>
      <c r="F2064" s="110"/>
      <c r="G2064" s="111"/>
      <c r="H2064" s="110"/>
      <c r="I2064" s="65">
        <v>0.14000000000000001</v>
      </c>
      <c r="J2064" s="112">
        <v>95</v>
      </c>
      <c r="K2064" s="67">
        <v>3.61</v>
      </c>
    </row>
    <row r="2065" spans="1:11" s="6" customFormat="1" ht="15" outlineLevel="1">
      <c r="A2065" s="59" t="s">
        <v>43</v>
      </c>
      <c r="B2065" s="108"/>
      <c r="C2065" s="108" t="s">
        <v>57</v>
      </c>
      <c r="D2065" s="109" t="s">
        <v>54</v>
      </c>
      <c r="E2065" s="62">
        <v>77</v>
      </c>
      <c r="F2065" s="110"/>
      <c r="G2065" s="111"/>
      <c r="H2065" s="110"/>
      <c r="I2065" s="65">
        <v>0.11</v>
      </c>
      <c r="J2065" s="112">
        <v>65</v>
      </c>
      <c r="K2065" s="67">
        <v>2.4700000000000002</v>
      </c>
    </row>
    <row r="2066" spans="1:11" s="6" customFormat="1" ht="30" outlineLevel="1">
      <c r="A2066" s="59" t="s">
        <v>43</v>
      </c>
      <c r="B2066" s="108"/>
      <c r="C2066" s="108" t="s">
        <v>58</v>
      </c>
      <c r="D2066" s="109" t="s">
        <v>59</v>
      </c>
      <c r="E2066" s="62">
        <v>16.100000000000001</v>
      </c>
      <c r="F2066" s="110"/>
      <c r="G2066" s="111" t="s">
        <v>94</v>
      </c>
      <c r="H2066" s="110"/>
      <c r="I2066" s="65">
        <v>1.96</v>
      </c>
      <c r="J2066" s="112"/>
      <c r="K2066" s="67"/>
    </row>
    <row r="2067" spans="1:11" s="6" customFormat="1" ht="15.75">
      <c r="A2067" s="70" t="s">
        <v>43</v>
      </c>
      <c r="B2067" s="113"/>
      <c r="C2067" s="113" t="s">
        <v>60</v>
      </c>
      <c r="D2067" s="114"/>
      <c r="E2067" s="73" t="s">
        <v>43</v>
      </c>
      <c r="F2067" s="115"/>
      <c r="G2067" s="116"/>
      <c r="H2067" s="115"/>
      <c r="I2067" s="76">
        <v>88.08</v>
      </c>
      <c r="J2067" s="117"/>
      <c r="K2067" s="78">
        <v>1629.82</v>
      </c>
    </row>
    <row r="2068" spans="1:11" s="6" customFormat="1" ht="15" outlineLevel="1">
      <c r="A2068" s="59" t="s">
        <v>43</v>
      </c>
      <c r="B2068" s="108"/>
      <c r="C2068" s="108" t="s">
        <v>61</v>
      </c>
      <c r="D2068" s="109"/>
      <c r="E2068" s="62" t="s">
        <v>43</v>
      </c>
      <c r="F2068" s="110"/>
      <c r="G2068" s="111"/>
      <c r="H2068" s="110"/>
      <c r="I2068" s="65"/>
      <c r="J2068" s="112"/>
      <c r="K2068" s="67"/>
    </row>
    <row r="2069" spans="1:11" s="6" customFormat="1" ht="25.5" outlineLevel="1">
      <c r="A2069" s="59" t="s">
        <v>43</v>
      </c>
      <c r="B2069" s="108"/>
      <c r="C2069" s="108" t="s">
        <v>46</v>
      </c>
      <c r="D2069" s="109"/>
      <c r="E2069" s="62" t="s">
        <v>43</v>
      </c>
      <c r="F2069" s="110">
        <v>1.2</v>
      </c>
      <c r="G2069" s="111" t="s">
        <v>100</v>
      </c>
      <c r="H2069" s="110"/>
      <c r="I2069" s="65">
        <v>0.01</v>
      </c>
      <c r="J2069" s="112">
        <v>26.39</v>
      </c>
      <c r="K2069" s="67">
        <v>0.38</v>
      </c>
    </row>
    <row r="2070" spans="1:11" s="6" customFormat="1" ht="25.5" outlineLevel="1">
      <c r="A2070" s="59" t="s">
        <v>43</v>
      </c>
      <c r="B2070" s="108"/>
      <c r="C2070" s="108" t="s">
        <v>48</v>
      </c>
      <c r="D2070" s="109"/>
      <c r="E2070" s="62" t="s">
        <v>43</v>
      </c>
      <c r="F2070" s="110">
        <v>1.2</v>
      </c>
      <c r="G2070" s="111" t="s">
        <v>100</v>
      </c>
      <c r="H2070" s="110"/>
      <c r="I2070" s="65">
        <v>0.01</v>
      </c>
      <c r="J2070" s="112">
        <v>26.39</v>
      </c>
      <c r="K2070" s="67">
        <v>0.38</v>
      </c>
    </row>
    <row r="2071" spans="1:11" s="6" customFormat="1" ht="15" outlineLevel="1">
      <c r="A2071" s="59" t="s">
        <v>43</v>
      </c>
      <c r="B2071" s="108"/>
      <c r="C2071" s="108" t="s">
        <v>63</v>
      </c>
      <c r="D2071" s="109" t="s">
        <v>54</v>
      </c>
      <c r="E2071" s="62">
        <v>175</v>
      </c>
      <c r="F2071" s="110"/>
      <c r="G2071" s="111"/>
      <c r="H2071" s="110"/>
      <c r="I2071" s="65">
        <v>0.02</v>
      </c>
      <c r="J2071" s="112">
        <v>160</v>
      </c>
      <c r="K2071" s="67">
        <v>0.61</v>
      </c>
    </row>
    <row r="2072" spans="1:11" s="6" customFormat="1" ht="15" outlineLevel="1">
      <c r="A2072" s="59" t="s">
        <v>43</v>
      </c>
      <c r="B2072" s="108"/>
      <c r="C2072" s="108" t="s">
        <v>64</v>
      </c>
      <c r="D2072" s="109"/>
      <c r="E2072" s="62" t="s">
        <v>43</v>
      </c>
      <c r="F2072" s="110"/>
      <c r="G2072" s="111"/>
      <c r="H2072" s="110"/>
      <c r="I2072" s="65">
        <v>0.03</v>
      </c>
      <c r="J2072" s="112"/>
      <c r="K2072" s="67">
        <v>0.99</v>
      </c>
    </row>
    <row r="2073" spans="1:11" s="6" customFormat="1" ht="15.75">
      <c r="A2073" s="70" t="s">
        <v>43</v>
      </c>
      <c r="B2073" s="113"/>
      <c r="C2073" s="113" t="s">
        <v>65</v>
      </c>
      <c r="D2073" s="114"/>
      <c r="E2073" s="73" t="s">
        <v>43</v>
      </c>
      <c r="F2073" s="115"/>
      <c r="G2073" s="116"/>
      <c r="H2073" s="115"/>
      <c r="I2073" s="76">
        <v>88.11</v>
      </c>
      <c r="J2073" s="117"/>
      <c r="K2073" s="78">
        <v>1630.81</v>
      </c>
    </row>
    <row r="2074" spans="1:11" s="6" customFormat="1" ht="75">
      <c r="A2074" s="59">
        <v>188</v>
      </c>
      <c r="B2074" s="108" t="s">
        <v>123</v>
      </c>
      <c r="C2074" s="108" t="s">
        <v>1131</v>
      </c>
      <c r="D2074" s="109" t="s">
        <v>125</v>
      </c>
      <c r="E2074" s="62">
        <v>2</v>
      </c>
      <c r="F2074" s="110">
        <v>5349.6</v>
      </c>
      <c r="G2074" s="111"/>
      <c r="H2074" s="110"/>
      <c r="I2074" s="65">
        <v>10699.2</v>
      </c>
      <c r="J2074" s="112">
        <v>7.4</v>
      </c>
      <c r="K2074" s="78">
        <v>79174.080000000002</v>
      </c>
    </row>
    <row r="2075" spans="1:11" s="6" customFormat="1" ht="120">
      <c r="A2075" s="59">
        <v>189</v>
      </c>
      <c r="B2075" s="108" t="s">
        <v>1132</v>
      </c>
      <c r="C2075" s="108" t="s">
        <v>1133</v>
      </c>
      <c r="D2075" s="109" t="s">
        <v>418</v>
      </c>
      <c r="E2075" s="62">
        <v>8</v>
      </c>
      <c r="F2075" s="110">
        <v>89.15</v>
      </c>
      <c r="G2075" s="111"/>
      <c r="H2075" s="110"/>
      <c r="I2075" s="65">
        <v>713.2</v>
      </c>
      <c r="J2075" s="112">
        <v>18.66</v>
      </c>
      <c r="K2075" s="78">
        <v>13308.31</v>
      </c>
    </row>
    <row r="2076" spans="1:11" s="6" customFormat="1" ht="45">
      <c r="A2076" s="59">
        <v>190</v>
      </c>
      <c r="B2076" s="108" t="s">
        <v>1112</v>
      </c>
      <c r="C2076" s="118" t="s">
        <v>1113</v>
      </c>
      <c r="D2076" s="119" t="s">
        <v>106</v>
      </c>
      <c r="E2076" s="81" t="s">
        <v>1134</v>
      </c>
      <c r="F2076" s="120">
        <v>42.16</v>
      </c>
      <c r="G2076" s="121"/>
      <c r="H2076" s="120"/>
      <c r="I2076" s="84">
        <v>3.43</v>
      </c>
      <c r="J2076" s="122">
        <v>11.94</v>
      </c>
      <c r="K2076" s="86">
        <v>40.909999999999997</v>
      </c>
    </row>
    <row r="2077" spans="1:11" s="6" customFormat="1" ht="15">
      <c r="A2077" s="123"/>
      <c r="B2077" s="124"/>
      <c r="C2077" s="168" t="s">
        <v>127</v>
      </c>
      <c r="D2077" s="169"/>
      <c r="E2077" s="169"/>
      <c r="F2077" s="169"/>
      <c r="G2077" s="169"/>
      <c r="H2077" s="169"/>
      <c r="I2077" s="65">
        <v>11781.1</v>
      </c>
      <c r="J2077" s="112"/>
      <c r="K2077" s="67">
        <v>94308.76</v>
      </c>
    </row>
    <row r="2078" spans="1:11" s="6" customFormat="1" ht="15">
      <c r="A2078" s="123"/>
      <c r="B2078" s="124"/>
      <c r="C2078" s="168" t="s">
        <v>128</v>
      </c>
      <c r="D2078" s="169"/>
      <c r="E2078" s="169"/>
      <c r="F2078" s="169"/>
      <c r="G2078" s="169"/>
      <c r="H2078" s="169"/>
      <c r="I2078" s="65"/>
      <c r="J2078" s="112"/>
      <c r="K2078" s="67"/>
    </row>
    <row r="2079" spans="1:11" s="6" customFormat="1" ht="15">
      <c r="A2079" s="123"/>
      <c r="B2079" s="124"/>
      <c r="C2079" s="168" t="s">
        <v>129</v>
      </c>
      <c r="D2079" s="169"/>
      <c r="E2079" s="169"/>
      <c r="F2079" s="169"/>
      <c r="G2079" s="169"/>
      <c r="H2079" s="169"/>
      <c r="I2079" s="65">
        <v>39.21</v>
      </c>
      <c r="J2079" s="112"/>
      <c r="K2079" s="67">
        <v>1035.1400000000001</v>
      </c>
    </row>
    <row r="2080" spans="1:11" s="6" customFormat="1" ht="15">
      <c r="A2080" s="123"/>
      <c r="B2080" s="124"/>
      <c r="C2080" s="168" t="s">
        <v>130</v>
      </c>
      <c r="D2080" s="169"/>
      <c r="E2080" s="169"/>
      <c r="F2080" s="169"/>
      <c r="G2080" s="169"/>
      <c r="H2080" s="169"/>
      <c r="I2080" s="65">
        <v>11739.21</v>
      </c>
      <c r="J2080" s="112"/>
      <c r="K2080" s="67">
        <v>93260.33</v>
      </c>
    </row>
    <row r="2081" spans="1:11" s="6" customFormat="1" ht="15">
      <c r="A2081" s="123"/>
      <c r="B2081" s="124"/>
      <c r="C2081" s="168" t="s">
        <v>131</v>
      </c>
      <c r="D2081" s="169"/>
      <c r="E2081" s="169"/>
      <c r="F2081" s="169"/>
      <c r="G2081" s="169"/>
      <c r="H2081" s="169"/>
      <c r="I2081" s="65">
        <v>2.93</v>
      </c>
      <c r="J2081" s="112"/>
      <c r="K2081" s="67">
        <v>20.260000000000002</v>
      </c>
    </row>
    <row r="2082" spans="1:11" s="6" customFormat="1" ht="15.75">
      <c r="A2082" s="123"/>
      <c r="B2082" s="124"/>
      <c r="C2082" s="173" t="s">
        <v>132</v>
      </c>
      <c r="D2082" s="174"/>
      <c r="E2082" s="174"/>
      <c r="F2082" s="174"/>
      <c r="G2082" s="174"/>
      <c r="H2082" s="174"/>
      <c r="I2082" s="76">
        <v>34.15</v>
      </c>
      <c r="J2082" s="117"/>
      <c r="K2082" s="78">
        <v>743.7</v>
      </c>
    </row>
    <row r="2083" spans="1:11" s="6" customFormat="1" ht="15.75">
      <c r="A2083" s="123"/>
      <c r="B2083" s="124"/>
      <c r="C2083" s="173" t="s">
        <v>133</v>
      </c>
      <c r="D2083" s="174"/>
      <c r="E2083" s="174"/>
      <c r="F2083" s="174"/>
      <c r="G2083" s="174"/>
      <c r="H2083" s="174"/>
      <c r="I2083" s="76">
        <v>27.48</v>
      </c>
      <c r="J2083" s="117"/>
      <c r="K2083" s="78">
        <v>426.08</v>
      </c>
    </row>
    <row r="2084" spans="1:11" s="6" customFormat="1" ht="15.75">
      <c r="A2084" s="123"/>
      <c r="B2084" s="124"/>
      <c r="C2084" s="173" t="s">
        <v>1135</v>
      </c>
      <c r="D2084" s="174"/>
      <c r="E2084" s="174"/>
      <c r="F2084" s="174"/>
      <c r="G2084" s="174"/>
      <c r="H2084" s="174"/>
      <c r="I2084" s="76"/>
      <c r="J2084" s="117"/>
      <c r="K2084" s="78"/>
    </row>
    <row r="2085" spans="1:11" s="6" customFormat="1" ht="15">
      <c r="A2085" s="123"/>
      <c r="B2085" s="124"/>
      <c r="C2085" s="168" t="s">
        <v>1136</v>
      </c>
      <c r="D2085" s="169"/>
      <c r="E2085" s="169"/>
      <c r="F2085" s="169"/>
      <c r="G2085" s="169"/>
      <c r="H2085" s="169"/>
      <c r="I2085" s="65">
        <v>11842.73</v>
      </c>
      <c r="J2085" s="112"/>
      <c r="K2085" s="67">
        <v>95478.54</v>
      </c>
    </row>
    <row r="2086" spans="1:11" s="6" customFormat="1" ht="15.75">
      <c r="A2086" s="123"/>
      <c r="B2086" s="124"/>
      <c r="C2086" s="175" t="s">
        <v>1137</v>
      </c>
      <c r="D2086" s="176"/>
      <c r="E2086" s="176"/>
      <c r="F2086" s="176"/>
      <c r="G2086" s="176"/>
      <c r="H2086" s="176"/>
      <c r="I2086" s="87">
        <v>11842.73</v>
      </c>
      <c r="J2086" s="125"/>
      <c r="K2086" s="86">
        <v>95478.54</v>
      </c>
    </row>
    <row r="2087" spans="1:11" s="6" customFormat="1" ht="22.15" customHeight="1">
      <c r="A2087" s="166" t="s">
        <v>1138</v>
      </c>
      <c r="B2087" s="167"/>
      <c r="C2087" s="167"/>
      <c r="D2087" s="167"/>
      <c r="E2087" s="167"/>
      <c r="F2087" s="167"/>
      <c r="G2087" s="167"/>
      <c r="H2087" s="167"/>
      <c r="I2087" s="167"/>
      <c r="J2087" s="167"/>
      <c r="K2087" s="167"/>
    </row>
    <row r="2088" spans="1:11" s="6" customFormat="1" ht="240">
      <c r="A2088" s="59">
        <v>191</v>
      </c>
      <c r="B2088" s="108" t="s">
        <v>1139</v>
      </c>
      <c r="C2088" s="108" t="s">
        <v>1140</v>
      </c>
      <c r="D2088" s="109" t="s">
        <v>41</v>
      </c>
      <c r="E2088" s="62">
        <v>2</v>
      </c>
      <c r="F2088" s="110">
        <v>377.88</v>
      </c>
      <c r="G2088" s="111"/>
      <c r="H2088" s="110"/>
      <c r="I2088" s="65"/>
      <c r="J2088" s="112"/>
      <c r="K2088" s="67"/>
    </row>
    <row r="2089" spans="1:11" s="6" customFormat="1" ht="25.5" outlineLevel="1">
      <c r="A2089" s="59" t="s">
        <v>43</v>
      </c>
      <c r="B2089" s="108"/>
      <c r="C2089" s="108" t="s">
        <v>44</v>
      </c>
      <c r="D2089" s="109"/>
      <c r="E2089" s="62" t="s">
        <v>43</v>
      </c>
      <c r="F2089" s="110">
        <v>365.98</v>
      </c>
      <c r="G2089" s="111" t="s">
        <v>701</v>
      </c>
      <c r="H2089" s="110"/>
      <c r="I2089" s="65">
        <v>555.55999999999995</v>
      </c>
      <c r="J2089" s="112">
        <v>26.39</v>
      </c>
      <c r="K2089" s="67">
        <v>14661.17</v>
      </c>
    </row>
    <row r="2090" spans="1:11" s="6" customFormat="1" ht="25.5" outlineLevel="1">
      <c r="A2090" s="59" t="s">
        <v>43</v>
      </c>
      <c r="B2090" s="108"/>
      <c r="C2090" s="108" t="s">
        <v>46</v>
      </c>
      <c r="D2090" s="109"/>
      <c r="E2090" s="62" t="s">
        <v>43</v>
      </c>
      <c r="F2090" s="110"/>
      <c r="G2090" s="111" t="s">
        <v>702</v>
      </c>
      <c r="H2090" s="110"/>
      <c r="I2090" s="65"/>
      <c r="J2090" s="112"/>
      <c r="K2090" s="67"/>
    </row>
    <row r="2091" spans="1:11" s="6" customFormat="1" ht="15" outlineLevel="1">
      <c r="A2091" s="59" t="s">
        <v>43</v>
      </c>
      <c r="B2091" s="108"/>
      <c r="C2091" s="108" t="s">
        <v>48</v>
      </c>
      <c r="D2091" s="109"/>
      <c r="E2091" s="62" t="s">
        <v>43</v>
      </c>
      <c r="F2091" s="110"/>
      <c r="G2091" s="111"/>
      <c r="H2091" s="110"/>
      <c r="I2091" s="65"/>
      <c r="J2091" s="112">
        <v>26.39</v>
      </c>
      <c r="K2091" s="67"/>
    </row>
    <row r="2092" spans="1:11" s="6" customFormat="1" ht="15" outlineLevel="1">
      <c r="A2092" s="59" t="s">
        <v>43</v>
      </c>
      <c r="B2092" s="108"/>
      <c r="C2092" s="108" t="s">
        <v>52</v>
      </c>
      <c r="D2092" s="109"/>
      <c r="E2092" s="62" t="s">
        <v>43</v>
      </c>
      <c r="F2092" s="110">
        <v>11.9</v>
      </c>
      <c r="G2092" s="111">
        <v>0</v>
      </c>
      <c r="H2092" s="110"/>
      <c r="I2092" s="65"/>
      <c r="J2092" s="112">
        <v>8.23</v>
      </c>
      <c r="K2092" s="67"/>
    </row>
    <row r="2093" spans="1:11" s="6" customFormat="1" ht="15" outlineLevel="1">
      <c r="A2093" s="59" t="s">
        <v>43</v>
      </c>
      <c r="B2093" s="108"/>
      <c r="C2093" s="108" t="s">
        <v>53</v>
      </c>
      <c r="D2093" s="109" t="s">
        <v>54</v>
      </c>
      <c r="E2093" s="62">
        <v>114</v>
      </c>
      <c r="F2093" s="110"/>
      <c r="G2093" s="111"/>
      <c r="H2093" s="110"/>
      <c r="I2093" s="65">
        <v>633.34</v>
      </c>
      <c r="J2093" s="112">
        <v>79</v>
      </c>
      <c r="K2093" s="67">
        <v>11582.32</v>
      </c>
    </row>
    <row r="2094" spans="1:11" s="6" customFormat="1" ht="15" outlineLevel="1">
      <c r="A2094" s="59" t="s">
        <v>43</v>
      </c>
      <c r="B2094" s="108"/>
      <c r="C2094" s="108" t="s">
        <v>55</v>
      </c>
      <c r="D2094" s="109" t="s">
        <v>54</v>
      </c>
      <c r="E2094" s="62">
        <v>67</v>
      </c>
      <c r="F2094" s="110"/>
      <c r="G2094" s="111"/>
      <c r="H2094" s="110"/>
      <c r="I2094" s="65">
        <v>372.23</v>
      </c>
      <c r="J2094" s="112">
        <v>41</v>
      </c>
      <c r="K2094" s="67">
        <v>6011.08</v>
      </c>
    </row>
    <row r="2095" spans="1:11" s="6" customFormat="1" ht="15" outlineLevel="1">
      <c r="A2095" s="59" t="s">
        <v>43</v>
      </c>
      <c r="B2095" s="108"/>
      <c r="C2095" s="108" t="s">
        <v>56</v>
      </c>
      <c r="D2095" s="109" t="s">
        <v>54</v>
      </c>
      <c r="E2095" s="62">
        <v>98</v>
      </c>
      <c r="F2095" s="110"/>
      <c r="G2095" s="111"/>
      <c r="H2095" s="110"/>
      <c r="I2095" s="65">
        <v>0</v>
      </c>
      <c r="J2095" s="112">
        <v>95</v>
      </c>
      <c r="K2095" s="67">
        <v>0</v>
      </c>
    </row>
    <row r="2096" spans="1:11" s="6" customFormat="1" ht="15" outlineLevel="1">
      <c r="A2096" s="59" t="s">
        <v>43</v>
      </c>
      <c r="B2096" s="108"/>
      <c r="C2096" s="108" t="s">
        <v>57</v>
      </c>
      <c r="D2096" s="109" t="s">
        <v>54</v>
      </c>
      <c r="E2096" s="62">
        <v>77</v>
      </c>
      <c r="F2096" s="110"/>
      <c r="G2096" s="111"/>
      <c r="H2096" s="110"/>
      <c r="I2096" s="65">
        <v>0</v>
      </c>
      <c r="J2096" s="112">
        <v>65</v>
      </c>
      <c r="K2096" s="67">
        <v>0</v>
      </c>
    </row>
    <row r="2097" spans="1:11" s="6" customFormat="1" ht="30" outlineLevel="1">
      <c r="A2097" s="59" t="s">
        <v>43</v>
      </c>
      <c r="B2097" s="108"/>
      <c r="C2097" s="108" t="s">
        <v>58</v>
      </c>
      <c r="D2097" s="109" t="s">
        <v>59</v>
      </c>
      <c r="E2097" s="62">
        <v>29</v>
      </c>
      <c r="F2097" s="110"/>
      <c r="G2097" s="111" t="s">
        <v>701</v>
      </c>
      <c r="H2097" s="110"/>
      <c r="I2097" s="65">
        <v>44.02</v>
      </c>
      <c r="J2097" s="112"/>
      <c r="K2097" s="67"/>
    </row>
    <row r="2098" spans="1:11" s="6" customFormat="1" ht="15.75">
      <c r="A2098" s="70" t="s">
        <v>43</v>
      </c>
      <c r="B2098" s="113"/>
      <c r="C2098" s="113" t="s">
        <v>60</v>
      </c>
      <c r="D2098" s="114"/>
      <c r="E2098" s="73" t="s">
        <v>43</v>
      </c>
      <c r="F2098" s="115"/>
      <c r="G2098" s="116"/>
      <c r="H2098" s="115"/>
      <c r="I2098" s="76">
        <v>1561.13</v>
      </c>
      <c r="J2098" s="117"/>
      <c r="K2098" s="78">
        <v>32254.57</v>
      </c>
    </row>
    <row r="2099" spans="1:11" s="6" customFormat="1" ht="135">
      <c r="A2099" s="59">
        <v>192</v>
      </c>
      <c r="B2099" s="108" t="s">
        <v>694</v>
      </c>
      <c r="C2099" s="108" t="s">
        <v>695</v>
      </c>
      <c r="D2099" s="109" t="s">
        <v>156</v>
      </c>
      <c r="E2099" s="62" t="s">
        <v>696</v>
      </c>
      <c r="F2099" s="110">
        <v>1377.41</v>
      </c>
      <c r="G2099" s="111"/>
      <c r="H2099" s="110"/>
      <c r="I2099" s="65"/>
      <c r="J2099" s="112"/>
      <c r="K2099" s="67"/>
    </row>
    <row r="2100" spans="1:11" s="6" customFormat="1" ht="15" outlineLevel="1">
      <c r="A2100" s="59" t="s">
        <v>43</v>
      </c>
      <c r="B2100" s="108"/>
      <c r="C2100" s="108" t="s">
        <v>44</v>
      </c>
      <c r="D2100" s="109"/>
      <c r="E2100" s="62" t="s">
        <v>43</v>
      </c>
      <c r="F2100" s="110">
        <v>1377.41</v>
      </c>
      <c r="G2100" s="111" t="s">
        <v>76</v>
      </c>
      <c r="H2100" s="110"/>
      <c r="I2100" s="65">
        <v>36.36</v>
      </c>
      <c r="J2100" s="112">
        <v>26.39</v>
      </c>
      <c r="K2100" s="67">
        <v>959.64</v>
      </c>
    </row>
    <row r="2101" spans="1:11" s="6" customFormat="1" ht="15" outlineLevel="1">
      <c r="A2101" s="59" t="s">
        <v>43</v>
      </c>
      <c r="B2101" s="108"/>
      <c r="C2101" s="108" t="s">
        <v>46</v>
      </c>
      <c r="D2101" s="109"/>
      <c r="E2101" s="62" t="s">
        <v>43</v>
      </c>
      <c r="F2101" s="110"/>
      <c r="G2101" s="111">
        <v>1.2</v>
      </c>
      <c r="H2101" s="110"/>
      <c r="I2101" s="65"/>
      <c r="J2101" s="112"/>
      <c r="K2101" s="67"/>
    </row>
    <row r="2102" spans="1:11" s="6" customFormat="1" ht="15" outlineLevel="1">
      <c r="A2102" s="59" t="s">
        <v>43</v>
      </c>
      <c r="B2102" s="108"/>
      <c r="C2102" s="108" t="s">
        <v>48</v>
      </c>
      <c r="D2102" s="109"/>
      <c r="E2102" s="62" t="s">
        <v>43</v>
      </c>
      <c r="F2102" s="110"/>
      <c r="G2102" s="111"/>
      <c r="H2102" s="110"/>
      <c r="I2102" s="65"/>
      <c r="J2102" s="112">
        <v>26.39</v>
      </c>
      <c r="K2102" s="67"/>
    </row>
    <row r="2103" spans="1:11" s="6" customFormat="1" ht="15" outlineLevel="1">
      <c r="A2103" s="59" t="s">
        <v>43</v>
      </c>
      <c r="B2103" s="108"/>
      <c r="C2103" s="108" t="s">
        <v>52</v>
      </c>
      <c r="D2103" s="109"/>
      <c r="E2103" s="62" t="s">
        <v>43</v>
      </c>
      <c r="F2103" s="110"/>
      <c r="G2103" s="111"/>
      <c r="H2103" s="110"/>
      <c r="I2103" s="65"/>
      <c r="J2103" s="112"/>
      <c r="K2103" s="67"/>
    </row>
    <row r="2104" spans="1:11" s="6" customFormat="1" ht="15" outlineLevel="1">
      <c r="A2104" s="59" t="s">
        <v>43</v>
      </c>
      <c r="B2104" s="108"/>
      <c r="C2104" s="108" t="s">
        <v>53</v>
      </c>
      <c r="D2104" s="109" t="s">
        <v>54</v>
      </c>
      <c r="E2104" s="62">
        <v>80</v>
      </c>
      <c r="F2104" s="110"/>
      <c r="G2104" s="111"/>
      <c r="H2104" s="110"/>
      <c r="I2104" s="65">
        <v>29.09</v>
      </c>
      <c r="J2104" s="112">
        <v>70</v>
      </c>
      <c r="K2104" s="67">
        <v>671.75</v>
      </c>
    </row>
    <row r="2105" spans="1:11" s="6" customFormat="1" ht="15" outlineLevel="1">
      <c r="A2105" s="59" t="s">
        <v>43</v>
      </c>
      <c r="B2105" s="108"/>
      <c r="C2105" s="108" t="s">
        <v>55</v>
      </c>
      <c r="D2105" s="109" t="s">
        <v>54</v>
      </c>
      <c r="E2105" s="62">
        <v>55</v>
      </c>
      <c r="F2105" s="110"/>
      <c r="G2105" s="111"/>
      <c r="H2105" s="110"/>
      <c r="I2105" s="65">
        <v>20</v>
      </c>
      <c r="J2105" s="112">
        <v>41</v>
      </c>
      <c r="K2105" s="67">
        <v>393.45</v>
      </c>
    </row>
    <row r="2106" spans="1:11" s="6" customFormat="1" ht="15" outlineLevel="1">
      <c r="A2106" s="59" t="s">
        <v>43</v>
      </c>
      <c r="B2106" s="108"/>
      <c r="C2106" s="108" t="s">
        <v>56</v>
      </c>
      <c r="D2106" s="109" t="s">
        <v>54</v>
      </c>
      <c r="E2106" s="62">
        <v>98</v>
      </c>
      <c r="F2106" s="110"/>
      <c r="G2106" s="111"/>
      <c r="H2106" s="110"/>
      <c r="I2106" s="65">
        <v>0</v>
      </c>
      <c r="J2106" s="112">
        <v>95</v>
      </c>
      <c r="K2106" s="67">
        <v>0</v>
      </c>
    </row>
    <row r="2107" spans="1:11" s="6" customFormat="1" ht="15" outlineLevel="1">
      <c r="A2107" s="59" t="s">
        <v>43</v>
      </c>
      <c r="B2107" s="108"/>
      <c r="C2107" s="108" t="s">
        <v>57</v>
      </c>
      <c r="D2107" s="109" t="s">
        <v>54</v>
      </c>
      <c r="E2107" s="62">
        <v>77</v>
      </c>
      <c r="F2107" s="110"/>
      <c r="G2107" s="111"/>
      <c r="H2107" s="110"/>
      <c r="I2107" s="65">
        <v>0</v>
      </c>
      <c r="J2107" s="112">
        <v>65</v>
      </c>
      <c r="K2107" s="67">
        <v>0</v>
      </c>
    </row>
    <row r="2108" spans="1:11" s="6" customFormat="1" ht="30" outlineLevel="1">
      <c r="A2108" s="59" t="s">
        <v>43</v>
      </c>
      <c r="B2108" s="108"/>
      <c r="C2108" s="108" t="s">
        <v>58</v>
      </c>
      <c r="D2108" s="109" t="s">
        <v>59</v>
      </c>
      <c r="E2108" s="62">
        <v>128.72999999999999</v>
      </c>
      <c r="F2108" s="110"/>
      <c r="G2108" s="111" t="s">
        <v>76</v>
      </c>
      <c r="H2108" s="110"/>
      <c r="I2108" s="65">
        <v>3.4</v>
      </c>
      <c r="J2108" s="112"/>
      <c r="K2108" s="67"/>
    </row>
    <row r="2109" spans="1:11" s="6" customFormat="1" ht="15.75">
      <c r="A2109" s="70" t="s">
        <v>43</v>
      </c>
      <c r="B2109" s="113"/>
      <c r="C2109" s="113" t="s">
        <v>60</v>
      </c>
      <c r="D2109" s="114"/>
      <c r="E2109" s="73" t="s">
        <v>43</v>
      </c>
      <c r="F2109" s="115"/>
      <c r="G2109" s="116"/>
      <c r="H2109" s="115"/>
      <c r="I2109" s="76">
        <v>85.45</v>
      </c>
      <c r="J2109" s="117"/>
      <c r="K2109" s="78">
        <v>2024.84</v>
      </c>
    </row>
    <row r="2110" spans="1:11" s="6" customFormat="1" ht="135">
      <c r="A2110" s="59">
        <v>193</v>
      </c>
      <c r="B2110" s="108" t="s">
        <v>697</v>
      </c>
      <c r="C2110" s="108" t="s">
        <v>698</v>
      </c>
      <c r="D2110" s="109" t="s">
        <v>156</v>
      </c>
      <c r="E2110" s="62" t="s">
        <v>541</v>
      </c>
      <c r="F2110" s="110">
        <v>58.56</v>
      </c>
      <c r="G2110" s="111"/>
      <c r="H2110" s="110"/>
      <c r="I2110" s="65"/>
      <c r="J2110" s="112"/>
      <c r="K2110" s="67"/>
    </row>
    <row r="2111" spans="1:11" s="6" customFormat="1" ht="15" outlineLevel="1">
      <c r="A2111" s="59" t="s">
        <v>43</v>
      </c>
      <c r="B2111" s="108"/>
      <c r="C2111" s="108" t="s">
        <v>44</v>
      </c>
      <c r="D2111" s="109"/>
      <c r="E2111" s="62" t="s">
        <v>43</v>
      </c>
      <c r="F2111" s="110">
        <v>58.56</v>
      </c>
      <c r="G2111" s="111" t="s">
        <v>76</v>
      </c>
      <c r="H2111" s="110"/>
      <c r="I2111" s="65">
        <v>0.77</v>
      </c>
      <c r="J2111" s="112">
        <v>26.39</v>
      </c>
      <c r="K2111" s="67">
        <v>20.399999999999999</v>
      </c>
    </row>
    <row r="2112" spans="1:11" s="6" customFormat="1" ht="15" outlineLevel="1">
      <c r="A2112" s="59" t="s">
        <v>43</v>
      </c>
      <c r="B2112" s="108"/>
      <c r="C2112" s="108" t="s">
        <v>46</v>
      </c>
      <c r="D2112" s="109"/>
      <c r="E2112" s="62" t="s">
        <v>43</v>
      </c>
      <c r="F2112" s="110"/>
      <c r="G2112" s="111">
        <v>1.2</v>
      </c>
      <c r="H2112" s="110"/>
      <c r="I2112" s="65"/>
      <c r="J2112" s="112"/>
      <c r="K2112" s="67"/>
    </row>
    <row r="2113" spans="1:11" s="6" customFormat="1" ht="15" outlineLevel="1">
      <c r="A2113" s="59" t="s">
        <v>43</v>
      </c>
      <c r="B2113" s="108"/>
      <c r="C2113" s="108" t="s">
        <v>48</v>
      </c>
      <c r="D2113" s="109"/>
      <c r="E2113" s="62" t="s">
        <v>43</v>
      </c>
      <c r="F2113" s="110"/>
      <c r="G2113" s="111"/>
      <c r="H2113" s="110"/>
      <c r="I2113" s="65"/>
      <c r="J2113" s="112">
        <v>26.39</v>
      </c>
      <c r="K2113" s="67"/>
    </row>
    <row r="2114" spans="1:11" s="6" customFormat="1" ht="15" outlineLevel="1">
      <c r="A2114" s="59" t="s">
        <v>43</v>
      </c>
      <c r="B2114" s="108"/>
      <c r="C2114" s="108" t="s">
        <v>52</v>
      </c>
      <c r="D2114" s="109"/>
      <c r="E2114" s="62" t="s">
        <v>43</v>
      </c>
      <c r="F2114" s="110"/>
      <c r="G2114" s="111"/>
      <c r="H2114" s="110"/>
      <c r="I2114" s="65"/>
      <c r="J2114" s="112"/>
      <c r="K2114" s="67"/>
    </row>
    <row r="2115" spans="1:11" s="6" customFormat="1" ht="15" outlineLevel="1">
      <c r="A2115" s="59" t="s">
        <v>43</v>
      </c>
      <c r="B2115" s="108"/>
      <c r="C2115" s="108" t="s">
        <v>53</v>
      </c>
      <c r="D2115" s="109" t="s">
        <v>54</v>
      </c>
      <c r="E2115" s="62">
        <v>80</v>
      </c>
      <c r="F2115" s="110"/>
      <c r="G2115" s="111"/>
      <c r="H2115" s="110"/>
      <c r="I2115" s="65">
        <v>0.62</v>
      </c>
      <c r="J2115" s="112">
        <v>70</v>
      </c>
      <c r="K2115" s="67">
        <v>14.28</v>
      </c>
    </row>
    <row r="2116" spans="1:11" s="6" customFormat="1" ht="15" outlineLevel="1">
      <c r="A2116" s="59" t="s">
        <v>43</v>
      </c>
      <c r="B2116" s="108"/>
      <c r="C2116" s="108" t="s">
        <v>55</v>
      </c>
      <c r="D2116" s="109" t="s">
        <v>54</v>
      </c>
      <c r="E2116" s="62">
        <v>55</v>
      </c>
      <c r="F2116" s="110"/>
      <c r="G2116" s="111"/>
      <c r="H2116" s="110"/>
      <c r="I2116" s="65">
        <v>0.42</v>
      </c>
      <c r="J2116" s="112">
        <v>41</v>
      </c>
      <c r="K2116" s="67">
        <v>8.36</v>
      </c>
    </row>
    <row r="2117" spans="1:11" s="6" customFormat="1" ht="15" outlineLevel="1">
      <c r="A2117" s="59" t="s">
        <v>43</v>
      </c>
      <c r="B2117" s="108"/>
      <c r="C2117" s="108" t="s">
        <v>56</v>
      </c>
      <c r="D2117" s="109" t="s">
        <v>54</v>
      </c>
      <c r="E2117" s="62">
        <v>98</v>
      </c>
      <c r="F2117" s="110"/>
      <c r="G2117" s="111"/>
      <c r="H2117" s="110"/>
      <c r="I2117" s="65">
        <v>0</v>
      </c>
      <c r="J2117" s="112">
        <v>95</v>
      </c>
      <c r="K2117" s="67">
        <v>0</v>
      </c>
    </row>
    <row r="2118" spans="1:11" s="6" customFormat="1" ht="15" outlineLevel="1">
      <c r="A2118" s="59" t="s">
        <v>43</v>
      </c>
      <c r="B2118" s="108"/>
      <c r="C2118" s="108" t="s">
        <v>57</v>
      </c>
      <c r="D2118" s="109" t="s">
        <v>54</v>
      </c>
      <c r="E2118" s="62">
        <v>77</v>
      </c>
      <c r="F2118" s="110"/>
      <c r="G2118" s="111"/>
      <c r="H2118" s="110"/>
      <c r="I2118" s="65">
        <v>0</v>
      </c>
      <c r="J2118" s="112">
        <v>65</v>
      </c>
      <c r="K2118" s="67">
        <v>0</v>
      </c>
    </row>
    <row r="2119" spans="1:11" s="6" customFormat="1" ht="30" outlineLevel="1">
      <c r="A2119" s="59" t="s">
        <v>43</v>
      </c>
      <c r="B2119" s="108"/>
      <c r="C2119" s="108" t="s">
        <v>58</v>
      </c>
      <c r="D2119" s="109" t="s">
        <v>59</v>
      </c>
      <c r="E2119" s="62">
        <v>5.73</v>
      </c>
      <c r="F2119" s="110"/>
      <c r="G2119" s="111" t="s">
        <v>76</v>
      </c>
      <c r="H2119" s="110"/>
      <c r="I2119" s="65">
        <v>0.08</v>
      </c>
      <c r="J2119" s="112"/>
      <c r="K2119" s="67"/>
    </row>
    <row r="2120" spans="1:11" s="6" customFormat="1" ht="15.75">
      <c r="A2120" s="70" t="s">
        <v>43</v>
      </c>
      <c r="B2120" s="113"/>
      <c r="C2120" s="113" t="s">
        <v>60</v>
      </c>
      <c r="D2120" s="114"/>
      <c r="E2120" s="73" t="s">
        <v>43</v>
      </c>
      <c r="F2120" s="115"/>
      <c r="G2120" s="116"/>
      <c r="H2120" s="115"/>
      <c r="I2120" s="76">
        <v>1.81</v>
      </c>
      <c r="J2120" s="117"/>
      <c r="K2120" s="78">
        <v>43.04</v>
      </c>
    </row>
    <row r="2121" spans="1:11" s="6" customFormat="1" ht="240">
      <c r="A2121" s="59">
        <v>194</v>
      </c>
      <c r="B2121" s="108" t="s">
        <v>699</v>
      </c>
      <c r="C2121" s="108" t="s">
        <v>700</v>
      </c>
      <c r="D2121" s="109" t="s">
        <v>41</v>
      </c>
      <c r="E2121" s="62">
        <v>2</v>
      </c>
      <c r="F2121" s="110">
        <v>703.32</v>
      </c>
      <c r="G2121" s="111"/>
      <c r="H2121" s="110"/>
      <c r="I2121" s="65"/>
      <c r="J2121" s="112"/>
      <c r="K2121" s="67"/>
    </row>
    <row r="2122" spans="1:11" s="6" customFormat="1" ht="25.5" outlineLevel="1">
      <c r="A2122" s="59" t="s">
        <v>43</v>
      </c>
      <c r="B2122" s="108"/>
      <c r="C2122" s="108" t="s">
        <v>44</v>
      </c>
      <c r="D2122" s="109"/>
      <c r="E2122" s="62" t="s">
        <v>43</v>
      </c>
      <c r="F2122" s="110">
        <v>295.92</v>
      </c>
      <c r="G2122" s="111" t="s">
        <v>701</v>
      </c>
      <c r="H2122" s="110"/>
      <c r="I2122" s="65">
        <v>449.21</v>
      </c>
      <c r="J2122" s="112">
        <v>26.39</v>
      </c>
      <c r="K2122" s="67">
        <v>11854.56</v>
      </c>
    </row>
    <row r="2123" spans="1:11" s="6" customFormat="1" ht="25.5" outlineLevel="1">
      <c r="A2123" s="59" t="s">
        <v>43</v>
      </c>
      <c r="B2123" s="108"/>
      <c r="C2123" s="108" t="s">
        <v>46</v>
      </c>
      <c r="D2123" s="109"/>
      <c r="E2123" s="62" t="s">
        <v>43</v>
      </c>
      <c r="F2123" s="110">
        <v>352.66</v>
      </c>
      <c r="G2123" s="111" t="s">
        <v>702</v>
      </c>
      <c r="H2123" s="110"/>
      <c r="I2123" s="65">
        <v>528.99</v>
      </c>
      <c r="J2123" s="112">
        <v>9.89</v>
      </c>
      <c r="K2123" s="67">
        <v>5231.71</v>
      </c>
    </row>
    <row r="2124" spans="1:11" s="6" customFormat="1" ht="15" outlineLevel="1">
      <c r="A2124" s="59" t="s">
        <v>43</v>
      </c>
      <c r="B2124" s="108"/>
      <c r="C2124" s="108" t="s">
        <v>48</v>
      </c>
      <c r="D2124" s="109"/>
      <c r="E2124" s="62" t="s">
        <v>43</v>
      </c>
      <c r="F2124" s="110" t="s">
        <v>461</v>
      </c>
      <c r="G2124" s="111"/>
      <c r="H2124" s="110"/>
      <c r="I2124" s="68" t="s">
        <v>686</v>
      </c>
      <c r="J2124" s="112">
        <v>26.39</v>
      </c>
      <c r="K2124" s="69" t="s">
        <v>687</v>
      </c>
    </row>
    <row r="2125" spans="1:11" s="6" customFormat="1" ht="15" outlineLevel="1">
      <c r="A2125" s="59" t="s">
        <v>43</v>
      </c>
      <c r="B2125" s="108"/>
      <c r="C2125" s="108" t="s">
        <v>52</v>
      </c>
      <c r="D2125" s="109"/>
      <c r="E2125" s="62" t="s">
        <v>43</v>
      </c>
      <c r="F2125" s="110">
        <v>54.74</v>
      </c>
      <c r="G2125" s="111">
        <v>0</v>
      </c>
      <c r="H2125" s="110"/>
      <c r="I2125" s="65"/>
      <c r="J2125" s="112">
        <v>8.23</v>
      </c>
      <c r="K2125" s="67"/>
    </row>
    <row r="2126" spans="1:11" s="6" customFormat="1" ht="15" outlineLevel="1">
      <c r="A2126" s="59" t="s">
        <v>43</v>
      </c>
      <c r="B2126" s="108"/>
      <c r="C2126" s="108" t="s">
        <v>53</v>
      </c>
      <c r="D2126" s="109" t="s">
        <v>54</v>
      </c>
      <c r="E2126" s="62">
        <v>67</v>
      </c>
      <c r="F2126" s="110"/>
      <c r="G2126" s="111"/>
      <c r="H2126" s="110"/>
      <c r="I2126" s="65">
        <v>300.97000000000003</v>
      </c>
      <c r="J2126" s="112">
        <v>70</v>
      </c>
      <c r="K2126" s="67">
        <v>8298.19</v>
      </c>
    </row>
    <row r="2127" spans="1:11" s="6" customFormat="1" ht="15" outlineLevel="1">
      <c r="A2127" s="59" t="s">
        <v>43</v>
      </c>
      <c r="B2127" s="108"/>
      <c r="C2127" s="108" t="s">
        <v>55</v>
      </c>
      <c r="D2127" s="109" t="s">
        <v>54</v>
      </c>
      <c r="E2127" s="62">
        <v>67</v>
      </c>
      <c r="F2127" s="110"/>
      <c r="G2127" s="111"/>
      <c r="H2127" s="110"/>
      <c r="I2127" s="65">
        <v>300.97000000000003</v>
      </c>
      <c r="J2127" s="112">
        <v>41</v>
      </c>
      <c r="K2127" s="67">
        <v>4860.37</v>
      </c>
    </row>
    <row r="2128" spans="1:11" s="6" customFormat="1" ht="15" outlineLevel="1">
      <c r="A2128" s="59" t="s">
        <v>43</v>
      </c>
      <c r="B2128" s="108"/>
      <c r="C2128" s="108" t="s">
        <v>56</v>
      </c>
      <c r="D2128" s="109" t="s">
        <v>54</v>
      </c>
      <c r="E2128" s="62">
        <v>98</v>
      </c>
      <c r="F2128" s="110"/>
      <c r="G2128" s="111"/>
      <c r="H2128" s="110"/>
      <c r="I2128" s="65">
        <v>75.94</v>
      </c>
      <c r="J2128" s="112">
        <v>95</v>
      </c>
      <c r="K2128" s="67">
        <v>1942.71</v>
      </c>
    </row>
    <row r="2129" spans="1:11" s="6" customFormat="1" ht="15" outlineLevel="1">
      <c r="A2129" s="59" t="s">
        <v>43</v>
      </c>
      <c r="B2129" s="108"/>
      <c r="C2129" s="108" t="s">
        <v>57</v>
      </c>
      <c r="D2129" s="109" t="s">
        <v>54</v>
      </c>
      <c r="E2129" s="62">
        <v>77</v>
      </c>
      <c r="F2129" s="110"/>
      <c r="G2129" s="111"/>
      <c r="H2129" s="110"/>
      <c r="I2129" s="65">
        <v>59.67</v>
      </c>
      <c r="J2129" s="112">
        <v>65</v>
      </c>
      <c r="K2129" s="67">
        <v>1329.22</v>
      </c>
    </row>
    <row r="2130" spans="1:11" s="6" customFormat="1" ht="30" outlineLevel="1">
      <c r="A2130" s="59" t="s">
        <v>43</v>
      </c>
      <c r="B2130" s="108"/>
      <c r="C2130" s="108" t="s">
        <v>58</v>
      </c>
      <c r="D2130" s="109" t="s">
        <v>59</v>
      </c>
      <c r="E2130" s="62">
        <v>24</v>
      </c>
      <c r="F2130" s="110"/>
      <c r="G2130" s="111" t="s">
        <v>701</v>
      </c>
      <c r="H2130" s="110"/>
      <c r="I2130" s="65">
        <v>36.43</v>
      </c>
      <c r="J2130" s="112"/>
      <c r="K2130" s="67"/>
    </row>
    <row r="2131" spans="1:11" s="6" customFormat="1" ht="15.75">
      <c r="A2131" s="70" t="s">
        <v>43</v>
      </c>
      <c r="B2131" s="113"/>
      <c r="C2131" s="113" t="s">
        <v>60</v>
      </c>
      <c r="D2131" s="114"/>
      <c r="E2131" s="73" t="s">
        <v>43</v>
      </c>
      <c r="F2131" s="115"/>
      <c r="G2131" s="116"/>
      <c r="H2131" s="115"/>
      <c r="I2131" s="76">
        <v>1715.75</v>
      </c>
      <c r="J2131" s="117"/>
      <c r="K2131" s="78">
        <v>33516.76</v>
      </c>
    </row>
    <row r="2132" spans="1:11" s="6" customFormat="1" ht="15" outlineLevel="1">
      <c r="A2132" s="59" t="s">
        <v>43</v>
      </c>
      <c r="B2132" s="108"/>
      <c r="C2132" s="108" t="s">
        <v>61</v>
      </c>
      <c r="D2132" s="109"/>
      <c r="E2132" s="62" t="s">
        <v>43</v>
      </c>
      <c r="F2132" s="110"/>
      <c r="G2132" s="111"/>
      <c r="H2132" s="110"/>
      <c r="I2132" s="65"/>
      <c r="J2132" s="112"/>
      <c r="K2132" s="67"/>
    </row>
    <row r="2133" spans="1:11" s="6" customFormat="1" ht="25.5" outlineLevel="1">
      <c r="A2133" s="59" t="s">
        <v>43</v>
      </c>
      <c r="B2133" s="108"/>
      <c r="C2133" s="108" t="s">
        <v>46</v>
      </c>
      <c r="D2133" s="109"/>
      <c r="E2133" s="62" t="s">
        <v>43</v>
      </c>
      <c r="F2133" s="110">
        <v>51.66</v>
      </c>
      <c r="G2133" s="111" t="s">
        <v>705</v>
      </c>
      <c r="H2133" s="110"/>
      <c r="I2133" s="65">
        <v>7.75</v>
      </c>
      <c r="J2133" s="112">
        <v>26.39</v>
      </c>
      <c r="K2133" s="67">
        <v>204.5</v>
      </c>
    </row>
    <row r="2134" spans="1:11" s="6" customFormat="1" ht="25.5" outlineLevel="1">
      <c r="A2134" s="59" t="s">
        <v>43</v>
      </c>
      <c r="B2134" s="108"/>
      <c r="C2134" s="108" t="s">
        <v>48</v>
      </c>
      <c r="D2134" s="109"/>
      <c r="E2134" s="62" t="s">
        <v>43</v>
      </c>
      <c r="F2134" s="110">
        <v>51.66</v>
      </c>
      <c r="G2134" s="111" t="s">
        <v>705</v>
      </c>
      <c r="H2134" s="110"/>
      <c r="I2134" s="65">
        <v>7.75</v>
      </c>
      <c r="J2134" s="112">
        <v>26.39</v>
      </c>
      <c r="K2134" s="67">
        <v>204.5</v>
      </c>
    </row>
    <row r="2135" spans="1:11" s="6" customFormat="1" ht="15" outlineLevel="1">
      <c r="A2135" s="59" t="s">
        <v>43</v>
      </c>
      <c r="B2135" s="108"/>
      <c r="C2135" s="108" t="s">
        <v>63</v>
      </c>
      <c r="D2135" s="109" t="s">
        <v>54</v>
      </c>
      <c r="E2135" s="62">
        <v>175</v>
      </c>
      <c r="F2135" s="110"/>
      <c r="G2135" s="111"/>
      <c r="H2135" s="110"/>
      <c r="I2135" s="65">
        <v>13.57</v>
      </c>
      <c r="J2135" s="112">
        <v>160</v>
      </c>
      <c r="K2135" s="67">
        <v>327.20999999999998</v>
      </c>
    </row>
    <row r="2136" spans="1:11" s="6" customFormat="1" ht="15" outlineLevel="1">
      <c r="A2136" s="59" t="s">
        <v>43</v>
      </c>
      <c r="B2136" s="108"/>
      <c r="C2136" s="108" t="s">
        <v>64</v>
      </c>
      <c r="D2136" s="109"/>
      <c r="E2136" s="62" t="s">
        <v>43</v>
      </c>
      <c r="F2136" s="110"/>
      <c r="G2136" s="111"/>
      <c r="H2136" s="110"/>
      <c r="I2136" s="65">
        <v>21.32</v>
      </c>
      <c r="J2136" s="112"/>
      <c r="K2136" s="67">
        <v>531.71</v>
      </c>
    </row>
    <row r="2137" spans="1:11" s="6" customFormat="1" ht="15.75">
      <c r="A2137" s="70" t="s">
        <v>43</v>
      </c>
      <c r="B2137" s="113"/>
      <c r="C2137" s="113" t="s">
        <v>65</v>
      </c>
      <c r="D2137" s="114"/>
      <c r="E2137" s="73" t="s">
        <v>43</v>
      </c>
      <c r="F2137" s="115"/>
      <c r="G2137" s="116"/>
      <c r="H2137" s="115"/>
      <c r="I2137" s="76">
        <v>1737.07</v>
      </c>
      <c r="J2137" s="117"/>
      <c r="K2137" s="78">
        <v>34048.47</v>
      </c>
    </row>
    <row r="2138" spans="1:11" s="6" customFormat="1" ht="255">
      <c r="A2138" s="59">
        <v>195</v>
      </c>
      <c r="B2138" s="108" t="s">
        <v>706</v>
      </c>
      <c r="C2138" s="108" t="s">
        <v>707</v>
      </c>
      <c r="D2138" s="109" t="s">
        <v>708</v>
      </c>
      <c r="E2138" s="62" t="s">
        <v>709</v>
      </c>
      <c r="F2138" s="110">
        <v>2966.36</v>
      </c>
      <c r="G2138" s="111"/>
      <c r="H2138" s="110"/>
      <c r="I2138" s="65"/>
      <c r="J2138" s="112"/>
      <c r="K2138" s="67"/>
    </row>
    <row r="2139" spans="1:11" s="6" customFormat="1" ht="25.5" outlineLevel="1">
      <c r="A2139" s="59" t="s">
        <v>43</v>
      </c>
      <c r="B2139" s="108"/>
      <c r="C2139" s="108" t="s">
        <v>44</v>
      </c>
      <c r="D2139" s="109"/>
      <c r="E2139" s="62" t="s">
        <v>43</v>
      </c>
      <c r="F2139" s="110">
        <v>1982.54</v>
      </c>
      <c r="G2139" s="111" t="s">
        <v>85</v>
      </c>
      <c r="H2139" s="110"/>
      <c r="I2139" s="65">
        <v>33.47</v>
      </c>
      <c r="J2139" s="112">
        <v>26.39</v>
      </c>
      <c r="K2139" s="67">
        <v>883.16</v>
      </c>
    </row>
    <row r="2140" spans="1:11" s="6" customFormat="1" ht="25.5" outlineLevel="1">
      <c r="A2140" s="59" t="s">
        <v>43</v>
      </c>
      <c r="B2140" s="108"/>
      <c r="C2140" s="108" t="s">
        <v>46</v>
      </c>
      <c r="D2140" s="109"/>
      <c r="E2140" s="62" t="s">
        <v>43</v>
      </c>
      <c r="F2140" s="110">
        <v>37.380000000000003</v>
      </c>
      <c r="G2140" s="111" t="s">
        <v>86</v>
      </c>
      <c r="H2140" s="110"/>
      <c r="I2140" s="65">
        <v>0.62</v>
      </c>
      <c r="J2140" s="112">
        <v>11.61</v>
      </c>
      <c r="K2140" s="67">
        <v>7.24</v>
      </c>
    </row>
    <row r="2141" spans="1:11" s="6" customFormat="1" ht="15" outlineLevel="1">
      <c r="A2141" s="59" t="s">
        <v>43</v>
      </c>
      <c r="B2141" s="108"/>
      <c r="C2141" s="108" t="s">
        <v>48</v>
      </c>
      <c r="D2141" s="109"/>
      <c r="E2141" s="62" t="s">
        <v>43</v>
      </c>
      <c r="F2141" s="110" t="s">
        <v>710</v>
      </c>
      <c r="G2141" s="111"/>
      <c r="H2141" s="110"/>
      <c r="I2141" s="68" t="s">
        <v>287</v>
      </c>
      <c r="J2141" s="112">
        <v>26.39</v>
      </c>
      <c r="K2141" s="69" t="s">
        <v>711</v>
      </c>
    </row>
    <row r="2142" spans="1:11" s="6" customFormat="1" ht="15" outlineLevel="1">
      <c r="A2142" s="59" t="s">
        <v>43</v>
      </c>
      <c r="B2142" s="108"/>
      <c r="C2142" s="108" t="s">
        <v>52</v>
      </c>
      <c r="D2142" s="109"/>
      <c r="E2142" s="62" t="s">
        <v>43</v>
      </c>
      <c r="F2142" s="110">
        <v>946.44</v>
      </c>
      <c r="G2142" s="111">
        <v>0</v>
      </c>
      <c r="H2142" s="110"/>
      <c r="I2142" s="65"/>
      <c r="J2142" s="112">
        <v>1.32</v>
      </c>
      <c r="K2142" s="67"/>
    </row>
    <row r="2143" spans="1:11" s="6" customFormat="1" ht="15" outlineLevel="1">
      <c r="A2143" s="59" t="s">
        <v>43</v>
      </c>
      <c r="B2143" s="108"/>
      <c r="C2143" s="108" t="s">
        <v>53</v>
      </c>
      <c r="D2143" s="109" t="s">
        <v>54</v>
      </c>
      <c r="E2143" s="62">
        <v>100</v>
      </c>
      <c r="F2143" s="110"/>
      <c r="G2143" s="111"/>
      <c r="H2143" s="110"/>
      <c r="I2143" s="65">
        <v>33.47</v>
      </c>
      <c r="J2143" s="112">
        <v>83</v>
      </c>
      <c r="K2143" s="67">
        <v>733.02</v>
      </c>
    </row>
    <row r="2144" spans="1:11" s="6" customFormat="1" ht="15" outlineLevel="1">
      <c r="A2144" s="59" t="s">
        <v>43</v>
      </c>
      <c r="B2144" s="108"/>
      <c r="C2144" s="108" t="s">
        <v>55</v>
      </c>
      <c r="D2144" s="109" t="s">
        <v>54</v>
      </c>
      <c r="E2144" s="62">
        <v>64</v>
      </c>
      <c r="F2144" s="110"/>
      <c r="G2144" s="111"/>
      <c r="H2144" s="110"/>
      <c r="I2144" s="65">
        <v>21.42</v>
      </c>
      <c r="J2144" s="112">
        <v>41</v>
      </c>
      <c r="K2144" s="67">
        <v>362.1</v>
      </c>
    </row>
    <row r="2145" spans="1:11" s="6" customFormat="1" ht="15" outlineLevel="1">
      <c r="A2145" s="59" t="s">
        <v>43</v>
      </c>
      <c r="B2145" s="108"/>
      <c r="C2145" s="108" t="s">
        <v>56</v>
      </c>
      <c r="D2145" s="109" t="s">
        <v>54</v>
      </c>
      <c r="E2145" s="62">
        <v>98</v>
      </c>
      <c r="F2145" s="110"/>
      <c r="G2145" s="111"/>
      <c r="H2145" s="110"/>
      <c r="I2145" s="65">
        <v>0.15</v>
      </c>
      <c r="J2145" s="112">
        <v>95</v>
      </c>
      <c r="K2145" s="67">
        <v>3.68</v>
      </c>
    </row>
    <row r="2146" spans="1:11" s="6" customFormat="1" ht="15" outlineLevel="1">
      <c r="A2146" s="59" t="s">
        <v>43</v>
      </c>
      <c r="B2146" s="108"/>
      <c r="C2146" s="108" t="s">
        <v>57</v>
      </c>
      <c r="D2146" s="109" t="s">
        <v>54</v>
      </c>
      <c r="E2146" s="62">
        <v>77</v>
      </c>
      <c r="F2146" s="110"/>
      <c r="G2146" s="111"/>
      <c r="H2146" s="110"/>
      <c r="I2146" s="65">
        <v>0.12</v>
      </c>
      <c r="J2146" s="112">
        <v>65</v>
      </c>
      <c r="K2146" s="67">
        <v>2.52</v>
      </c>
    </row>
    <row r="2147" spans="1:11" s="6" customFormat="1" ht="30" outlineLevel="1">
      <c r="A2147" s="59" t="s">
        <v>43</v>
      </c>
      <c r="B2147" s="108"/>
      <c r="C2147" s="108" t="s">
        <v>58</v>
      </c>
      <c r="D2147" s="109" t="s">
        <v>59</v>
      </c>
      <c r="E2147" s="62">
        <v>164.8</v>
      </c>
      <c r="F2147" s="110"/>
      <c r="G2147" s="111" t="s">
        <v>85</v>
      </c>
      <c r="H2147" s="110"/>
      <c r="I2147" s="65">
        <v>2.78</v>
      </c>
      <c r="J2147" s="112"/>
      <c r="K2147" s="67"/>
    </row>
    <row r="2148" spans="1:11" s="6" customFormat="1" ht="15.75">
      <c r="A2148" s="70" t="s">
        <v>43</v>
      </c>
      <c r="B2148" s="113"/>
      <c r="C2148" s="113" t="s">
        <v>60</v>
      </c>
      <c r="D2148" s="114"/>
      <c r="E2148" s="73" t="s">
        <v>43</v>
      </c>
      <c r="F2148" s="115"/>
      <c r="G2148" s="116"/>
      <c r="H2148" s="115"/>
      <c r="I2148" s="76">
        <v>89.25</v>
      </c>
      <c r="J2148" s="117"/>
      <c r="K2148" s="78">
        <v>1991.72</v>
      </c>
    </row>
    <row r="2149" spans="1:11" s="6" customFormat="1" ht="15" outlineLevel="1">
      <c r="A2149" s="59" t="s">
        <v>43</v>
      </c>
      <c r="B2149" s="108"/>
      <c r="C2149" s="108" t="s">
        <v>61</v>
      </c>
      <c r="D2149" s="109"/>
      <c r="E2149" s="62" t="s">
        <v>43</v>
      </c>
      <c r="F2149" s="110"/>
      <c r="G2149" s="111"/>
      <c r="H2149" s="110"/>
      <c r="I2149" s="65"/>
      <c r="J2149" s="112"/>
      <c r="K2149" s="67"/>
    </row>
    <row r="2150" spans="1:11" s="6" customFormat="1" ht="25.5" outlineLevel="1">
      <c r="A2150" s="59" t="s">
        <v>43</v>
      </c>
      <c r="B2150" s="108"/>
      <c r="C2150" s="108" t="s">
        <v>46</v>
      </c>
      <c r="D2150" s="109"/>
      <c r="E2150" s="62" t="s">
        <v>43</v>
      </c>
      <c r="F2150" s="110">
        <v>8.8000000000000007</v>
      </c>
      <c r="G2150" s="111" t="s">
        <v>90</v>
      </c>
      <c r="H2150" s="110"/>
      <c r="I2150" s="65">
        <v>0.01</v>
      </c>
      <c r="J2150" s="112">
        <v>26.39</v>
      </c>
      <c r="K2150" s="67">
        <v>0.39</v>
      </c>
    </row>
    <row r="2151" spans="1:11" s="6" customFormat="1" ht="25.5" outlineLevel="1">
      <c r="A2151" s="59" t="s">
        <v>43</v>
      </c>
      <c r="B2151" s="108"/>
      <c r="C2151" s="108" t="s">
        <v>48</v>
      </c>
      <c r="D2151" s="109"/>
      <c r="E2151" s="62" t="s">
        <v>43</v>
      </c>
      <c r="F2151" s="110">
        <v>8.8000000000000007</v>
      </c>
      <c r="G2151" s="111" t="s">
        <v>90</v>
      </c>
      <c r="H2151" s="110"/>
      <c r="I2151" s="65">
        <v>0.01</v>
      </c>
      <c r="J2151" s="112">
        <v>26.39</v>
      </c>
      <c r="K2151" s="67">
        <v>0.39</v>
      </c>
    </row>
    <row r="2152" spans="1:11" s="6" customFormat="1" ht="15" outlineLevel="1">
      <c r="A2152" s="59" t="s">
        <v>43</v>
      </c>
      <c r="B2152" s="108"/>
      <c r="C2152" s="108" t="s">
        <v>63</v>
      </c>
      <c r="D2152" s="109" t="s">
        <v>54</v>
      </c>
      <c r="E2152" s="62">
        <v>175</v>
      </c>
      <c r="F2152" s="110"/>
      <c r="G2152" s="111"/>
      <c r="H2152" s="110"/>
      <c r="I2152" s="65">
        <v>0.02</v>
      </c>
      <c r="J2152" s="112">
        <v>160</v>
      </c>
      <c r="K2152" s="67">
        <v>0.62</v>
      </c>
    </row>
    <row r="2153" spans="1:11" s="6" customFormat="1" ht="15" outlineLevel="1">
      <c r="A2153" s="59" t="s">
        <v>43</v>
      </c>
      <c r="B2153" s="108"/>
      <c r="C2153" s="108" t="s">
        <v>64</v>
      </c>
      <c r="D2153" s="109"/>
      <c r="E2153" s="62" t="s">
        <v>43</v>
      </c>
      <c r="F2153" s="110"/>
      <c r="G2153" s="111"/>
      <c r="H2153" s="110"/>
      <c r="I2153" s="65">
        <v>0.03</v>
      </c>
      <c r="J2153" s="112"/>
      <c r="K2153" s="67">
        <v>1.01</v>
      </c>
    </row>
    <row r="2154" spans="1:11" s="6" customFormat="1" ht="15.75">
      <c r="A2154" s="70" t="s">
        <v>43</v>
      </c>
      <c r="B2154" s="113"/>
      <c r="C2154" s="113" t="s">
        <v>65</v>
      </c>
      <c r="D2154" s="114"/>
      <c r="E2154" s="73" t="s">
        <v>43</v>
      </c>
      <c r="F2154" s="115"/>
      <c r="G2154" s="116"/>
      <c r="H2154" s="115"/>
      <c r="I2154" s="76">
        <v>89.28</v>
      </c>
      <c r="J2154" s="117"/>
      <c r="K2154" s="78">
        <v>1992.73</v>
      </c>
    </row>
    <row r="2155" spans="1:11" s="6" customFormat="1" ht="180">
      <c r="A2155" s="59">
        <v>196</v>
      </c>
      <c r="B2155" s="108" t="s">
        <v>712</v>
      </c>
      <c r="C2155" s="108" t="s">
        <v>713</v>
      </c>
      <c r="D2155" s="109" t="s">
        <v>93</v>
      </c>
      <c r="E2155" s="62" t="s">
        <v>1141</v>
      </c>
      <c r="F2155" s="110">
        <v>245.91</v>
      </c>
      <c r="G2155" s="111"/>
      <c r="H2155" s="110"/>
      <c r="I2155" s="65"/>
      <c r="J2155" s="112"/>
      <c r="K2155" s="67"/>
    </row>
    <row r="2156" spans="1:11" s="6" customFormat="1" ht="25.5" outlineLevel="1">
      <c r="A2156" s="59" t="s">
        <v>43</v>
      </c>
      <c r="B2156" s="108"/>
      <c r="C2156" s="108" t="s">
        <v>44</v>
      </c>
      <c r="D2156" s="109"/>
      <c r="E2156" s="62" t="s">
        <v>43</v>
      </c>
      <c r="F2156" s="110">
        <v>63.74</v>
      </c>
      <c r="G2156" s="111" t="s">
        <v>94</v>
      </c>
      <c r="H2156" s="110"/>
      <c r="I2156" s="65">
        <v>256.89</v>
      </c>
      <c r="J2156" s="112">
        <v>26.39</v>
      </c>
      <c r="K2156" s="67">
        <v>6779.22</v>
      </c>
    </row>
    <row r="2157" spans="1:11" s="6" customFormat="1" ht="15" outlineLevel="1">
      <c r="A2157" s="59" t="s">
        <v>43</v>
      </c>
      <c r="B2157" s="108"/>
      <c r="C2157" s="108" t="s">
        <v>46</v>
      </c>
      <c r="D2157" s="109"/>
      <c r="E2157" s="62" t="s">
        <v>43</v>
      </c>
      <c r="F2157" s="110">
        <v>1.1399999999999999</v>
      </c>
      <c r="G2157" s="111" t="s">
        <v>95</v>
      </c>
      <c r="H2157" s="110"/>
      <c r="I2157" s="65">
        <v>4.54</v>
      </c>
      <c r="J2157" s="112">
        <v>6.02</v>
      </c>
      <c r="K2157" s="67">
        <v>27.33</v>
      </c>
    </row>
    <row r="2158" spans="1:11" s="6" customFormat="1" ht="15" outlineLevel="1">
      <c r="A2158" s="59" t="s">
        <v>43</v>
      </c>
      <c r="B2158" s="108"/>
      <c r="C2158" s="108" t="s">
        <v>48</v>
      </c>
      <c r="D2158" s="109"/>
      <c r="E2158" s="62" t="s">
        <v>43</v>
      </c>
      <c r="F2158" s="110"/>
      <c r="G2158" s="111"/>
      <c r="H2158" s="110"/>
      <c r="I2158" s="65"/>
      <c r="J2158" s="112">
        <v>26.39</v>
      </c>
      <c r="K2158" s="67"/>
    </row>
    <row r="2159" spans="1:11" s="6" customFormat="1" ht="15" outlineLevel="1">
      <c r="A2159" s="59" t="s">
        <v>43</v>
      </c>
      <c r="B2159" s="108"/>
      <c r="C2159" s="108" t="s">
        <v>52</v>
      </c>
      <c r="D2159" s="109"/>
      <c r="E2159" s="62" t="s">
        <v>43</v>
      </c>
      <c r="F2159" s="110">
        <v>181.03</v>
      </c>
      <c r="G2159" s="111"/>
      <c r="H2159" s="110"/>
      <c r="I2159" s="65">
        <v>480.63</v>
      </c>
      <c r="J2159" s="112">
        <v>3.62</v>
      </c>
      <c r="K2159" s="67">
        <v>1739.86</v>
      </c>
    </row>
    <row r="2160" spans="1:11" s="6" customFormat="1" ht="15" outlineLevel="1">
      <c r="A2160" s="59" t="s">
        <v>43</v>
      </c>
      <c r="B2160" s="108"/>
      <c r="C2160" s="108" t="s">
        <v>53</v>
      </c>
      <c r="D2160" s="109" t="s">
        <v>54</v>
      </c>
      <c r="E2160" s="62">
        <v>105</v>
      </c>
      <c r="F2160" s="110"/>
      <c r="G2160" s="111"/>
      <c r="H2160" s="110"/>
      <c r="I2160" s="65">
        <v>269.73</v>
      </c>
      <c r="J2160" s="112">
        <v>87</v>
      </c>
      <c r="K2160" s="67">
        <v>5897.92</v>
      </c>
    </row>
    <row r="2161" spans="1:11" s="6" customFormat="1" ht="15" outlineLevel="1">
      <c r="A2161" s="59" t="s">
        <v>43</v>
      </c>
      <c r="B2161" s="108"/>
      <c r="C2161" s="108" t="s">
        <v>55</v>
      </c>
      <c r="D2161" s="109" t="s">
        <v>54</v>
      </c>
      <c r="E2161" s="62">
        <v>70</v>
      </c>
      <c r="F2161" s="110"/>
      <c r="G2161" s="111"/>
      <c r="H2161" s="110"/>
      <c r="I2161" s="65">
        <v>179.82</v>
      </c>
      <c r="J2161" s="112">
        <v>41</v>
      </c>
      <c r="K2161" s="67">
        <v>2779.48</v>
      </c>
    </row>
    <row r="2162" spans="1:11" s="6" customFormat="1" ht="15" outlineLevel="1">
      <c r="A2162" s="59" t="s">
        <v>43</v>
      </c>
      <c r="B2162" s="108"/>
      <c r="C2162" s="108" t="s">
        <v>56</v>
      </c>
      <c r="D2162" s="109" t="s">
        <v>54</v>
      </c>
      <c r="E2162" s="62">
        <v>98</v>
      </c>
      <c r="F2162" s="110"/>
      <c r="G2162" s="111"/>
      <c r="H2162" s="110"/>
      <c r="I2162" s="65">
        <v>0</v>
      </c>
      <c r="J2162" s="112">
        <v>95</v>
      </c>
      <c r="K2162" s="67">
        <v>0</v>
      </c>
    </row>
    <row r="2163" spans="1:11" s="6" customFormat="1" ht="15" outlineLevel="1">
      <c r="A2163" s="59" t="s">
        <v>43</v>
      </c>
      <c r="B2163" s="108"/>
      <c r="C2163" s="108" t="s">
        <v>57</v>
      </c>
      <c r="D2163" s="109" t="s">
        <v>54</v>
      </c>
      <c r="E2163" s="62">
        <v>77</v>
      </c>
      <c r="F2163" s="110"/>
      <c r="G2163" s="111"/>
      <c r="H2163" s="110"/>
      <c r="I2163" s="65">
        <v>0</v>
      </c>
      <c r="J2163" s="112">
        <v>65</v>
      </c>
      <c r="K2163" s="67">
        <v>0</v>
      </c>
    </row>
    <row r="2164" spans="1:11" s="6" customFormat="1" ht="30" outlineLevel="1">
      <c r="A2164" s="59" t="s">
        <v>43</v>
      </c>
      <c r="B2164" s="108"/>
      <c r="C2164" s="108" t="s">
        <v>58</v>
      </c>
      <c r="D2164" s="109" t="s">
        <v>59</v>
      </c>
      <c r="E2164" s="62">
        <v>4.9800000000000004</v>
      </c>
      <c r="F2164" s="110"/>
      <c r="G2164" s="111" t="s">
        <v>94</v>
      </c>
      <c r="H2164" s="110"/>
      <c r="I2164" s="65">
        <v>20.07</v>
      </c>
      <c r="J2164" s="112"/>
      <c r="K2164" s="67"/>
    </row>
    <row r="2165" spans="1:11" s="6" customFormat="1" ht="15.75">
      <c r="A2165" s="70" t="s">
        <v>43</v>
      </c>
      <c r="B2165" s="113"/>
      <c r="C2165" s="113" t="s">
        <v>60</v>
      </c>
      <c r="D2165" s="114"/>
      <c r="E2165" s="73" t="s">
        <v>43</v>
      </c>
      <c r="F2165" s="115"/>
      <c r="G2165" s="116"/>
      <c r="H2165" s="115"/>
      <c r="I2165" s="76">
        <v>1191.6099999999999</v>
      </c>
      <c r="J2165" s="117"/>
      <c r="K2165" s="78">
        <v>17223.810000000001</v>
      </c>
    </row>
    <row r="2166" spans="1:11" s="6" customFormat="1" ht="120">
      <c r="A2166" s="59">
        <v>197</v>
      </c>
      <c r="B2166" s="108" t="s">
        <v>123</v>
      </c>
      <c r="C2166" s="108" t="s">
        <v>1142</v>
      </c>
      <c r="D2166" s="109" t="s">
        <v>125</v>
      </c>
      <c r="E2166" s="62">
        <v>1</v>
      </c>
      <c r="F2166" s="110">
        <v>34459.46</v>
      </c>
      <c r="G2166" s="111"/>
      <c r="H2166" s="110"/>
      <c r="I2166" s="65">
        <v>34459.46</v>
      </c>
      <c r="J2166" s="112">
        <v>7.4</v>
      </c>
      <c r="K2166" s="78">
        <v>255000</v>
      </c>
    </row>
    <row r="2167" spans="1:11" s="6" customFormat="1" ht="120">
      <c r="A2167" s="59">
        <v>198</v>
      </c>
      <c r="B2167" s="108" t="s">
        <v>123</v>
      </c>
      <c r="C2167" s="108" t="s">
        <v>1143</v>
      </c>
      <c r="D2167" s="109" t="s">
        <v>125</v>
      </c>
      <c r="E2167" s="62">
        <v>1</v>
      </c>
      <c r="F2167" s="110">
        <v>24121.62</v>
      </c>
      <c r="G2167" s="111"/>
      <c r="H2167" s="110"/>
      <c r="I2167" s="65">
        <v>24121.62</v>
      </c>
      <c r="J2167" s="112">
        <v>7.4</v>
      </c>
      <c r="K2167" s="78">
        <v>178499.99</v>
      </c>
    </row>
    <row r="2168" spans="1:11" s="6" customFormat="1" ht="180">
      <c r="A2168" s="59">
        <v>199</v>
      </c>
      <c r="B2168" s="108" t="s">
        <v>716</v>
      </c>
      <c r="C2168" s="108" t="s">
        <v>717</v>
      </c>
      <c r="D2168" s="109" t="s">
        <v>41</v>
      </c>
      <c r="E2168" s="62">
        <v>2</v>
      </c>
      <c r="F2168" s="110">
        <v>377.88</v>
      </c>
      <c r="G2168" s="111"/>
      <c r="H2168" s="110"/>
      <c r="I2168" s="65"/>
      <c r="J2168" s="112"/>
      <c r="K2168" s="67"/>
    </row>
    <row r="2169" spans="1:11" s="6" customFormat="1" ht="25.5" outlineLevel="1">
      <c r="A2169" s="59" t="s">
        <v>43</v>
      </c>
      <c r="B2169" s="108"/>
      <c r="C2169" s="108" t="s">
        <v>44</v>
      </c>
      <c r="D2169" s="109"/>
      <c r="E2169" s="62" t="s">
        <v>43</v>
      </c>
      <c r="F2169" s="110">
        <v>365.98</v>
      </c>
      <c r="G2169" s="111" t="s">
        <v>94</v>
      </c>
      <c r="H2169" s="110"/>
      <c r="I2169" s="65">
        <v>1111.1199999999999</v>
      </c>
      <c r="J2169" s="112">
        <v>26.39</v>
      </c>
      <c r="K2169" s="67">
        <v>29322.33</v>
      </c>
    </row>
    <row r="2170" spans="1:11" s="6" customFormat="1" ht="15" outlineLevel="1">
      <c r="A2170" s="59" t="s">
        <v>43</v>
      </c>
      <c r="B2170" s="108"/>
      <c r="C2170" s="108" t="s">
        <v>46</v>
      </c>
      <c r="D2170" s="109"/>
      <c r="E2170" s="62" t="s">
        <v>43</v>
      </c>
      <c r="F2170" s="110"/>
      <c r="G2170" s="111" t="s">
        <v>95</v>
      </c>
      <c r="H2170" s="110"/>
      <c r="I2170" s="65"/>
      <c r="J2170" s="112"/>
      <c r="K2170" s="67"/>
    </row>
    <row r="2171" spans="1:11" s="6" customFormat="1" ht="15" outlineLevel="1">
      <c r="A2171" s="59" t="s">
        <v>43</v>
      </c>
      <c r="B2171" s="108"/>
      <c r="C2171" s="108" t="s">
        <v>48</v>
      </c>
      <c r="D2171" s="109"/>
      <c r="E2171" s="62" t="s">
        <v>43</v>
      </c>
      <c r="F2171" s="110"/>
      <c r="G2171" s="111"/>
      <c r="H2171" s="110"/>
      <c r="I2171" s="65"/>
      <c r="J2171" s="112">
        <v>26.39</v>
      </c>
      <c r="K2171" s="67"/>
    </row>
    <row r="2172" spans="1:11" s="6" customFormat="1" ht="15" outlineLevel="1">
      <c r="A2172" s="59" t="s">
        <v>43</v>
      </c>
      <c r="B2172" s="108"/>
      <c r="C2172" s="108" t="s">
        <v>52</v>
      </c>
      <c r="D2172" s="109"/>
      <c r="E2172" s="62" t="s">
        <v>43</v>
      </c>
      <c r="F2172" s="110">
        <v>11.9</v>
      </c>
      <c r="G2172" s="111"/>
      <c r="H2172" s="110"/>
      <c r="I2172" s="65">
        <v>23.8</v>
      </c>
      <c r="J2172" s="112">
        <v>8.23</v>
      </c>
      <c r="K2172" s="67">
        <v>195.87</v>
      </c>
    </row>
    <row r="2173" spans="1:11" s="6" customFormat="1" ht="15" outlineLevel="1">
      <c r="A2173" s="59" t="s">
        <v>43</v>
      </c>
      <c r="B2173" s="108"/>
      <c r="C2173" s="108" t="s">
        <v>53</v>
      </c>
      <c r="D2173" s="109" t="s">
        <v>54</v>
      </c>
      <c r="E2173" s="62">
        <v>114</v>
      </c>
      <c r="F2173" s="110"/>
      <c r="G2173" s="111"/>
      <c r="H2173" s="110"/>
      <c r="I2173" s="65">
        <v>1266.68</v>
      </c>
      <c r="J2173" s="112">
        <v>79</v>
      </c>
      <c r="K2173" s="67">
        <v>23164.639999999999</v>
      </c>
    </row>
    <row r="2174" spans="1:11" s="6" customFormat="1" ht="15" outlineLevel="1">
      <c r="A2174" s="59" t="s">
        <v>43</v>
      </c>
      <c r="B2174" s="108"/>
      <c r="C2174" s="108" t="s">
        <v>55</v>
      </c>
      <c r="D2174" s="109" t="s">
        <v>54</v>
      </c>
      <c r="E2174" s="62">
        <v>67</v>
      </c>
      <c r="F2174" s="110"/>
      <c r="G2174" s="111"/>
      <c r="H2174" s="110"/>
      <c r="I2174" s="65">
        <v>744.45</v>
      </c>
      <c r="J2174" s="112">
        <v>41</v>
      </c>
      <c r="K2174" s="67">
        <v>12022.16</v>
      </c>
    </row>
    <row r="2175" spans="1:11" s="6" customFormat="1" ht="15" outlineLevel="1">
      <c r="A2175" s="59" t="s">
        <v>43</v>
      </c>
      <c r="B2175" s="108"/>
      <c r="C2175" s="108" t="s">
        <v>56</v>
      </c>
      <c r="D2175" s="109" t="s">
        <v>54</v>
      </c>
      <c r="E2175" s="62">
        <v>98</v>
      </c>
      <c r="F2175" s="110"/>
      <c r="G2175" s="111"/>
      <c r="H2175" s="110"/>
      <c r="I2175" s="65">
        <v>0</v>
      </c>
      <c r="J2175" s="112">
        <v>95</v>
      </c>
      <c r="K2175" s="67">
        <v>0</v>
      </c>
    </row>
    <row r="2176" spans="1:11" s="6" customFormat="1" ht="15" outlineLevel="1">
      <c r="A2176" s="59" t="s">
        <v>43</v>
      </c>
      <c r="B2176" s="108"/>
      <c r="C2176" s="108" t="s">
        <v>57</v>
      </c>
      <c r="D2176" s="109" t="s">
        <v>54</v>
      </c>
      <c r="E2176" s="62">
        <v>77</v>
      </c>
      <c r="F2176" s="110"/>
      <c r="G2176" s="111"/>
      <c r="H2176" s="110"/>
      <c r="I2176" s="65">
        <v>0</v>
      </c>
      <c r="J2176" s="112">
        <v>65</v>
      </c>
      <c r="K2176" s="67">
        <v>0</v>
      </c>
    </row>
    <row r="2177" spans="1:11" s="6" customFormat="1" ht="30" outlineLevel="1">
      <c r="A2177" s="59" t="s">
        <v>43</v>
      </c>
      <c r="B2177" s="108"/>
      <c r="C2177" s="108" t="s">
        <v>58</v>
      </c>
      <c r="D2177" s="109" t="s">
        <v>59</v>
      </c>
      <c r="E2177" s="62">
        <v>29</v>
      </c>
      <c r="F2177" s="110"/>
      <c r="G2177" s="111" t="s">
        <v>94</v>
      </c>
      <c r="H2177" s="110"/>
      <c r="I2177" s="65">
        <v>88.04</v>
      </c>
      <c r="J2177" s="112"/>
      <c r="K2177" s="67"/>
    </row>
    <row r="2178" spans="1:11" s="6" customFormat="1" ht="15.75">
      <c r="A2178" s="70" t="s">
        <v>43</v>
      </c>
      <c r="B2178" s="113"/>
      <c r="C2178" s="113" t="s">
        <v>60</v>
      </c>
      <c r="D2178" s="114"/>
      <c r="E2178" s="73" t="s">
        <v>43</v>
      </c>
      <c r="F2178" s="115"/>
      <c r="G2178" s="116"/>
      <c r="H2178" s="115"/>
      <c r="I2178" s="76">
        <v>3146.05</v>
      </c>
      <c r="J2178" s="117"/>
      <c r="K2178" s="78">
        <v>64705</v>
      </c>
    </row>
    <row r="2179" spans="1:11" s="6" customFormat="1" ht="45">
      <c r="A2179" s="59">
        <v>200</v>
      </c>
      <c r="B2179" s="108" t="s">
        <v>123</v>
      </c>
      <c r="C2179" s="108" t="s">
        <v>718</v>
      </c>
      <c r="D2179" s="109" t="s">
        <v>125</v>
      </c>
      <c r="E2179" s="62">
        <v>2</v>
      </c>
      <c r="F2179" s="110">
        <v>2871.62</v>
      </c>
      <c r="G2179" s="111"/>
      <c r="H2179" s="110"/>
      <c r="I2179" s="65">
        <v>5743.24</v>
      </c>
      <c r="J2179" s="112">
        <v>7.4</v>
      </c>
      <c r="K2179" s="78">
        <v>42499.98</v>
      </c>
    </row>
    <row r="2180" spans="1:11" s="6" customFormat="1" ht="45">
      <c r="A2180" s="59">
        <v>201</v>
      </c>
      <c r="B2180" s="108" t="s">
        <v>719</v>
      </c>
      <c r="C2180" s="108" t="s">
        <v>720</v>
      </c>
      <c r="D2180" s="109" t="s">
        <v>106</v>
      </c>
      <c r="E2180" s="62">
        <v>0.02</v>
      </c>
      <c r="F2180" s="110">
        <v>131.63999999999999</v>
      </c>
      <c r="G2180" s="111"/>
      <c r="H2180" s="110"/>
      <c r="I2180" s="65">
        <v>2.63</v>
      </c>
      <c r="J2180" s="112">
        <v>12.2</v>
      </c>
      <c r="K2180" s="78">
        <v>32.119999999999997</v>
      </c>
    </row>
    <row r="2181" spans="1:11" s="6" customFormat="1" ht="180">
      <c r="A2181" s="59">
        <v>202</v>
      </c>
      <c r="B2181" s="108" t="s">
        <v>721</v>
      </c>
      <c r="C2181" s="108" t="s">
        <v>722</v>
      </c>
      <c r="D2181" s="109" t="s">
        <v>41</v>
      </c>
      <c r="E2181" s="62">
        <v>2</v>
      </c>
      <c r="F2181" s="110">
        <v>308.75</v>
      </c>
      <c r="G2181" s="111"/>
      <c r="H2181" s="110"/>
      <c r="I2181" s="65"/>
      <c r="J2181" s="112"/>
      <c r="K2181" s="67"/>
    </row>
    <row r="2182" spans="1:11" s="6" customFormat="1" ht="25.5" outlineLevel="1">
      <c r="A2182" s="59" t="s">
        <v>43</v>
      </c>
      <c r="B2182" s="108"/>
      <c r="C2182" s="108" t="s">
        <v>44</v>
      </c>
      <c r="D2182" s="109"/>
      <c r="E2182" s="62" t="s">
        <v>43</v>
      </c>
      <c r="F2182" s="110">
        <v>222.55</v>
      </c>
      <c r="G2182" s="111" t="s">
        <v>94</v>
      </c>
      <c r="H2182" s="110"/>
      <c r="I2182" s="65">
        <v>675.66</v>
      </c>
      <c r="J2182" s="112">
        <v>26.39</v>
      </c>
      <c r="K2182" s="67">
        <v>17830.71</v>
      </c>
    </row>
    <row r="2183" spans="1:11" s="6" customFormat="1" ht="15" outlineLevel="1">
      <c r="A2183" s="59" t="s">
        <v>43</v>
      </c>
      <c r="B2183" s="108"/>
      <c r="C2183" s="108" t="s">
        <v>46</v>
      </c>
      <c r="D2183" s="109"/>
      <c r="E2183" s="62" t="s">
        <v>43</v>
      </c>
      <c r="F2183" s="110">
        <v>31.81</v>
      </c>
      <c r="G2183" s="111" t="s">
        <v>95</v>
      </c>
      <c r="H2183" s="110"/>
      <c r="I2183" s="65">
        <v>95.43</v>
      </c>
      <c r="J2183" s="112">
        <v>8.5500000000000007</v>
      </c>
      <c r="K2183" s="67">
        <v>815.93</v>
      </c>
    </row>
    <row r="2184" spans="1:11" s="6" customFormat="1" ht="15" outlineLevel="1">
      <c r="A2184" s="59" t="s">
        <v>43</v>
      </c>
      <c r="B2184" s="108"/>
      <c r="C2184" s="108" t="s">
        <v>48</v>
      </c>
      <c r="D2184" s="109"/>
      <c r="E2184" s="62" t="s">
        <v>43</v>
      </c>
      <c r="F2184" s="110" t="s">
        <v>723</v>
      </c>
      <c r="G2184" s="111"/>
      <c r="H2184" s="110"/>
      <c r="I2184" s="68" t="s">
        <v>1144</v>
      </c>
      <c r="J2184" s="112">
        <v>26.39</v>
      </c>
      <c r="K2184" s="69" t="s">
        <v>1145</v>
      </c>
    </row>
    <row r="2185" spans="1:11" s="6" customFormat="1" ht="15" outlineLevel="1">
      <c r="A2185" s="59" t="s">
        <v>43</v>
      </c>
      <c r="B2185" s="108"/>
      <c r="C2185" s="108" t="s">
        <v>52</v>
      </c>
      <c r="D2185" s="109"/>
      <c r="E2185" s="62" t="s">
        <v>43</v>
      </c>
      <c r="F2185" s="110">
        <v>54.39</v>
      </c>
      <c r="G2185" s="111"/>
      <c r="H2185" s="110"/>
      <c r="I2185" s="65">
        <v>108.78</v>
      </c>
      <c r="J2185" s="112">
        <v>8.23</v>
      </c>
      <c r="K2185" s="67">
        <v>895.26</v>
      </c>
    </row>
    <row r="2186" spans="1:11" s="6" customFormat="1" ht="15" outlineLevel="1">
      <c r="A2186" s="59" t="s">
        <v>43</v>
      </c>
      <c r="B2186" s="108"/>
      <c r="C2186" s="108" t="s">
        <v>53</v>
      </c>
      <c r="D2186" s="109" t="s">
        <v>54</v>
      </c>
      <c r="E2186" s="62">
        <v>67</v>
      </c>
      <c r="F2186" s="110"/>
      <c r="G2186" s="111"/>
      <c r="H2186" s="110"/>
      <c r="I2186" s="65">
        <v>452.69</v>
      </c>
      <c r="J2186" s="112">
        <v>70</v>
      </c>
      <c r="K2186" s="67">
        <v>12481.5</v>
      </c>
    </row>
    <row r="2187" spans="1:11" s="6" customFormat="1" ht="15" outlineLevel="1">
      <c r="A2187" s="59" t="s">
        <v>43</v>
      </c>
      <c r="B2187" s="108"/>
      <c r="C2187" s="108" t="s">
        <v>55</v>
      </c>
      <c r="D2187" s="109" t="s">
        <v>54</v>
      </c>
      <c r="E2187" s="62">
        <v>67</v>
      </c>
      <c r="F2187" s="110"/>
      <c r="G2187" s="111"/>
      <c r="H2187" s="110"/>
      <c r="I2187" s="65">
        <v>452.69</v>
      </c>
      <c r="J2187" s="112">
        <v>41</v>
      </c>
      <c r="K2187" s="67">
        <v>7310.59</v>
      </c>
    </row>
    <row r="2188" spans="1:11" s="6" customFormat="1" ht="15" outlineLevel="1">
      <c r="A2188" s="59" t="s">
        <v>43</v>
      </c>
      <c r="B2188" s="108"/>
      <c r="C2188" s="108" t="s">
        <v>56</v>
      </c>
      <c r="D2188" s="109" t="s">
        <v>54</v>
      </c>
      <c r="E2188" s="62">
        <v>98</v>
      </c>
      <c r="F2188" s="110"/>
      <c r="G2188" s="111"/>
      <c r="H2188" s="110"/>
      <c r="I2188" s="65">
        <v>7.23</v>
      </c>
      <c r="J2188" s="112">
        <v>95</v>
      </c>
      <c r="K2188" s="67">
        <v>185.02</v>
      </c>
    </row>
    <row r="2189" spans="1:11" s="6" customFormat="1" ht="15" outlineLevel="1">
      <c r="A2189" s="59" t="s">
        <v>43</v>
      </c>
      <c r="B2189" s="108"/>
      <c r="C2189" s="108" t="s">
        <v>57</v>
      </c>
      <c r="D2189" s="109" t="s">
        <v>54</v>
      </c>
      <c r="E2189" s="62">
        <v>77</v>
      </c>
      <c r="F2189" s="110"/>
      <c r="G2189" s="111"/>
      <c r="H2189" s="110"/>
      <c r="I2189" s="65">
        <v>5.68</v>
      </c>
      <c r="J2189" s="112">
        <v>65</v>
      </c>
      <c r="K2189" s="67">
        <v>126.59</v>
      </c>
    </row>
    <row r="2190" spans="1:11" s="6" customFormat="1" ht="30" outlineLevel="1">
      <c r="A2190" s="59" t="s">
        <v>43</v>
      </c>
      <c r="B2190" s="108"/>
      <c r="C2190" s="108" t="s">
        <v>58</v>
      </c>
      <c r="D2190" s="109" t="s">
        <v>59</v>
      </c>
      <c r="E2190" s="62">
        <v>18.5</v>
      </c>
      <c r="F2190" s="110"/>
      <c r="G2190" s="111" t="s">
        <v>94</v>
      </c>
      <c r="H2190" s="110"/>
      <c r="I2190" s="65">
        <v>56.17</v>
      </c>
      <c r="J2190" s="112"/>
      <c r="K2190" s="67"/>
    </row>
    <row r="2191" spans="1:11" s="6" customFormat="1" ht="15.75">
      <c r="A2191" s="70" t="s">
        <v>43</v>
      </c>
      <c r="B2191" s="113"/>
      <c r="C2191" s="113" t="s">
        <v>60</v>
      </c>
      <c r="D2191" s="114"/>
      <c r="E2191" s="73" t="s">
        <v>43</v>
      </c>
      <c r="F2191" s="115"/>
      <c r="G2191" s="116"/>
      <c r="H2191" s="115"/>
      <c r="I2191" s="76">
        <v>1798.16</v>
      </c>
      <c r="J2191" s="117"/>
      <c r="K2191" s="78">
        <v>39645.599999999999</v>
      </c>
    </row>
    <row r="2192" spans="1:11" s="6" customFormat="1" ht="15" outlineLevel="1">
      <c r="A2192" s="59" t="s">
        <v>43</v>
      </c>
      <c r="B2192" s="108"/>
      <c r="C2192" s="108" t="s">
        <v>61</v>
      </c>
      <c r="D2192" s="109"/>
      <c r="E2192" s="62" t="s">
        <v>43</v>
      </c>
      <c r="F2192" s="110"/>
      <c r="G2192" s="111"/>
      <c r="H2192" s="110"/>
      <c r="I2192" s="65"/>
      <c r="J2192" s="112"/>
      <c r="K2192" s="67"/>
    </row>
    <row r="2193" spans="1:11" s="6" customFormat="1" ht="25.5" outlineLevel="1">
      <c r="A2193" s="59" t="s">
        <v>43</v>
      </c>
      <c r="B2193" s="108"/>
      <c r="C2193" s="108" t="s">
        <v>46</v>
      </c>
      <c r="D2193" s="109"/>
      <c r="E2193" s="62" t="s">
        <v>43</v>
      </c>
      <c r="F2193" s="110">
        <v>2.46</v>
      </c>
      <c r="G2193" s="111" t="s">
        <v>100</v>
      </c>
      <c r="H2193" s="110"/>
      <c r="I2193" s="65">
        <v>0.74</v>
      </c>
      <c r="J2193" s="112">
        <v>26.39</v>
      </c>
      <c r="K2193" s="67">
        <v>19.48</v>
      </c>
    </row>
    <row r="2194" spans="1:11" s="6" customFormat="1" ht="25.5" outlineLevel="1">
      <c r="A2194" s="59" t="s">
        <v>43</v>
      </c>
      <c r="B2194" s="108"/>
      <c r="C2194" s="108" t="s">
        <v>48</v>
      </c>
      <c r="D2194" s="109"/>
      <c r="E2194" s="62" t="s">
        <v>43</v>
      </c>
      <c r="F2194" s="110">
        <v>2.46</v>
      </c>
      <c r="G2194" s="111" t="s">
        <v>100</v>
      </c>
      <c r="H2194" s="110"/>
      <c r="I2194" s="65">
        <v>0.74</v>
      </c>
      <c r="J2194" s="112">
        <v>26.39</v>
      </c>
      <c r="K2194" s="67">
        <v>19.48</v>
      </c>
    </row>
    <row r="2195" spans="1:11" s="6" customFormat="1" ht="15" outlineLevel="1">
      <c r="A2195" s="59" t="s">
        <v>43</v>
      </c>
      <c r="B2195" s="108"/>
      <c r="C2195" s="108" t="s">
        <v>63</v>
      </c>
      <c r="D2195" s="109" t="s">
        <v>54</v>
      </c>
      <c r="E2195" s="62">
        <v>175</v>
      </c>
      <c r="F2195" s="110"/>
      <c r="G2195" s="111"/>
      <c r="H2195" s="110"/>
      <c r="I2195" s="65">
        <v>1.3</v>
      </c>
      <c r="J2195" s="112">
        <v>160</v>
      </c>
      <c r="K2195" s="67">
        <v>31.17</v>
      </c>
    </row>
    <row r="2196" spans="1:11" s="6" customFormat="1" ht="15" outlineLevel="1">
      <c r="A2196" s="59" t="s">
        <v>43</v>
      </c>
      <c r="B2196" s="108"/>
      <c r="C2196" s="108" t="s">
        <v>64</v>
      </c>
      <c r="D2196" s="109"/>
      <c r="E2196" s="62" t="s">
        <v>43</v>
      </c>
      <c r="F2196" s="110"/>
      <c r="G2196" s="111"/>
      <c r="H2196" s="110"/>
      <c r="I2196" s="65">
        <v>2.04</v>
      </c>
      <c r="J2196" s="112"/>
      <c r="K2196" s="67">
        <v>50.65</v>
      </c>
    </row>
    <row r="2197" spans="1:11" s="6" customFormat="1" ht="15.75">
      <c r="A2197" s="70" t="s">
        <v>43</v>
      </c>
      <c r="B2197" s="113"/>
      <c r="C2197" s="113" t="s">
        <v>65</v>
      </c>
      <c r="D2197" s="114"/>
      <c r="E2197" s="73" t="s">
        <v>43</v>
      </c>
      <c r="F2197" s="115"/>
      <c r="G2197" s="116"/>
      <c r="H2197" s="115"/>
      <c r="I2197" s="76">
        <v>1800.2</v>
      </c>
      <c r="J2197" s="117"/>
      <c r="K2197" s="78">
        <v>39696.25</v>
      </c>
    </row>
    <row r="2198" spans="1:11" s="6" customFormat="1" ht="150">
      <c r="A2198" s="59">
        <v>203</v>
      </c>
      <c r="B2198" s="108" t="s">
        <v>123</v>
      </c>
      <c r="C2198" s="108" t="s">
        <v>726</v>
      </c>
      <c r="D2198" s="109" t="s">
        <v>125</v>
      </c>
      <c r="E2198" s="62">
        <v>2</v>
      </c>
      <c r="F2198" s="110">
        <v>11486.49</v>
      </c>
      <c r="G2198" s="111"/>
      <c r="H2198" s="110"/>
      <c r="I2198" s="65">
        <v>22972.98</v>
      </c>
      <c r="J2198" s="112">
        <v>7.4</v>
      </c>
      <c r="K2198" s="78">
        <v>170000.05</v>
      </c>
    </row>
    <row r="2199" spans="1:11" s="6" customFormat="1" ht="45">
      <c r="A2199" s="59">
        <v>204</v>
      </c>
      <c r="B2199" s="108" t="s">
        <v>719</v>
      </c>
      <c r="C2199" s="108" t="s">
        <v>720</v>
      </c>
      <c r="D2199" s="109" t="s">
        <v>106</v>
      </c>
      <c r="E2199" s="62" t="s">
        <v>1146</v>
      </c>
      <c r="F2199" s="110">
        <v>131.63999999999999</v>
      </c>
      <c r="G2199" s="111"/>
      <c r="H2199" s="110"/>
      <c r="I2199" s="65">
        <v>16.59</v>
      </c>
      <c r="J2199" s="112">
        <v>12.2</v>
      </c>
      <c r="K2199" s="78">
        <v>202.36</v>
      </c>
    </row>
    <row r="2200" spans="1:11" s="6" customFormat="1" ht="195">
      <c r="A2200" s="59">
        <v>205</v>
      </c>
      <c r="B2200" s="108" t="s">
        <v>727</v>
      </c>
      <c r="C2200" s="108" t="s">
        <v>728</v>
      </c>
      <c r="D2200" s="109" t="s">
        <v>156</v>
      </c>
      <c r="E2200" s="62" t="s">
        <v>696</v>
      </c>
      <c r="F2200" s="110">
        <v>216.57</v>
      </c>
      <c r="G2200" s="111"/>
      <c r="H2200" s="110"/>
      <c r="I2200" s="65"/>
      <c r="J2200" s="112"/>
      <c r="K2200" s="67"/>
    </row>
    <row r="2201" spans="1:11" s="6" customFormat="1" ht="25.5" outlineLevel="1">
      <c r="A2201" s="59" t="s">
        <v>43</v>
      </c>
      <c r="B2201" s="108"/>
      <c r="C2201" s="108" t="s">
        <v>44</v>
      </c>
      <c r="D2201" s="109"/>
      <c r="E2201" s="62" t="s">
        <v>43</v>
      </c>
      <c r="F2201" s="110">
        <v>141.44</v>
      </c>
      <c r="G2201" s="111" t="s">
        <v>94</v>
      </c>
      <c r="H2201" s="110"/>
      <c r="I2201" s="65">
        <v>4.29</v>
      </c>
      <c r="J2201" s="112">
        <v>26.39</v>
      </c>
      <c r="K2201" s="67">
        <v>113.32</v>
      </c>
    </row>
    <row r="2202" spans="1:11" s="6" customFormat="1" ht="15" outlineLevel="1">
      <c r="A2202" s="59" t="s">
        <v>43</v>
      </c>
      <c r="B2202" s="108"/>
      <c r="C2202" s="108" t="s">
        <v>46</v>
      </c>
      <c r="D2202" s="109"/>
      <c r="E2202" s="62" t="s">
        <v>43</v>
      </c>
      <c r="F2202" s="110">
        <v>33.409999999999997</v>
      </c>
      <c r="G2202" s="111" t="s">
        <v>95</v>
      </c>
      <c r="H2202" s="110"/>
      <c r="I2202" s="65">
        <v>1</v>
      </c>
      <c r="J2202" s="112">
        <v>9.4</v>
      </c>
      <c r="K2202" s="67">
        <v>9.42</v>
      </c>
    </row>
    <row r="2203" spans="1:11" s="6" customFormat="1" ht="15" outlineLevel="1">
      <c r="A2203" s="59" t="s">
        <v>43</v>
      </c>
      <c r="B2203" s="108"/>
      <c r="C2203" s="108" t="s">
        <v>48</v>
      </c>
      <c r="D2203" s="109"/>
      <c r="E2203" s="62" t="s">
        <v>43</v>
      </c>
      <c r="F2203" s="110" t="s">
        <v>729</v>
      </c>
      <c r="G2203" s="111"/>
      <c r="H2203" s="110"/>
      <c r="I2203" s="68" t="s">
        <v>287</v>
      </c>
      <c r="J2203" s="112">
        <v>26.39</v>
      </c>
      <c r="K2203" s="69" t="s">
        <v>1147</v>
      </c>
    </row>
    <row r="2204" spans="1:11" s="6" customFormat="1" ht="15" outlineLevel="1">
      <c r="A2204" s="59" t="s">
        <v>43</v>
      </c>
      <c r="B2204" s="108"/>
      <c r="C2204" s="108" t="s">
        <v>52</v>
      </c>
      <c r="D2204" s="109"/>
      <c r="E2204" s="62" t="s">
        <v>43</v>
      </c>
      <c r="F2204" s="110">
        <v>41.72</v>
      </c>
      <c r="G2204" s="111"/>
      <c r="H2204" s="110"/>
      <c r="I2204" s="65">
        <v>0.83</v>
      </c>
      <c r="J2204" s="112">
        <v>4.33</v>
      </c>
      <c r="K2204" s="67">
        <v>3.61</v>
      </c>
    </row>
    <row r="2205" spans="1:11" s="6" customFormat="1" ht="15" outlineLevel="1">
      <c r="A2205" s="59" t="s">
        <v>43</v>
      </c>
      <c r="B2205" s="108"/>
      <c r="C2205" s="108" t="s">
        <v>53</v>
      </c>
      <c r="D2205" s="109" t="s">
        <v>54</v>
      </c>
      <c r="E2205" s="62">
        <v>105</v>
      </c>
      <c r="F2205" s="110"/>
      <c r="G2205" s="111"/>
      <c r="H2205" s="110"/>
      <c r="I2205" s="65">
        <v>4.5</v>
      </c>
      <c r="J2205" s="112">
        <v>87</v>
      </c>
      <c r="K2205" s="67">
        <v>98.59</v>
      </c>
    </row>
    <row r="2206" spans="1:11" s="6" customFormat="1" ht="15" outlineLevel="1">
      <c r="A2206" s="59" t="s">
        <v>43</v>
      </c>
      <c r="B2206" s="108"/>
      <c r="C2206" s="108" t="s">
        <v>55</v>
      </c>
      <c r="D2206" s="109" t="s">
        <v>54</v>
      </c>
      <c r="E2206" s="62">
        <v>70</v>
      </c>
      <c r="F2206" s="110"/>
      <c r="G2206" s="111"/>
      <c r="H2206" s="110"/>
      <c r="I2206" s="65">
        <v>3</v>
      </c>
      <c r="J2206" s="112">
        <v>41</v>
      </c>
      <c r="K2206" s="67">
        <v>46.46</v>
      </c>
    </row>
    <row r="2207" spans="1:11" s="6" customFormat="1" ht="15" outlineLevel="1">
      <c r="A2207" s="59" t="s">
        <v>43</v>
      </c>
      <c r="B2207" s="108"/>
      <c r="C2207" s="108" t="s">
        <v>56</v>
      </c>
      <c r="D2207" s="109" t="s">
        <v>54</v>
      </c>
      <c r="E2207" s="62">
        <v>98</v>
      </c>
      <c r="F2207" s="110"/>
      <c r="G2207" s="111"/>
      <c r="H2207" s="110"/>
      <c r="I2207" s="65">
        <v>0.15</v>
      </c>
      <c r="J2207" s="112">
        <v>95</v>
      </c>
      <c r="K2207" s="67">
        <v>3.67</v>
      </c>
    </row>
    <row r="2208" spans="1:11" s="6" customFormat="1" ht="15" outlineLevel="1">
      <c r="A2208" s="59" t="s">
        <v>43</v>
      </c>
      <c r="B2208" s="108"/>
      <c r="C2208" s="108" t="s">
        <v>57</v>
      </c>
      <c r="D2208" s="109" t="s">
        <v>54</v>
      </c>
      <c r="E2208" s="62">
        <v>77</v>
      </c>
      <c r="F2208" s="110"/>
      <c r="G2208" s="111"/>
      <c r="H2208" s="110"/>
      <c r="I2208" s="65">
        <v>0.12</v>
      </c>
      <c r="J2208" s="112">
        <v>65</v>
      </c>
      <c r="K2208" s="67">
        <v>2.5099999999999998</v>
      </c>
    </row>
    <row r="2209" spans="1:11" s="6" customFormat="1" ht="30" outlineLevel="1">
      <c r="A2209" s="59" t="s">
        <v>43</v>
      </c>
      <c r="B2209" s="108"/>
      <c r="C2209" s="108" t="s">
        <v>58</v>
      </c>
      <c r="D2209" s="109" t="s">
        <v>59</v>
      </c>
      <c r="E2209" s="62">
        <v>12.71</v>
      </c>
      <c r="F2209" s="110"/>
      <c r="G2209" s="111" t="s">
        <v>94</v>
      </c>
      <c r="H2209" s="110"/>
      <c r="I2209" s="65">
        <v>0.39</v>
      </c>
      <c r="J2209" s="112"/>
      <c r="K2209" s="67"/>
    </row>
    <row r="2210" spans="1:11" s="6" customFormat="1" ht="15.75">
      <c r="A2210" s="70" t="s">
        <v>43</v>
      </c>
      <c r="B2210" s="113"/>
      <c r="C2210" s="113" t="s">
        <v>60</v>
      </c>
      <c r="D2210" s="114"/>
      <c r="E2210" s="73" t="s">
        <v>43</v>
      </c>
      <c r="F2210" s="115"/>
      <c r="G2210" s="116"/>
      <c r="H2210" s="115"/>
      <c r="I2210" s="76">
        <v>13.89</v>
      </c>
      <c r="J2210" s="117"/>
      <c r="K2210" s="78">
        <v>277.58</v>
      </c>
    </row>
    <row r="2211" spans="1:11" s="6" customFormat="1" ht="15" outlineLevel="1">
      <c r="A2211" s="59" t="s">
        <v>43</v>
      </c>
      <c r="B2211" s="108"/>
      <c r="C2211" s="108" t="s">
        <v>61</v>
      </c>
      <c r="D2211" s="109"/>
      <c r="E2211" s="62" t="s">
        <v>43</v>
      </c>
      <c r="F2211" s="110"/>
      <c r="G2211" s="111"/>
      <c r="H2211" s="110"/>
      <c r="I2211" s="65"/>
      <c r="J2211" s="112"/>
      <c r="K2211" s="67"/>
    </row>
    <row r="2212" spans="1:11" s="6" customFormat="1" ht="25.5" outlineLevel="1">
      <c r="A2212" s="59" t="s">
        <v>43</v>
      </c>
      <c r="B2212" s="108"/>
      <c r="C2212" s="108" t="s">
        <v>46</v>
      </c>
      <c r="D2212" s="109"/>
      <c r="E2212" s="62" t="s">
        <v>43</v>
      </c>
      <c r="F2212" s="110">
        <v>4.88</v>
      </c>
      <c r="G2212" s="111" t="s">
        <v>100</v>
      </c>
      <c r="H2212" s="110"/>
      <c r="I2212" s="65">
        <v>0.01</v>
      </c>
      <c r="J2212" s="112">
        <v>26.39</v>
      </c>
      <c r="K2212" s="67">
        <v>0.39</v>
      </c>
    </row>
    <row r="2213" spans="1:11" s="6" customFormat="1" ht="25.5" outlineLevel="1">
      <c r="A2213" s="59" t="s">
        <v>43</v>
      </c>
      <c r="B2213" s="108"/>
      <c r="C2213" s="108" t="s">
        <v>48</v>
      </c>
      <c r="D2213" s="109"/>
      <c r="E2213" s="62" t="s">
        <v>43</v>
      </c>
      <c r="F2213" s="110">
        <v>4.88</v>
      </c>
      <c r="G2213" s="111" t="s">
        <v>100</v>
      </c>
      <c r="H2213" s="110"/>
      <c r="I2213" s="65">
        <v>0.01</v>
      </c>
      <c r="J2213" s="112">
        <v>26.39</v>
      </c>
      <c r="K2213" s="67">
        <v>0.39</v>
      </c>
    </row>
    <row r="2214" spans="1:11" s="6" customFormat="1" ht="15" outlineLevel="1">
      <c r="A2214" s="59" t="s">
        <v>43</v>
      </c>
      <c r="B2214" s="108"/>
      <c r="C2214" s="108" t="s">
        <v>63</v>
      </c>
      <c r="D2214" s="109" t="s">
        <v>54</v>
      </c>
      <c r="E2214" s="62">
        <v>175</v>
      </c>
      <c r="F2214" s="110"/>
      <c r="G2214" s="111"/>
      <c r="H2214" s="110"/>
      <c r="I2214" s="65">
        <v>0.02</v>
      </c>
      <c r="J2214" s="112">
        <v>160</v>
      </c>
      <c r="K2214" s="67">
        <v>0.62</v>
      </c>
    </row>
    <row r="2215" spans="1:11" s="6" customFormat="1" ht="15" outlineLevel="1">
      <c r="A2215" s="59" t="s">
        <v>43</v>
      </c>
      <c r="B2215" s="108"/>
      <c r="C2215" s="108" t="s">
        <v>64</v>
      </c>
      <c r="D2215" s="109"/>
      <c r="E2215" s="62" t="s">
        <v>43</v>
      </c>
      <c r="F2215" s="110"/>
      <c r="G2215" s="111"/>
      <c r="H2215" s="110"/>
      <c r="I2215" s="65">
        <v>0.03</v>
      </c>
      <c r="J2215" s="112"/>
      <c r="K2215" s="67">
        <v>1.01</v>
      </c>
    </row>
    <row r="2216" spans="1:11" s="6" customFormat="1" ht="15.75">
      <c r="A2216" s="70" t="s">
        <v>43</v>
      </c>
      <c r="B2216" s="113"/>
      <c r="C2216" s="113" t="s">
        <v>65</v>
      </c>
      <c r="D2216" s="114"/>
      <c r="E2216" s="73" t="s">
        <v>43</v>
      </c>
      <c r="F2216" s="115"/>
      <c r="G2216" s="116"/>
      <c r="H2216" s="115"/>
      <c r="I2216" s="76">
        <v>13.92</v>
      </c>
      <c r="J2216" s="117"/>
      <c r="K2216" s="78">
        <v>278.58999999999997</v>
      </c>
    </row>
    <row r="2217" spans="1:11" s="6" customFormat="1" ht="60">
      <c r="A2217" s="59">
        <v>206</v>
      </c>
      <c r="B2217" s="108" t="s">
        <v>732</v>
      </c>
      <c r="C2217" s="108" t="s">
        <v>733</v>
      </c>
      <c r="D2217" s="109" t="s">
        <v>103</v>
      </c>
      <c r="E2217" s="62" t="s">
        <v>1141</v>
      </c>
      <c r="F2217" s="110">
        <v>721.79</v>
      </c>
      <c r="G2217" s="111"/>
      <c r="H2217" s="110"/>
      <c r="I2217" s="65">
        <v>1916.32</v>
      </c>
      <c r="J2217" s="112">
        <v>3.59</v>
      </c>
      <c r="K2217" s="78">
        <v>6879.58</v>
      </c>
    </row>
    <row r="2218" spans="1:11" s="6" customFormat="1" ht="180">
      <c r="A2218" s="59">
        <v>207</v>
      </c>
      <c r="B2218" s="108" t="s">
        <v>459</v>
      </c>
      <c r="C2218" s="108" t="s">
        <v>734</v>
      </c>
      <c r="D2218" s="109" t="s">
        <v>41</v>
      </c>
      <c r="E2218" s="62">
        <v>2</v>
      </c>
      <c r="F2218" s="110">
        <v>703.32</v>
      </c>
      <c r="G2218" s="111"/>
      <c r="H2218" s="110"/>
      <c r="I2218" s="65"/>
      <c r="J2218" s="112"/>
      <c r="K2218" s="67"/>
    </row>
    <row r="2219" spans="1:11" s="6" customFormat="1" ht="25.5" outlineLevel="1">
      <c r="A2219" s="59" t="s">
        <v>43</v>
      </c>
      <c r="B2219" s="108"/>
      <c r="C2219" s="108" t="s">
        <v>44</v>
      </c>
      <c r="D2219" s="109"/>
      <c r="E2219" s="62" t="s">
        <v>43</v>
      </c>
      <c r="F2219" s="110">
        <v>295.92</v>
      </c>
      <c r="G2219" s="111" t="s">
        <v>94</v>
      </c>
      <c r="H2219" s="110"/>
      <c r="I2219" s="65">
        <v>898.41</v>
      </c>
      <c r="J2219" s="112">
        <v>26.39</v>
      </c>
      <c r="K2219" s="67">
        <v>23709.119999999999</v>
      </c>
    </row>
    <row r="2220" spans="1:11" s="6" customFormat="1" ht="15" outlineLevel="1">
      <c r="A2220" s="59" t="s">
        <v>43</v>
      </c>
      <c r="B2220" s="108"/>
      <c r="C2220" s="108" t="s">
        <v>46</v>
      </c>
      <c r="D2220" s="109"/>
      <c r="E2220" s="62" t="s">
        <v>43</v>
      </c>
      <c r="F2220" s="110">
        <v>352.66</v>
      </c>
      <c r="G2220" s="111" t="s">
        <v>95</v>
      </c>
      <c r="H2220" s="110"/>
      <c r="I2220" s="65">
        <v>1057.98</v>
      </c>
      <c r="J2220" s="112">
        <v>9.89</v>
      </c>
      <c r="K2220" s="67">
        <v>10463.42</v>
      </c>
    </row>
    <row r="2221" spans="1:11" s="6" customFormat="1" ht="15" outlineLevel="1">
      <c r="A2221" s="59" t="s">
        <v>43</v>
      </c>
      <c r="B2221" s="108"/>
      <c r="C2221" s="108" t="s">
        <v>48</v>
      </c>
      <c r="D2221" s="109"/>
      <c r="E2221" s="62" t="s">
        <v>43</v>
      </c>
      <c r="F2221" s="110" t="s">
        <v>461</v>
      </c>
      <c r="G2221" s="111"/>
      <c r="H2221" s="110"/>
      <c r="I2221" s="68" t="s">
        <v>1148</v>
      </c>
      <c r="J2221" s="112">
        <v>26.39</v>
      </c>
      <c r="K2221" s="69" t="s">
        <v>1149</v>
      </c>
    </row>
    <row r="2222" spans="1:11" s="6" customFormat="1" ht="15" outlineLevel="1">
      <c r="A2222" s="59" t="s">
        <v>43</v>
      </c>
      <c r="B2222" s="108"/>
      <c r="C2222" s="108" t="s">
        <v>52</v>
      </c>
      <c r="D2222" s="109"/>
      <c r="E2222" s="62" t="s">
        <v>43</v>
      </c>
      <c r="F2222" s="110">
        <v>54.74</v>
      </c>
      <c r="G2222" s="111"/>
      <c r="H2222" s="110"/>
      <c r="I2222" s="65">
        <v>109.48</v>
      </c>
      <c r="J2222" s="112">
        <v>8.23</v>
      </c>
      <c r="K2222" s="67">
        <v>901.02</v>
      </c>
    </row>
    <row r="2223" spans="1:11" s="6" customFormat="1" ht="15" outlineLevel="1">
      <c r="A2223" s="59" t="s">
        <v>43</v>
      </c>
      <c r="B2223" s="108"/>
      <c r="C2223" s="108" t="s">
        <v>53</v>
      </c>
      <c r="D2223" s="109" t="s">
        <v>54</v>
      </c>
      <c r="E2223" s="62">
        <v>67</v>
      </c>
      <c r="F2223" s="110"/>
      <c r="G2223" s="111"/>
      <c r="H2223" s="110"/>
      <c r="I2223" s="65">
        <v>601.92999999999995</v>
      </c>
      <c r="J2223" s="112">
        <v>70</v>
      </c>
      <c r="K2223" s="67">
        <v>16596.38</v>
      </c>
    </row>
    <row r="2224" spans="1:11" s="6" customFormat="1" ht="15" outlineLevel="1">
      <c r="A2224" s="59" t="s">
        <v>43</v>
      </c>
      <c r="B2224" s="108"/>
      <c r="C2224" s="108" t="s">
        <v>55</v>
      </c>
      <c r="D2224" s="109" t="s">
        <v>54</v>
      </c>
      <c r="E2224" s="62">
        <v>67</v>
      </c>
      <c r="F2224" s="110"/>
      <c r="G2224" s="111"/>
      <c r="H2224" s="110"/>
      <c r="I2224" s="65">
        <v>601.92999999999995</v>
      </c>
      <c r="J2224" s="112">
        <v>41</v>
      </c>
      <c r="K2224" s="67">
        <v>9720.74</v>
      </c>
    </row>
    <row r="2225" spans="1:11" s="6" customFormat="1" ht="15" outlineLevel="1">
      <c r="A2225" s="59" t="s">
        <v>43</v>
      </c>
      <c r="B2225" s="108"/>
      <c r="C2225" s="108" t="s">
        <v>56</v>
      </c>
      <c r="D2225" s="109" t="s">
        <v>54</v>
      </c>
      <c r="E2225" s="62">
        <v>98</v>
      </c>
      <c r="F2225" s="110"/>
      <c r="G2225" s="111"/>
      <c r="H2225" s="110"/>
      <c r="I2225" s="65">
        <v>151.88</v>
      </c>
      <c r="J2225" s="112">
        <v>95</v>
      </c>
      <c r="K2225" s="67">
        <v>3885.42</v>
      </c>
    </row>
    <row r="2226" spans="1:11" s="6" customFormat="1" ht="15" outlineLevel="1">
      <c r="A2226" s="59" t="s">
        <v>43</v>
      </c>
      <c r="B2226" s="108"/>
      <c r="C2226" s="108" t="s">
        <v>57</v>
      </c>
      <c r="D2226" s="109" t="s">
        <v>54</v>
      </c>
      <c r="E2226" s="62">
        <v>77</v>
      </c>
      <c r="F2226" s="110"/>
      <c r="G2226" s="111"/>
      <c r="H2226" s="110"/>
      <c r="I2226" s="65">
        <v>119.33</v>
      </c>
      <c r="J2226" s="112">
        <v>65</v>
      </c>
      <c r="K2226" s="67">
        <v>2658.45</v>
      </c>
    </row>
    <row r="2227" spans="1:11" s="6" customFormat="1" ht="30" outlineLevel="1">
      <c r="A2227" s="59" t="s">
        <v>43</v>
      </c>
      <c r="B2227" s="108"/>
      <c r="C2227" s="108" t="s">
        <v>58</v>
      </c>
      <c r="D2227" s="109" t="s">
        <v>59</v>
      </c>
      <c r="E2227" s="62">
        <v>24</v>
      </c>
      <c r="F2227" s="110"/>
      <c r="G2227" s="111" t="s">
        <v>94</v>
      </c>
      <c r="H2227" s="110"/>
      <c r="I2227" s="65">
        <v>72.86</v>
      </c>
      <c r="J2227" s="112"/>
      <c r="K2227" s="67"/>
    </row>
    <row r="2228" spans="1:11" s="6" customFormat="1" ht="15.75">
      <c r="A2228" s="70" t="s">
        <v>43</v>
      </c>
      <c r="B2228" s="113"/>
      <c r="C2228" s="113" t="s">
        <v>60</v>
      </c>
      <c r="D2228" s="114"/>
      <c r="E2228" s="73" t="s">
        <v>43</v>
      </c>
      <c r="F2228" s="115"/>
      <c r="G2228" s="116"/>
      <c r="H2228" s="115"/>
      <c r="I2228" s="76">
        <v>3540.94</v>
      </c>
      <c r="J2228" s="117"/>
      <c r="K2228" s="78">
        <v>67934.55</v>
      </c>
    </row>
    <row r="2229" spans="1:11" s="6" customFormat="1" ht="15" outlineLevel="1">
      <c r="A2229" s="59" t="s">
        <v>43</v>
      </c>
      <c r="B2229" s="108"/>
      <c r="C2229" s="108" t="s">
        <v>61</v>
      </c>
      <c r="D2229" s="109"/>
      <c r="E2229" s="62" t="s">
        <v>43</v>
      </c>
      <c r="F2229" s="110"/>
      <c r="G2229" s="111"/>
      <c r="H2229" s="110"/>
      <c r="I2229" s="65"/>
      <c r="J2229" s="112"/>
      <c r="K2229" s="67"/>
    </row>
    <row r="2230" spans="1:11" s="6" customFormat="1" ht="25.5" outlineLevel="1">
      <c r="A2230" s="59" t="s">
        <v>43</v>
      </c>
      <c r="B2230" s="108"/>
      <c r="C2230" s="108" t="s">
        <v>46</v>
      </c>
      <c r="D2230" s="109"/>
      <c r="E2230" s="62" t="s">
        <v>43</v>
      </c>
      <c r="F2230" s="110">
        <v>51.66</v>
      </c>
      <c r="G2230" s="111" t="s">
        <v>100</v>
      </c>
      <c r="H2230" s="110"/>
      <c r="I2230" s="65">
        <v>15.5</v>
      </c>
      <c r="J2230" s="112">
        <v>26.39</v>
      </c>
      <c r="K2230" s="67">
        <v>408.99</v>
      </c>
    </row>
    <row r="2231" spans="1:11" s="6" customFormat="1" ht="25.5" outlineLevel="1">
      <c r="A2231" s="59" t="s">
        <v>43</v>
      </c>
      <c r="B2231" s="108"/>
      <c r="C2231" s="108" t="s">
        <v>48</v>
      </c>
      <c r="D2231" s="109"/>
      <c r="E2231" s="62" t="s">
        <v>43</v>
      </c>
      <c r="F2231" s="110">
        <v>51.66</v>
      </c>
      <c r="G2231" s="111" t="s">
        <v>100</v>
      </c>
      <c r="H2231" s="110"/>
      <c r="I2231" s="65">
        <v>15.5</v>
      </c>
      <c r="J2231" s="112">
        <v>26.39</v>
      </c>
      <c r="K2231" s="67">
        <v>408.99</v>
      </c>
    </row>
    <row r="2232" spans="1:11" s="6" customFormat="1" ht="15" outlineLevel="1">
      <c r="A2232" s="59" t="s">
        <v>43</v>
      </c>
      <c r="B2232" s="108"/>
      <c r="C2232" s="108" t="s">
        <v>63</v>
      </c>
      <c r="D2232" s="109" t="s">
        <v>54</v>
      </c>
      <c r="E2232" s="62">
        <v>175</v>
      </c>
      <c r="F2232" s="110"/>
      <c r="G2232" s="111"/>
      <c r="H2232" s="110"/>
      <c r="I2232" s="65">
        <v>27.13</v>
      </c>
      <c r="J2232" s="112">
        <v>160</v>
      </c>
      <c r="K2232" s="67">
        <v>654.38</v>
      </c>
    </row>
    <row r="2233" spans="1:11" s="6" customFormat="1" ht="15" outlineLevel="1">
      <c r="A2233" s="59" t="s">
        <v>43</v>
      </c>
      <c r="B2233" s="108"/>
      <c r="C2233" s="108" t="s">
        <v>64</v>
      </c>
      <c r="D2233" s="109"/>
      <c r="E2233" s="62" t="s">
        <v>43</v>
      </c>
      <c r="F2233" s="110"/>
      <c r="G2233" s="111"/>
      <c r="H2233" s="110"/>
      <c r="I2233" s="65">
        <v>42.63</v>
      </c>
      <c r="J2233" s="112"/>
      <c r="K2233" s="67">
        <v>1063.3699999999999</v>
      </c>
    </row>
    <row r="2234" spans="1:11" s="6" customFormat="1" ht="15.75">
      <c r="A2234" s="70" t="s">
        <v>43</v>
      </c>
      <c r="B2234" s="113"/>
      <c r="C2234" s="113" t="s">
        <v>65</v>
      </c>
      <c r="D2234" s="114"/>
      <c r="E2234" s="73" t="s">
        <v>43</v>
      </c>
      <c r="F2234" s="115"/>
      <c r="G2234" s="116"/>
      <c r="H2234" s="115"/>
      <c r="I2234" s="76">
        <v>3583.57</v>
      </c>
      <c r="J2234" s="117"/>
      <c r="K2234" s="78">
        <v>68997.919999999998</v>
      </c>
    </row>
    <row r="2235" spans="1:11" s="6" customFormat="1" ht="180">
      <c r="A2235" s="59">
        <v>208</v>
      </c>
      <c r="B2235" s="108" t="s">
        <v>464</v>
      </c>
      <c r="C2235" s="108" t="s">
        <v>465</v>
      </c>
      <c r="D2235" s="109" t="s">
        <v>41</v>
      </c>
      <c r="E2235" s="62">
        <v>2</v>
      </c>
      <c r="F2235" s="110">
        <v>35.31</v>
      </c>
      <c r="G2235" s="111"/>
      <c r="H2235" s="110"/>
      <c r="I2235" s="65"/>
      <c r="J2235" s="112"/>
      <c r="K2235" s="67"/>
    </row>
    <row r="2236" spans="1:11" s="6" customFormat="1" ht="25.5" outlineLevel="1">
      <c r="A2236" s="59" t="s">
        <v>43</v>
      </c>
      <c r="B2236" s="108"/>
      <c r="C2236" s="108" t="s">
        <v>44</v>
      </c>
      <c r="D2236" s="109"/>
      <c r="E2236" s="62" t="s">
        <v>43</v>
      </c>
      <c r="F2236" s="110">
        <v>5.81</v>
      </c>
      <c r="G2236" s="111" t="s">
        <v>94</v>
      </c>
      <c r="H2236" s="110"/>
      <c r="I2236" s="65">
        <v>17.64</v>
      </c>
      <c r="J2236" s="112">
        <v>26.39</v>
      </c>
      <c r="K2236" s="67">
        <v>465.5</v>
      </c>
    </row>
    <row r="2237" spans="1:11" s="6" customFormat="1" ht="15" outlineLevel="1">
      <c r="A2237" s="59" t="s">
        <v>43</v>
      </c>
      <c r="B2237" s="108"/>
      <c r="C2237" s="108" t="s">
        <v>46</v>
      </c>
      <c r="D2237" s="109"/>
      <c r="E2237" s="62" t="s">
        <v>43</v>
      </c>
      <c r="F2237" s="110">
        <v>27.61</v>
      </c>
      <c r="G2237" s="111" t="s">
        <v>95</v>
      </c>
      <c r="H2237" s="110"/>
      <c r="I2237" s="65">
        <v>82.83</v>
      </c>
      <c r="J2237" s="112">
        <v>10.93</v>
      </c>
      <c r="K2237" s="67">
        <v>905.33</v>
      </c>
    </row>
    <row r="2238" spans="1:11" s="6" customFormat="1" ht="15" outlineLevel="1">
      <c r="A2238" s="59" t="s">
        <v>43</v>
      </c>
      <c r="B2238" s="108"/>
      <c r="C2238" s="108" t="s">
        <v>48</v>
      </c>
      <c r="D2238" s="109"/>
      <c r="E2238" s="62" t="s">
        <v>43</v>
      </c>
      <c r="F2238" s="110" t="s">
        <v>466</v>
      </c>
      <c r="G2238" s="111"/>
      <c r="H2238" s="110"/>
      <c r="I2238" s="68" t="s">
        <v>1150</v>
      </c>
      <c r="J2238" s="112">
        <v>26.39</v>
      </c>
      <c r="K2238" s="69" t="s">
        <v>1151</v>
      </c>
    </row>
    <row r="2239" spans="1:11" s="6" customFormat="1" ht="15" outlineLevel="1">
      <c r="A2239" s="59" t="s">
        <v>43</v>
      </c>
      <c r="B2239" s="108"/>
      <c r="C2239" s="108" t="s">
        <v>52</v>
      </c>
      <c r="D2239" s="109"/>
      <c r="E2239" s="62" t="s">
        <v>43</v>
      </c>
      <c r="F2239" s="110">
        <v>1.89</v>
      </c>
      <c r="G2239" s="111"/>
      <c r="H2239" s="110"/>
      <c r="I2239" s="65">
        <v>3.78</v>
      </c>
      <c r="J2239" s="112">
        <v>8.23</v>
      </c>
      <c r="K2239" s="67">
        <v>31.11</v>
      </c>
    </row>
    <row r="2240" spans="1:11" s="6" customFormat="1" ht="15" outlineLevel="1">
      <c r="A2240" s="59" t="s">
        <v>43</v>
      </c>
      <c r="B2240" s="108"/>
      <c r="C2240" s="108" t="s">
        <v>53</v>
      </c>
      <c r="D2240" s="109" t="s">
        <v>54</v>
      </c>
      <c r="E2240" s="62">
        <v>114</v>
      </c>
      <c r="F2240" s="110"/>
      <c r="G2240" s="111"/>
      <c r="H2240" s="110"/>
      <c r="I2240" s="65">
        <v>20.11</v>
      </c>
      <c r="J2240" s="112">
        <v>79</v>
      </c>
      <c r="K2240" s="67">
        <v>367.75</v>
      </c>
    </row>
    <row r="2241" spans="1:11" s="6" customFormat="1" ht="15" outlineLevel="1">
      <c r="A2241" s="59" t="s">
        <v>43</v>
      </c>
      <c r="B2241" s="108"/>
      <c r="C2241" s="108" t="s">
        <v>55</v>
      </c>
      <c r="D2241" s="109" t="s">
        <v>54</v>
      </c>
      <c r="E2241" s="62">
        <v>67</v>
      </c>
      <c r="F2241" s="110"/>
      <c r="G2241" s="111"/>
      <c r="H2241" s="110"/>
      <c r="I2241" s="65">
        <v>11.82</v>
      </c>
      <c r="J2241" s="112">
        <v>41</v>
      </c>
      <c r="K2241" s="67">
        <v>190.86</v>
      </c>
    </row>
    <row r="2242" spans="1:11" s="6" customFormat="1" ht="15" outlineLevel="1">
      <c r="A2242" s="59" t="s">
        <v>43</v>
      </c>
      <c r="B2242" s="108"/>
      <c r="C2242" s="108" t="s">
        <v>56</v>
      </c>
      <c r="D2242" s="109" t="s">
        <v>54</v>
      </c>
      <c r="E2242" s="62">
        <v>98</v>
      </c>
      <c r="F2242" s="110"/>
      <c r="G2242" s="111"/>
      <c r="H2242" s="110"/>
      <c r="I2242" s="65">
        <v>16.260000000000002</v>
      </c>
      <c r="J2242" s="112">
        <v>95</v>
      </c>
      <c r="K2242" s="67">
        <v>415.92</v>
      </c>
    </row>
    <row r="2243" spans="1:11" s="6" customFormat="1" ht="15" outlineLevel="1">
      <c r="A2243" s="59" t="s">
        <v>43</v>
      </c>
      <c r="B2243" s="108"/>
      <c r="C2243" s="108" t="s">
        <v>57</v>
      </c>
      <c r="D2243" s="109" t="s">
        <v>54</v>
      </c>
      <c r="E2243" s="62">
        <v>77</v>
      </c>
      <c r="F2243" s="110"/>
      <c r="G2243" s="111"/>
      <c r="H2243" s="110"/>
      <c r="I2243" s="65">
        <v>12.77</v>
      </c>
      <c r="J2243" s="112">
        <v>65</v>
      </c>
      <c r="K2243" s="67">
        <v>284.58</v>
      </c>
    </row>
    <row r="2244" spans="1:11" s="6" customFormat="1" ht="30" outlineLevel="1">
      <c r="A2244" s="59" t="s">
        <v>43</v>
      </c>
      <c r="B2244" s="108"/>
      <c r="C2244" s="108" t="s">
        <v>58</v>
      </c>
      <c r="D2244" s="109" t="s">
        <v>59</v>
      </c>
      <c r="E2244" s="62">
        <v>0.52</v>
      </c>
      <c r="F2244" s="110"/>
      <c r="G2244" s="111" t="s">
        <v>94</v>
      </c>
      <c r="H2244" s="110"/>
      <c r="I2244" s="65">
        <v>1.58</v>
      </c>
      <c r="J2244" s="112"/>
      <c r="K2244" s="67"/>
    </row>
    <row r="2245" spans="1:11" s="6" customFormat="1" ht="15.75">
      <c r="A2245" s="70" t="s">
        <v>43</v>
      </c>
      <c r="B2245" s="113"/>
      <c r="C2245" s="113" t="s">
        <v>60</v>
      </c>
      <c r="D2245" s="114"/>
      <c r="E2245" s="73" t="s">
        <v>43</v>
      </c>
      <c r="F2245" s="115"/>
      <c r="G2245" s="116"/>
      <c r="H2245" s="115"/>
      <c r="I2245" s="76">
        <v>165.21</v>
      </c>
      <c r="J2245" s="117"/>
      <c r="K2245" s="78">
        <v>2661.05</v>
      </c>
    </row>
    <row r="2246" spans="1:11" s="6" customFormat="1" ht="15" outlineLevel="1">
      <c r="A2246" s="59" t="s">
        <v>43</v>
      </c>
      <c r="B2246" s="108"/>
      <c r="C2246" s="108" t="s">
        <v>61</v>
      </c>
      <c r="D2246" s="109"/>
      <c r="E2246" s="62" t="s">
        <v>43</v>
      </c>
      <c r="F2246" s="110"/>
      <c r="G2246" s="111"/>
      <c r="H2246" s="110"/>
      <c r="I2246" s="65"/>
      <c r="J2246" s="112"/>
      <c r="K2246" s="67"/>
    </row>
    <row r="2247" spans="1:11" s="6" customFormat="1" ht="25.5" outlineLevel="1">
      <c r="A2247" s="59" t="s">
        <v>43</v>
      </c>
      <c r="B2247" s="108"/>
      <c r="C2247" s="108" t="s">
        <v>46</v>
      </c>
      <c r="D2247" s="109"/>
      <c r="E2247" s="62" t="s">
        <v>43</v>
      </c>
      <c r="F2247" s="110">
        <v>5.53</v>
      </c>
      <c r="G2247" s="111" t="s">
        <v>100</v>
      </c>
      <c r="H2247" s="110"/>
      <c r="I2247" s="65">
        <v>1.66</v>
      </c>
      <c r="J2247" s="112">
        <v>26.39</v>
      </c>
      <c r="K2247" s="67">
        <v>43.78</v>
      </c>
    </row>
    <row r="2248" spans="1:11" s="6" customFormat="1" ht="25.5" outlineLevel="1">
      <c r="A2248" s="59" t="s">
        <v>43</v>
      </c>
      <c r="B2248" s="108"/>
      <c r="C2248" s="108" t="s">
        <v>48</v>
      </c>
      <c r="D2248" s="109"/>
      <c r="E2248" s="62" t="s">
        <v>43</v>
      </c>
      <c r="F2248" s="110">
        <v>5.53</v>
      </c>
      <c r="G2248" s="111" t="s">
        <v>100</v>
      </c>
      <c r="H2248" s="110"/>
      <c r="I2248" s="65">
        <v>1.66</v>
      </c>
      <c r="J2248" s="112">
        <v>26.39</v>
      </c>
      <c r="K2248" s="67">
        <v>43.78</v>
      </c>
    </row>
    <row r="2249" spans="1:11" s="6" customFormat="1" ht="15" outlineLevel="1">
      <c r="A2249" s="59" t="s">
        <v>43</v>
      </c>
      <c r="B2249" s="108"/>
      <c r="C2249" s="108" t="s">
        <v>63</v>
      </c>
      <c r="D2249" s="109" t="s">
        <v>54</v>
      </c>
      <c r="E2249" s="62">
        <v>175</v>
      </c>
      <c r="F2249" s="110"/>
      <c r="G2249" s="111"/>
      <c r="H2249" s="110"/>
      <c r="I2249" s="65">
        <v>2.91</v>
      </c>
      <c r="J2249" s="112">
        <v>160</v>
      </c>
      <c r="K2249" s="67">
        <v>70.05</v>
      </c>
    </row>
    <row r="2250" spans="1:11" s="6" customFormat="1" ht="15" outlineLevel="1">
      <c r="A2250" s="59" t="s">
        <v>43</v>
      </c>
      <c r="B2250" s="108"/>
      <c r="C2250" s="108" t="s">
        <v>64</v>
      </c>
      <c r="D2250" s="109"/>
      <c r="E2250" s="62" t="s">
        <v>43</v>
      </c>
      <c r="F2250" s="110"/>
      <c r="G2250" s="111"/>
      <c r="H2250" s="110"/>
      <c r="I2250" s="65">
        <v>4.57</v>
      </c>
      <c r="J2250" s="112"/>
      <c r="K2250" s="67">
        <v>113.83</v>
      </c>
    </row>
    <row r="2251" spans="1:11" s="6" customFormat="1" ht="15.75">
      <c r="A2251" s="70" t="s">
        <v>43</v>
      </c>
      <c r="B2251" s="113"/>
      <c r="C2251" s="113" t="s">
        <v>65</v>
      </c>
      <c r="D2251" s="114"/>
      <c r="E2251" s="73" t="s">
        <v>43</v>
      </c>
      <c r="F2251" s="115"/>
      <c r="G2251" s="116"/>
      <c r="H2251" s="115"/>
      <c r="I2251" s="76">
        <v>169.78</v>
      </c>
      <c r="J2251" s="117"/>
      <c r="K2251" s="78">
        <v>2774.88</v>
      </c>
    </row>
    <row r="2252" spans="1:11" s="6" customFormat="1" ht="195">
      <c r="A2252" s="59">
        <v>209</v>
      </c>
      <c r="B2252" s="108" t="s">
        <v>469</v>
      </c>
      <c r="C2252" s="108" t="s">
        <v>470</v>
      </c>
      <c r="D2252" s="109" t="s">
        <v>41</v>
      </c>
      <c r="E2252" s="62">
        <v>2</v>
      </c>
      <c r="F2252" s="110">
        <v>13.65</v>
      </c>
      <c r="G2252" s="111"/>
      <c r="H2252" s="110"/>
      <c r="I2252" s="65"/>
      <c r="J2252" s="112"/>
      <c r="K2252" s="67"/>
    </row>
    <row r="2253" spans="1:11" s="6" customFormat="1" ht="25.5" outlineLevel="1">
      <c r="A2253" s="59" t="s">
        <v>43</v>
      </c>
      <c r="B2253" s="108"/>
      <c r="C2253" s="108" t="s">
        <v>44</v>
      </c>
      <c r="D2253" s="109"/>
      <c r="E2253" s="62" t="s">
        <v>43</v>
      </c>
      <c r="F2253" s="110">
        <v>11.9</v>
      </c>
      <c r="G2253" s="111" t="s">
        <v>94</v>
      </c>
      <c r="H2253" s="110"/>
      <c r="I2253" s="65">
        <v>36.130000000000003</v>
      </c>
      <c r="J2253" s="112">
        <v>26.39</v>
      </c>
      <c r="K2253" s="67">
        <v>953.43</v>
      </c>
    </row>
    <row r="2254" spans="1:11" s="6" customFormat="1" ht="15" outlineLevel="1">
      <c r="A2254" s="59" t="s">
        <v>43</v>
      </c>
      <c r="B2254" s="108"/>
      <c r="C2254" s="108" t="s">
        <v>46</v>
      </c>
      <c r="D2254" s="109"/>
      <c r="E2254" s="62" t="s">
        <v>43</v>
      </c>
      <c r="F2254" s="110"/>
      <c r="G2254" s="111" t="s">
        <v>95</v>
      </c>
      <c r="H2254" s="110"/>
      <c r="I2254" s="65"/>
      <c r="J2254" s="112"/>
      <c r="K2254" s="67"/>
    </row>
    <row r="2255" spans="1:11" s="6" customFormat="1" ht="15" outlineLevel="1">
      <c r="A2255" s="59" t="s">
        <v>43</v>
      </c>
      <c r="B2255" s="108"/>
      <c r="C2255" s="108" t="s">
        <v>48</v>
      </c>
      <c r="D2255" s="109"/>
      <c r="E2255" s="62" t="s">
        <v>43</v>
      </c>
      <c r="F2255" s="110"/>
      <c r="G2255" s="111"/>
      <c r="H2255" s="110"/>
      <c r="I2255" s="65"/>
      <c r="J2255" s="112">
        <v>26.39</v>
      </c>
      <c r="K2255" s="67"/>
    </row>
    <row r="2256" spans="1:11" s="6" customFormat="1" ht="15" outlineLevel="1">
      <c r="A2256" s="59" t="s">
        <v>43</v>
      </c>
      <c r="B2256" s="108"/>
      <c r="C2256" s="108" t="s">
        <v>52</v>
      </c>
      <c r="D2256" s="109"/>
      <c r="E2256" s="62" t="s">
        <v>43</v>
      </c>
      <c r="F2256" s="110">
        <v>1.75</v>
      </c>
      <c r="G2256" s="111"/>
      <c r="H2256" s="110"/>
      <c r="I2256" s="65">
        <v>3.5</v>
      </c>
      <c r="J2256" s="112">
        <v>8.23</v>
      </c>
      <c r="K2256" s="67">
        <v>28.81</v>
      </c>
    </row>
    <row r="2257" spans="1:11" s="6" customFormat="1" ht="15" outlineLevel="1">
      <c r="A2257" s="59" t="s">
        <v>43</v>
      </c>
      <c r="B2257" s="108"/>
      <c r="C2257" s="108" t="s">
        <v>53</v>
      </c>
      <c r="D2257" s="109" t="s">
        <v>54</v>
      </c>
      <c r="E2257" s="62">
        <v>114</v>
      </c>
      <c r="F2257" s="110"/>
      <c r="G2257" s="111"/>
      <c r="H2257" s="110"/>
      <c r="I2257" s="65">
        <v>41.19</v>
      </c>
      <c r="J2257" s="112">
        <v>79</v>
      </c>
      <c r="K2257" s="67">
        <v>753.21</v>
      </c>
    </row>
    <row r="2258" spans="1:11" s="6" customFormat="1" ht="15" outlineLevel="1">
      <c r="A2258" s="59" t="s">
        <v>43</v>
      </c>
      <c r="B2258" s="108"/>
      <c r="C2258" s="108" t="s">
        <v>55</v>
      </c>
      <c r="D2258" s="109" t="s">
        <v>54</v>
      </c>
      <c r="E2258" s="62">
        <v>67</v>
      </c>
      <c r="F2258" s="110"/>
      <c r="G2258" s="111"/>
      <c r="H2258" s="110"/>
      <c r="I2258" s="65">
        <v>24.21</v>
      </c>
      <c r="J2258" s="112">
        <v>41</v>
      </c>
      <c r="K2258" s="67">
        <v>390.91</v>
      </c>
    </row>
    <row r="2259" spans="1:11" s="6" customFormat="1" ht="15" outlineLevel="1">
      <c r="A2259" s="59" t="s">
        <v>43</v>
      </c>
      <c r="B2259" s="108"/>
      <c r="C2259" s="108" t="s">
        <v>56</v>
      </c>
      <c r="D2259" s="109" t="s">
        <v>54</v>
      </c>
      <c r="E2259" s="62">
        <v>98</v>
      </c>
      <c r="F2259" s="110"/>
      <c r="G2259" s="111"/>
      <c r="H2259" s="110"/>
      <c r="I2259" s="65">
        <v>0</v>
      </c>
      <c r="J2259" s="112">
        <v>95</v>
      </c>
      <c r="K2259" s="67">
        <v>0</v>
      </c>
    </row>
    <row r="2260" spans="1:11" s="6" customFormat="1" ht="15" outlineLevel="1">
      <c r="A2260" s="59" t="s">
        <v>43</v>
      </c>
      <c r="B2260" s="108"/>
      <c r="C2260" s="108" t="s">
        <v>57</v>
      </c>
      <c r="D2260" s="109" t="s">
        <v>54</v>
      </c>
      <c r="E2260" s="62">
        <v>77</v>
      </c>
      <c r="F2260" s="110"/>
      <c r="G2260" s="111"/>
      <c r="H2260" s="110"/>
      <c r="I2260" s="65">
        <v>0</v>
      </c>
      <c r="J2260" s="112">
        <v>65</v>
      </c>
      <c r="K2260" s="67">
        <v>0</v>
      </c>
    </row>
    <row r="2261" spans="1:11" s="6" customFormat="1" ht="30" outlineLevel="1">
      <c r="A2261" s="59" t="s">
        <v>43</v>
      </c>
      <c r="B2261" s="108"/>
      <c r="C2261" s="108" t="s">
        <v>58</v>
      </c>
      <c r="D2261" s="109" t="s">
        <v>59</v>
      </c>
      <c r="E2261" s="62">
        <v>1</v>
      </c>
      <c r="F2261" s="110"/>
      <c r="G2261" s="111" t="s">
        <v>94</v>
      </c>
      <c r="H2261" s="110"/>
      <c r="I2261" s="65">
        <v>3.04</v>
      </c>
      <c r="J2261" s="112"/>
      <c r="K2261" s="67"/>
    </row>
    <row r="2262" spans="1:11" s="6" customFormat="1" ht="15.75">
      <c r="A2262" s="70" t="s">
        <v>43</v>
      </c>
      <c r="B2262" s="113"/>
      <c r="C2262" s="113" t="s">
        <v>60</v>
      </c>
      <c r="D2262" s="114"/>
      <c r="E2262" s="73" t="s">
        <v>43</v>
      </c>
      <c r="F2262" s="115"/>
      <c r="G2262" s="116"/>
      <c r="H2262" s="115"/>
      <c r="I2262" s="76">
        <v>105.03</v>
      </c>
      <c r="J2262" s="117"/>
      <c r="K2262" s="78">
        <v>2126.36</v>
      </c>
    </row>
    <row r="2263" spans="1:11" s="6" customFormat="1" ht="75">
      <c r="A2263" s="59">
        <v>210</v>
      </c>
      <c r="B2263" s="108" t="s">
        <v>123</v>
      </c>
      <c r="C2263" s="108" t="s">
        <v>1152</v>
      </c>
      <c r="D2263" s="109" t="s">
        <v>125</v>
      </c>
      <c r="E2263" s="62">
        <v>1</v>
      </c>
      <c r="F2263" s="110">
        <v>8614.86</v>
      </c>
      <c r="G2263" s="111"/>
      <c r="H2263" s="110"/>
      <c r="I2263" s="65">
        <v>8614.86</v>
      </c>
      <c r="J2263" s="112">
        <v>7.4</v>
      </c>
      <c r="K2263" s="78">
        <v>63749.96</v>
      </c>
    </row>
    <row r="2264" spans="1:11" s="6" customFormat="1" ht="75">
      <c r="A2264" s="59">
        <v>211</v>
      </c>
      <c r="B2264" s="108" t="s">
        <v>123</v>
      </c>
      <c r="C2264" s="118" t="s">
        <v>1153</v>
      </c>
      <c r="D2264" s="119" t="s">
        <v>125</v>
      </c>
      <c r="E2264" s="81">
        <v>1</v>
      </c>
      <c r="F2264" s="120">
        <v>5743.24</v>
      </c>
      <c r="G2264" s="121"/>
      <c r="H2264" s="120"/>
      <c r="I2264" s="84">
        <v>5743.24</v>
      </c>
      <c r="J2264" s="122">
        <v>7.4</v>
      </c>
      <c r="K2264" s="86">
        <v>42499.98</v>
      </c>
    </row>
    <row r="2265" spans="1:11" s="6" customFormat="1" ht="15">
      <c r="A2265" s="123"/>
      <c r="B2265" s="124"/>
      <c r="C2265" s="168" t="s">
        <v>127</v>
      </c>
      <c r="D2265" s="169"/>
      <c r="E2265" s="169"/>
      <c r="F2265" s="169"/>
      <c r="G2265" s="169"/>
      <c r="H2265" s="169"/>
      <c r="I2265" s="65">
        <v>110194.31</v>
      </c>
      <c r="J2265" s="112"/>
      <c r="K2265" s="67">
        <v>888850.03</v>
      </c>
    </row>
    <row r="2266" spans="1:11" s="6" customFormat="1" ht="15">
      <c r="A2266" s="123"/>
      <c r="B2266" s="124"/>
      <c r="C2266" s="168" t="s">
        <v>128</v>
      </c>
      <c r="D2266" s="169"/>
      <c r="E2266" s="169"/>
      <c r="F2266" s="169"/>
      <c r="G2266" s="169"/>
      <c r="H2266" s="169"/>
      <c r="I2266" s="65"/>
      <c r="J2266" s="112"/>
      <c r="K2266" s="67"/>
    </row>
    <row r="2267" spans="1:11" s="6" customFormat="1" ht="15">
      <c r="A2267" s="123"/>
      <c r="B2267" s="124"/>
      <c r="C2267" s="168" t="s">
        <v>129</v>
      </c>
      <c r="D2267" s="169"/>
      <c r="E2267" s="169"/>
      <c r="F2267" s="169"/>
      <c r="G2267" s="169"/>
      <c r="H2267" s="169"/>
      <c r="I2267" s="65">
        <v>4357.92</v>
      </c>
      <c r="J2267" s="112"/>
      <c r="K2267" s="67">
        <v>115005.27</v>
      </c>
    </row>
    <row r="2268" spans="1:11" s="6" customFormat="1" ht="15">
      <c r="A2268" s="123"/>
      <c r="B2268" s="124"/>
      <c r="C2268" s="168" t="s">
        <v>130</v>
      </c>
      <c r="D2268" s="169"/>
      <c r="E2268" s="169"/>
      <c r="F2268" s="169"/>
      <c r="G2268" s="169"/>
      <c r="H2268" s="169"/>
      <c r="I2268" s="65">
        <v>102405.42</v>
      </c>
      <c r="J2268" s="112"/>
      <c r="K2268" s="67">
        <v>756279.98</v>
      </c>
    </row>
    <row r="2269" spans="1:11" s="6" customFormat="1" ht="15">
      <c r="A2269" s="123"/>
      <c r="B2269" s="124"/>
      <c r="C2269" s="168" t="s">
        <v>131</v>
      </c>
      <c r="D2269" s="169"/>
      <c r="E2269" s="169"/>
      <c r="F2269" s="169"/>
      <c r="G2269" s="169"/>
      <c r="H2269" s="169"/>
      <c r="I2269" s="65">
        <v>1797.06</v>
      </c>
      <c r="J2269" s="112"/>
      <c r="K2269" s="67">
        <v>18137.91</v>
      </c>
    </row>
    <row r="2270" spans="1:11" s="6" customFormat="1" ht="15">
      <c r="A2270" s="123"/>
      <c r="B2270" s="124"/>
      <c r="C2270" s="168" t="s">
        <v>736</v>
      </c>
      <c r="D2270" s="169"/>
      <c r="E2270" s="169"/>
      <c r="F2270" s="169"/>
      <c r="G2270" s="169"/>
      <c r="H2270" s="169"/>
      <c r="I2270" s="65">
        <v>1916.32</v>
      </c>
      <c r="J2270" s="112"/>
      <c r="K2270" s="67">
        <v>6879.58</v>
      </c>
    </row>
    <row r="2271" spans="1:11" s="6" customFormat="1" ht="15.75">
      <c r="A2271" s="123"/>
      <c r="B2271" s="124"/>
      <c r="C2271" s="173" t="s">
        <v>132</v>
      </c>
      <c r="D2271" s="174"/>
      <c r="E2271" s="174"/>
      <c r="F2271" s="174"/>
      <c r="G2271" s="174"/>
      <c r="H2271" s="174"/>
      <c r="I2271" s="76">
        <v>3931.1</v>
      </c>
      <c r="J2271" s="117"/>
      <c r="K2271" s="78">
        <v>87739.63</v>
      </c>
    </row>
    <row r="2272" spans="1:11" s="6" customFormat="1" ht="15.75">
      <c r="A2272" s="123"/>
      <c r="B2272" s="124"/>
      <c r="C2272" s="173" t="s">
        <v>133</v>
      </c>
      <c r="D2272" s="174"/>
      <c r="E2272" s="174"/>
      <c r="F2272" s="174"/>
      <c r="G2272" s="174"/>
      <c r="H2272" s="174"/>
      <c r="I2272" s="76">
        <v>2950.43</v>
      </c>
      <c r="J2272" s="117"/>
      <c r="K2272" s="78">
        <v>48940.82</v>
      </c>
    </row>
    <row r="2273" spans="1:11" s="6" customFormat="1" ht="32.1" customHeight="1">
      <c r="A2273" s="123"/>
      <c r="B2273" s="124"/>
      <c r="C2273" s="173" t="s">
        <v>1154</v>
      </c>
      <c r="D2273" s="174"/>
      <c r="E2273" s="174"/>
      <c r="F2273" s="174"/>
      <c r="G2273" s="174"/>
      <c r="H2273" s="174"/>
      <c r="I2273" s="76"/>
      <c r="J2273" s="117"/>
      <c r="K2273" s="78"/>
    </row>
    <row r="2274" spans="1:11" s="6" customFormat="1" ht="15">
      <c r="A2274" s="123"/>
      <c r="B2274" s="124"/>
      <c r="C2274" s="168" t="s">
        <v>135</v>
      </c>
      <c r="D2274" s="169"/>
      <c r="E2274" s="169"/>
      <c r="F2274" s="169"/>
      <c r="G2274" s="169"/>
      <c r="H2274" s="169"/>
      <c r="I2274" s="65">
        <v>103056.69</v>
      </c>
      <c r="J2274" s="112"/>
      <c r="K2274" s="67">
        <v>774047.45</v>
      </c>
    </row>
    <row r="2275" spans="1:11" s="6" customFormat="1" ht="15">
      <c r="A2275" s="123"/>
      <c r="B2275" s="124"/>
      <c r="C2275" s="168" t="s">
        <v>136</v>
      </c>
      <c r="D2275" s="169"/>
      <c r="E2275" s="169"/>
      <c r="F2275" s="169"/>
      <c r="G2275" s="169"/>
      <c r="H2275" s="169"/>
      <c r="I2275" s="65">
        <v>12102.83</v>
      </c>
      <c r="J2275" s="112"/>
      <c r="K2275" s="67">
        <v>244603.45</v>
      </c>
    </row>
    <row r="2276" spans="1:11" s="6" customFormat="1" ht="15">
      <c r="A2276" s="123"/>
      <c r="B2276" s="124"/>
      <c r="C2276" s="168" t="s">
        <v>738</v>
      </c>
      <c r="D2276" s="169"/>
      <c r="E2276" s="169"/>
      <c r="F2276" s="169"/>
      <c r="G2276" s="169"/>
      <c r="H2276" s="169"/>
      <c r="I2276" s="65">
        <v>1916.32</v>
      </c>
      <c r="J2276" s="112"/>
      <c r="K2276" s="67">
        <v>6879.58</v>
      </c>
    </row>
    <row r="2277" spans="1:11" s="6" customFormat="1" ht="15">
      <c r="A2277" s="123"/>
      <c r="B2277" s="124"/>
      <c r="C2277" s="168" t="s">
        <v>137</v>
      </c>
      <c r="D2277" s="169"/>
      <c r="E2277" s="169"/>
      <c r="F2277" s="169"/>
      <c r="G2277" s="169"/>
      <c r="H2277" s="169"/>
      <c r="I2277" s="65">
        <v>117075.84</v>
      </c>
      <c r="J2277" s="112"/>
      <c r="K2277" s="67">
        <v>1025530.48</v>
      </c>
    </row>
    <row r="2278" spans="1:11" s="6" customFormat="1" ht="32.1" customHeight="1">
      <c r="A2278" s="123"/>
      <c r="B2278" s="124"/>
      <c r="C2278" s="175" t="s">
        <v>1155</v>
      </c>
      <c r="D2278" s="176"/>
      <c r="E2278" s="176"/>
      <c r="F2278" s="176"/>
      <c r="G2278" s="176"/>
      <c r="H2278" s="176"/>
      <c r="I2278" s="87">
        <v>117075.84</v>
      </c>
      <c r="J2278" s="125"/>
      <c r="K2278" s="86">
        <v>1025530.48</v>
      </c>
    </row>
    <row r="2279" spans="1:11" s="6" customFormat="1" ht="32.1" customHeight="1">
      <c r="A2279" s="166" t="s">
        <v>1156</v>
      </c>
      <c r="B2279" s="167"/>
      <c r="C2279" s="167"/>
      <c r="D2279" s="167"/>
      <c r="E2279" s="167"/>
      <c r="F2279" s="167"/>
      <c r="G2279" s="167"/>
      <c r="H2279" s="167"/>
      <c r="I2279" s="167"/>
      <c r="J2279" s="167"/>
      <c r="K2279" s="167"/>
    </row>
    <row r="2280" spans="1:11" s="6" customFormat="1" ht="180">
      <c r="A2280" s="59">
        <v>212</v>
      </c>
      <c r="B2280" s="108" t="s">
        <v>91</v>
      </c>
      <c r="C2280" s="108" t="s">
        <v>92</v>
      </c>
      <c r="D2280" s="109" t="s">
        <v>93</v>
      </c>
      <c r="E2280" s="62">
        <v>164.52</v>
      </c>
      <c r="F2280" s="110">
        <v>10.06</v>
      </c>
      <c r="G2280" s="111"/>
      <c r="H2280" s="110"/>
      <c r="I2280" s="65"/>
      <c r="J2280" s="112"/>
      <c r="K2280" s="67"/>
    </row>
    <row r="2281" spans="1:11" s="6" customFormat="1" ht="25.5" outlineLevel="1">
      <c r="A2281" s="59" t="s">
        <v>43</v>
      </c>
      <c r="B2281" s="108"/>
      <c r="C2281" s="108" t="s">
        <v>44</v>
      </c>
      <c r="D2281" s="109"/>
      <c r="E2281" s="62" t="s">
        <v>43</v>
      </c>
      <c r="F2281" s="110">
        <v>10.06</v>
      </c>
      <c r="G2281" s="111" t="s">
        <v>94</v>
      </c>
      <c r="H2281" s="110"/>
      <c r="I2281" s="65">
        <v>2512.4</v>
      </c>
      <c r="J2281" s="112">
        <v>26.39</v>
      </c>
      <c r="K2281" s="67">
        <v>66302.19</v>
      </c>
    </row>
    <row r="2282" spans="1:11" s="6" customFormat="1" ht="15" outlineLevel="1">
      <c r="A2282" s="59" t="s">
        <v>43</v>
      </c>
      <c r="B2282" s="108"/>
      <c r="C2282" s="108" t="s">
        <v>46</v>
      </c>
      <c r="D2282" s="109"/>
      <c r="E2282" s="62" t="s">
        <v>43</v>
      </c>
      <c r="F2282" s="110"/>
      <c r="G2282" s="111" t="s">
        <v>95</v>
      </c>
      <c r="H2282" s="110"/>
      <c r="I2282" s="65"/>
      <c r="J2282" s="112"/>
      <c r="K2282" s="67"/>
    </row>
    <row r="2283" spans="1:11" s="6" customFormat="1" ht="15" outlineLevel="1">
      <c r="A2283" s="59" t="s">
        <v>43</v>
      </c>
      <c r="B2283" s="108"/>
      <c r="C2283" s="108" t="s">
        <v>48</v>
      </c>
      <c r="D2283" s="109"/>
      <c r="E2283" s="62" t="s">
        <v>43</v>
      </c>
      <c r="F2283" s="110"/>
      <c r="G2283" s="111"/>
      <c r="H2283" s="110"/>
      <c r="I2283" s="65"/>
      <c r="J2283" s="112">
        <v>26.39</v>
      </c>
      <c r="K2283" s="67"/>
    </row>
    <row r="2284" spans="1:11" s="6" customFormat="1" ht="15" outlineLevel="1">
      <c r="A2284" s="59" t="s">
        <v>43</v>
      </c>
      <c r="B2284" s="108"/>
      <c r="C2284" s="108" t="s">
        <v>52</v>
      </c>
      <c r="D2284" s="109"/>
      <c r="E2284" s="62" t="s">
        <v>43</v>
      </c>
      <c r="F2284" s="110"/>
      <c r="G2284" s="111"/>
      <c r="H2284" s="110"/>
      <c r="I2284" s="65"/>
      <c r="J2284" s="112"/>
      <c r="K2284" s="67"/>
    </row>
    <row r="2285" spans="1:11" s="6" customFormat="1" ht="15" outlineLevel="1">
      <c r="A2285" s="59" t="s">
        <v>43</v>
      </c>
      <c r="B2285" s="108"/>
      <c r="C2285" s="108" t="s">
        <v>53</v>
      </c>
      <c r="D2285" s="109" t="s">
        <v>54</v>
      </c>
      <c r="E2285" s="62">
        <v>100</v>
      </c>
      <c r="F2285" s="110"/>
      <c r="G2285" s="111"/>
      <c r="H2285" s="110"/>
      <c r="I2285" s="65">
        <v>2512.4</v>
      </c>
      <c r="J2285" s="112">
        <v>83</v>
      </c>
      <c r="K2285" s="67">
        <v>55030.82</v>
      </c>
    </row>
    <row r="2286" spans="1:11" s="6" customFormat="1" ht="15" outlineLevel="1">
      <c r="A2286" s="59" t="s">
        <v>43</v>
      </c>
      <c r="B2286" s="108"/>
      <c r="C2286" s="108" t="s">
        <v>55</v>
      </c>
      <c r="D2286" s="109" t="s">
        <v>54</v>
      </c>
      <c r="E2286" s="62">
        <v>64</v>
      </c>
      <c r="F2286" s="110"/>
      <c r="G2286" s="111"/>
      <c r="H2286" s="110"/>
      <c r="I2286" s="65">
        <v>1607.94</v>
      </c>
      <c r="J2286" s="112">
        <v>41</v>
      </c>
      <c r="K2286" s="67">
        <v>27183.9</v>
      </c>
    </row>
    <row r="2287" spans="1:11" s="6" customFormat="1" ht="15" outlineLevel="1">
      <c r="A2287" s="59" t="s">
        <v>43</v>
      </c>
      <c r="B2287" s="108"/>
      <c r="C2287" s="108" t="s">
        <v>56</v>
      </c>
      <c r="D2287" s="109" t="s">
        <v>54</v>
      </c>
      <c r="E2287" s="62">
        <v>98</v>
      </c>
      <c r="F2287" s="110"/>
      <c r="G2287" s="111"/>
      <c r="H2287" s="110"/>
      <c r="I2287" s="65">
        <v>0</v>
      </c>
      <c r="J2287" s="112">
        <v>95</v>
      </c>
      <c r="K2287" s="67">
        <v>0</v>
      </c>
    </row>
    <row r="2288" spans="1:11" s="6" customFormat="1" ht="15" outlineLevel="1">
      <c r="A2288" s="59" t="s">
        <v>43</v>
      </c>
      <c r="B2288" s="108"/>
      <c r="C2288" s="108" t="s">
        <v>57</v>
      </c>
      <c r="D2288" s="109" t="s">
        <v>54</v>
      </c>
      <c r="E2288" s="62">
        <v>77</v>
      </c>
      <c r="F2288" s="110"/>
      <c r="G2288" s="111"/>
      <c r="H2288" s="110"/>
      <c r="I2288" s="65">
        <v>0</v>
      </c>
      <c r="J2288" s="112">
        <v>65</v>
      </c>
      <c r="K2288" s="67">
        <v>0</v>
      </c>
    </row>
    <row r="2289" spans="1:11" s="6" customFormat="1" ht="30" outlineLevel="1">
      <c r="A2289" s="59" t="s">
        <v>43</v>
      </c>
      <c r="B2289" s="108"/>
      <c r="C2289" s="108" t="s">
        <v>58</v>
      </c>
      <c r="D2289" s="109" t="s">
        <v>59</v>
      </c>
      <c r="E2289" s="62">
        <v>0.9</v>
      </c>
      <c r="F2289" s="110"/>
      <c r="G2289" s="111" t="s">
        <v>94</v>
      </c>
      <c r="H2289" s="110"/>
      <c r="I2289" s="65">
        <v>224.77</v>
      </c>
      <c r="J2289" s="112"/>
      <c r="K2289" s="67"/>
    </row>
    <row r="2290" spans="1:11" s="6" customFormat="1" ht="15.75">
      <c r="A2290" s="70" t="s">
        <v>43</v>
      </c>
      <c r="B2290" s="113"/>
      <c r="C2290" s="113" t="s">
        <v>60</v>
      </c>
      <c r="D2290" s="114"/>
      <c r="E2290" s="73" t="s">
        <v>43</v>
      </c>
      <c r="F2290" s="115"/>
      <c r="G2290" s="116"/>
      <c r="H2290" s="115"/>
      <c r="I2290" s="76">
        <v>6632.74</v>
      </c>
      <c r="J2290" s="117"/>
      <c r="K2290" s="78">
        <v>148516.91</v>
      </c>
    </row>
    <row r="2291" spans="1:11" s="6" customFormat="1" ht="180">
      <c r="A2291" s="59">
        <v>213</v>
      </c>
      <c r="B2291" s="108" t="s">
        <v>1157</v>
      </c>
      <c r="C2291" s="108" t="s">
        <v>1158</v>
      </c>
      <c r="D2291" s="109" t="s">
        <v>142</v>
      </c>
      <c r="E2291" s="62" t="s">
        <v>1159</v>
      </c>
      <c r="F2291" s="110">
        <v>506.76</v>
      </c>
      <c r="G2291" s="111"/>
      <c r="H2291" s="110"/>
      <c r="I2291" s="65"/>
      <c r="J2291" s="112"/>
      <c r="K2291" s="67"/>
    </row>
    <row r="2292" spans="1:11" s="6" customFormat="1" ht="25.5" outlineLevel="1">
      <c r="A2292" s="59" t="s">
        <v>43</v>
      </c>
      <c r="B2292" s="108"/>
      <c r="C2292" s="108" t="s">
        <v>44</v>
      </c>
      <c r="D2292" s="109"/>
      <c r="E2292" s="62" t="s">
        <v>43</v>
      </c>
      <c r="F2292" s="110">
        <v>104.15</v>
      </c>
      <c r="G2292" s="111" t="s">
        <v>94</v>
      </c>
      <c r="H2292" s="110"/>
      <c r="I2292" s="65">
        <v>260.11</v>
      </c>
      <c r="J2292" s="112">
        <v>26.39</v>
      </c>
      <c r="K2292" s="67">
        <v>6864.19</v>
      </c>
    </row>
    <row r="2293" spans="1:11" s="6" customFormat="1" ht="15" outlineLevel="1">
      <c r="A2293" s="59" t="s">
        <v>43</v>
      </c>
      <c r="B2293" s="108"/>
      <c r="C2293" s="108" t="s">
        <v>46</v>
      </c>
      <c r="D2293" s="109"/>
      <c r="E2293" s="62" t="s">
        <v>43</v>
      </c>
      <c r="F2293" s="110">
        <v>1.49</v>
      </c>
      <c r="G2293" s="111" t="s">
        <v>95</v>
      </c>
      <c r="H2293" s="110"/>
      <c r="I2293" s="65">
        <v>3.68</v>
      </c>
      <c r="J2293" s="112">
        <v>11.6</v>
      </c>
      <c r="K2293" s="67">
        <v>42.65</v>
      </c>
    </row>
    <row r="2294" spans="1:11" s="6" customFormat="1" ht="15" outlineLevel="1">
      <c r="A2294" s="59" t="s">
        <v>43</v>
      </c>
      <c r="B2294" s="108"/>
      <c r="C2294" s="108" t="s">
        <v>48</v>
      </c>
      <c r="D2294" s="109"/>
      <c r="E2294" s="62" t="s">
        <v>43</v>
      </c>
      <c r="F2294" s="110" t="s">
        <v>1160</v>
      </c>
      <c r="G2294" s="111"/>
      <c r="H2294" s="110"/>
      <c r="I2294" s="68" t="s">
        <v>517</v>
      </c>
      <c r="J2294" s="112">
        <v>26.39</v>
      </c>
      <c r="K2294" s="69" t="s">
        <v>1161</v>
      </c>
    </row>
    <row r="2295" spans="1:11" s="6" customFormat="1" ht="15" outlineLevel="1">
      <c r="A2295" s="59" t="s">
        <v>43</v>
      </c>
      <c r="B2295" s="108"/>
      <c r="C2295" s="108" t="s">
        <v>52</v>
      </c>
      <c r="D2295" s="109"/>
      <c r="E2295" s="62" t="s">
        <v>43</v>
      </c>
      <c r="F2295" s="110">
        <v>401.12</v>
      </c>
      <c r="G2295" s="111"/>
      <c r="H2295" s="110"/>
      <c r="I2295" s="65">
        <v>659.92</v>
      </c>
      <c r="J2295" s="112">
        <v>4.3099999999999996</v>
      </c>
      <c r="K2295" s="67">
        <v>2844.27</v>
      </c>
    </row>
    <row r="2296" spans="1:11" s="6" customFormat="1" ht="15" outlineLevel="1">
      <c r="A2296" s="59" t="s">
        <v>43</v>
      </c>
      <c r="B2296" s="108"/>
      <c r="C2296" s="108" t="s">
        <v>53</v>
      </c>
      <c r="D2296" s="109" t="s">
        <v>54</v>
      </c>
      <c r="E2296" s="62">
        <v>100</v>
      </c>
      <c r="F2296" s="110"/>
      <c r="G2296" s="111"/>
      <c r="H2296" s="110"/>
      <c r="I2296" s="65">
        <v>260.11</v>
      </c>
      <c r="J2296" s="112">
        <v>83</v>
      </c>
      <c r="K2296" s="67">
        <v>5697.28</v>
      </c>
    </row>
    <row r="2297" spans="1:11" s="6" customFormat="1" ht="15" outlineLevel="1">
      <c r="A2297" s="59" t="s">
        <v>43</v>
      </c>
      <c r="B2297" s="108"/>
      <c r="C2297" s="108" t="s">
        <v>55</v>
      </c>
      <c r="D2297" s="109" t="s">
        <v>54</v>
      </c>
      <c r="E2297" s="62">
        <v>64</v>
      </c>
      <c r="F2297" s="110"/>
      <c r="G2297" s="111"/>
      <c r="H2297" s="110"/>
      <c r="I2297" s="65">
        <v>166.47</v>
      </c>
      <c r="J2297" s="112">
        <v>41</v>
      </c>
      <c r="K2297" s="67">
        <v>2814.32</v>
      </c>
    </row>
    <row r="2298" spans="1:11" s="6" customFormat="1" ht="15" outlineLevel="1">
      <c r="A2298" s="59" t="s">
        <v>43</v>
      </c>
      <c r="B2298" s="108"/>
      <c r="C2298" s="108" t="s">
        <v>56</v>
      </c>
      <c r="D2298" s="109" t="s">
        <v>54</v>
      </c>
      <c r="E2298" s="62">
        <v>98</v>
      </c>
      <c r="F2298" s="110"/>
      <c r="G2298" s="111"/>
      <c r="H2298" s="110"/>
      <c r="I2298" s="65">
        <v>0.84</v>
      </c>
      <c r="J2298" s="112">
        <v>95</v>
      </c>
      <c r="K2298" s="67">
        <v>21.65</v>
      </c>
    </row>
    <row r="2299" spans="1:11" s="6" customFormat="1" ht="15" outlineLevel="1">
      <c r="A2299" s="59" t="s">
        <v>43</v>
      </c>
      <c r="B2299" s="108"/>
      <c r="C2299" s="108" t="s">
        <v>57</v>
      </c>
      <c r="D2299" s="109" t="s">
        <v>54</v>
      </c>
      <c r="E2299" s="62">
        <v>77</v>
      </c>
      <c r="F2299" s="110"/>
      <c r="G2299" s="111"/>
      <c r="H2299" s="110"/>
      <c r="I2299" s="65">
        <v>0.66</v>
      </c>
      <c r="J2299" s="112">
        <v>65</v>
      </c>
      <c r="K2299" s="67">
        <v>14.81</v>
      </c>
    </row>
    <row r="2300" spans="1:11" s="6" customFormat="1" ht="30" outlineLevel="1">
      <c r="A2300" s="59" t="s">
        <v>43</v>
      </c>
      <c r="B2300" s="108"/>
      <c r="C2300" s="108" t="s">
        <v>58</v>
      </c>
      <c r="D2300" s="109" t="s">
        <v>59</v>
      </c>
      <c r="E2300" s="62">
        <v>9.08</v>
      </c>
      <c r="F2300" s="110"/>
      <c r="G2300" s="111" t="s">
        <v>94</v>
      </c>
      <c r="H2300" s="110"/>
      <c r="I2300" s="65">
        <v>22.68</v>
      </c>
      <c r="J2300" s="112"/>
      <c r="K2300" s="67"/>
    </row>
    <row r="2301" spans="1:11" s="6" customFormat="1" ht="15.75">
      <c r="A2301" s="70" t="s">
        <v>43</v>
      </c>
      <c r="B2301" s="113"/>
      <c r="C2301" s="113" t="s">
        <v>60</v>
      </c>
      <c r="D2301" s="114"/>
      <c r="E2301" s="73" t="s">
        <v>43</v>
      </c>
      <c r="F2301" s="115"/>
      <c r="G2301" s="116"/>
      <c r="H2301" s="115"/>
      <c r="I2301" s="76">
        <v>1351.79</v>
      </c>
      <c r="J2301" s="117"/>
      <c r="K2301" s="78">
        <v>18299.169999999998</v>
      </c>
    </row>
    <row r="2302" spans="1:11" s="6" customFormat="1" ht="15" outlineLevel="1">
      <c r="A2302" s="59" t="s">
        <v>43</v>
      </c>
      <c r="B2302" s="108"/>
      <c r="C2302" s="108" t="s">
        <v>61</v>
      </c>
      <c r="D2302" s="109"/>
      <c r="E2302" s="62" t="s">
        <v>43</v>
      </c>
      <c r="F2302" s="110"/>
      <c r="G2302" s="111"/>
      <c r="H2302" s="110"/>
      <c r="I2302" s="65"/>
      <c r="J2302" s="112"/>
      <c r="K2302" s="67"/>
    </row>
    <row r="2303" spans="1:11" s="6" customFormat="1" ht="25.5" outlineLevel="1">
      <c r="A2303" s="59" t="s">
        <v>43</v>
      </c>
      <c r="B2303" s="108"/>
      <c r="C2303" s="108" t="s">
        <v>46</v>
      </c>
      <c r="D2303" s="109"/>
      <c r="E2303" s="62" t="s">
        <v>43</v>
      </c>
      <c r="F2303" s="110">
        <v>0.35</v>
      </c>
      <c r="G2303" s="111" t="s">
        <v>100</v>
      </c>
      <c r="H2303" s="110"/>
      <c r="I2303" s="65">
        <v>0.09</v>
      </c>
      <c r="J2303" s="112">
        <v>26.39</v>
      </c>
      <c r="K2303" s="67">
        <v>2.2799999999999998</v>
      </c>
    </row>
    <row r="2304" spans="1:11" s="6" customFormat="1" ht="25.5" outlineLevel="1">
      <c r="A2304" s="59" t="s">
        <v>43</v>
      </c>
      <c r="B2304" s="108"/>
      <c r="C2304" s="108" t="s">
        <v>48</v>
      </c>
      <c r="D2304" s="109"/>
      <c r="E2304" s="62" t="s">
        <v>43</v>
      </c>
      <c r="F2304" s="110">
        <v>0.35</v>
      </c>
      <c r="G2304" s="111" t="s">
        <v>100</v>
      </c>
      <c r="H2304" s="110"/>
      <c r="I2304" s="65">
        <v>0.09</v>
      </c>
      <c r="J2304" s="112">
        <v>26.39</v>
      </c>
      <c r="K2304" s="67">
        <v>2.2799999999999998</v>
      </c>
    </row>
    <row r="2305" spans="1:11" s="6" customFormat="1" ht="15" outlineLevel="1">
      <c r="A2305" s="59" t="s">
        <v>43</v>
      </c>
      <c r="B2305" s="108"/>
      <c r="C2305" s="108" t="s">
        <v>63</v>
      </c>
      <c r="D2305" s="109" t="s">
        <v>54</v>
      </c>
      <c r="E2305" s="62">
        <v>175</v>
      </c>
      <c r="F2305" s="110"/>
      <c r="G2305" s="111"/>
      <c r="H2305" s="110"/>
      <c r="I2305" s="65">
        <v>0.16</v>
      </c>
      <c r="J2305" s="112">
        <v>160</v>
      </c>
      <c r="K2305" s="67">
        <v>3.65</v>
      </c>
    </row>
    <row r="2306" spans="1:11" s="6" customFormat="1" ht="15" outlineLevel="1">
      <c r="A2306" s="59" t="s">
        <v>43</v>
      </c>
      <c r="B2306" s="108"/>
      <c r="C2306" s="108" t="s">
        <v>64</v>
      </c>
      <c r="D2306" s="109"/>
      <c r="E2306" s="62" t="s">
        <v>43</v>
      </c>
      <c r="F2306" s="110"/>
      <c r="G2306" s="111"/>
      <c r="H2306" s="110"/>
      <c r="I2306" s="65">
        <v>0.25</v>
      </c>
      <c r="J2306" s="112"/>
      <c r="K2306" s="67">
        <v>5.93</v>
      </c>
    </row>
    <row r="2307" spans="1:11" s="6" customFormat="1" ht="15.75">
      <c r="A2307" s="70" t="s">
        <v>43</v>
      </c>
      <c r="B2307" s="113"/>
      <c r="C2307" s="113" t="s">
        <v>65</v>
      </c>
      <c r="D2307" s="114"/>
      <c r="E2307" s="73" t="s">
        <v>43</v>
      </c>
      <c r="F2307" s="115"/>
      <c r="G2307" s="116"/>
      <c r="H2307" s="115"/>
      <c r="I2307" s="76">
        <v>1352.04</v>
      </c>
      <c r="J2307" s="117"/>
      <c r="K2307" s="78">
        <v>18305.099999999999</v>
      </c>
    </row>
    <row r="2308" spans="1:11" s="6" customFormat="1" ht="180">
      <c r="A2308" s="59">
        <v>214</v>
      </c>
      <c r="B2308" s="108" t="s">
        <v>174</v>
      </c>
      <c r="C2308" s="108" t="s">
        <v>175</v>
      </c>
      <c r="D2308" s="109" t="s">
        <v>142</v>
      </c>
      <c r="E2308" s="62" t="s">
        <v>1159</v>
      </c>
      <c r="F2308" s="110">
        <v>96.73</v>
      </c>
      <c r="G2308" s="111"/>
      <c r="H2308" s="110"/>
      <c r="I2308" s="65"/>
      <c r="J2308" s="112"/>
      <c r="K2308" s="67"/>
    </row>
    <row r="2309" spans="1:11" s="6" customFormat="1" ht="25.5" outlineLevel="1">
      <c r="A2309" s="59" t="s">
        <v>43</v>
      </c>
      <c r="B2309" s="108"/>
      <c r="C2309" s="108" t="s">
        <v>44</v>
      </c>
      <c r="D2309" s="109"/>
      <c r="E2309" s="62" t="s">
        <v>43</v>
      </c>
      <c r="F2309" s="110">
        <v>74.13</v>
      </c>
      <c r="G2309" s="111" t="s">
        <v>94</v>
      </c>
      <c r="H2309" s="110"/>
      <c r="I2309" s="65">
        <v>185.13</v>
      </c>
      <c r="J2309" s="112">
        <v>26.39</v>
      </c>
      <c r="K2309" s="67">
        <v>4885.67</v>
      </c>
    </row>
    <row r="2310" spans="1:11" s="6" customFormat="1" ht="15" outlineLevel="1">
      <c r="A2310" s="59" t="s">
        <v>43</v>
      </c>
      <c r="B2310" s="108"/>
      <c r="C2310" s="108" t="s">
        <v>46</v>
      </c>
      <c r="D2310" s="109"/>
      <c r="E2310" s="62" t="s">
        <v>43</v>
      </c>
      <c r="F2310" s="110">
        <v>13.14</v>
      </c>
      <c r="G2310" s="111" t="s">
        <v>95</v>
      </c>
      <c r="H2310" s="110"/>
      <c r="I2310" s="65">
        <v>32.43</v>
      </c>
      <c r="J2310" s="112">
        <v>8.01</v>
      </c>
      <c r="K2310" s="67">
        <v>259.74</v>
      </c>
    </row>
    <row r="2311" spans="1:11" s="6" customFormat="1" ht="15" outlineLevel="1">
      <c r="A2311" s="59" t="s">
        <v>43</v>
      </c>
      <c r="B2311" s="108"/>
      <c r="C2311" s="108" t="s">
        <v>48</v>
      </c>
      <c r="D2311" s="109"/>
      <c r="E2311" s="62" t="s">
        <v>43</v>
      </c>
      <c r="F2311" s="110" t="s">
        <v>177</v>
      </c>
      <c r="G2311" s="111"/>
      <c r="H2311" s="110"/>
      <c r="I2311" s="68" t="s">
        <v>1162</v>
      </c>
      <c r="J2311" s="112">
        <v>26.39</v>
      </c>
      <c r="K2311" s="69" t="s">
        <v>1163</v>
      </c>
    </row>
    <row r="2312" spans="1:11" s="6" customFormat="1" ht="15" outlineLevel="1">
      <c r="A2312" s="59" t="s">
        <v>43</v>
      </c>
      <c r="B2312" s="108"/>
      <c r="C2312" s="108" t="s">
        <v>52</v>
      </c>
      <c r="D2312" s="109"/>
      <c r="E2312" s="62" t="s">
        <v>43</v>
      </c>
      <c r="F2312" s="110">
        <v>9.4600000000000009</v>
      </c>
      <c r="G2312" s="111"/>
      <c r="H2312" s="110"/>
      <c r="I2312" s="65">
        <v>15.56</v>
      </c>
      <c r="J2312" s="112">
        <v>6.81</v>
      </c>
      <c r="K2312" s="67">
        <v>105.99</v>
      </c>
    </row>
    <row r="2313" spans="1:11" s="6" customFormat="1" ht="15" outlineLevel="1">
      <c r="A2313" s="59" t="s">
        <v>43</v>
      </c>
      <c r="B2313" s="108"/>
      <c r="C2313" s="108" t="s">
        <v>53</v>
      </c>
      <c r="D2313" s="109" t="s">
        <v>54</v>
      </c>
      <c r="E2313" s="62">
        <v>100</v>
      </c>
      <c r="F2313" s="110"/>
      <c r="G2313" s="111"/>
      <c r="H2313" s="110"/>
      <c r="I2313" s="65">
        <v>185.13</v>
      </c>
      <c r="J2313" s="112">
        <v>83</v>
      </c>
      <c r="K2313" s="67">
        <v>4055.11</v>
      </c>
    </row>
    <row r="2314" spans="1:11" s="6" customFormat="1" ht="15" outlineLevel="1">
      <c r="A2314" s="59" t="s">
        <v>43</v>
      </c>
      <c r="B2314" s="108"/>
      <c r="C2314" s="108" t="s">
        <v>55</v>
      </c>
      <c r="D2314" s="109" t="s">
        <v>54</v>
      </c>
      <c r="E2314" s="62">
        <v>64</v>
      </c>
      <c r="F2314" s="110"/>
      <c r="G2314" s="111"/>
      <c r="H2314" s="110"/>
      <c r="I2314" s="65">
        <v>118.48</v>
      </c>
      <c r="J2314" s="112">
        <v>41</v>
      </c>
      <c r="K2314" s="67">
        <v>2003.12</v>
      </c>
    </row>
    <row r="2315" spans="1:11" s="6" customFormat="1" ht="15" outlineLevel="1">
      <c r="A2315" s="59" t="s">
        <v>43</v>
      </c>
      <c r="B2315" s="108"/>
      <c r="C2315" s="108" t="s">
        <v>56</v>
      </c>
      <c r="D2315" s="109" t="s">
        <v>54</v>
      </c>
      <c r="E2315" s="62">
        <v>98</v>
      </c>
      <c r="F2315" s="110"/>
      <c r="G2315" s="111"/>
      <c r="H2315" s="110"/>
      <c r="I2315" s="65">
        <v>0.99</v>
      </c>
      <c r="J2315" s="112">
        <v>95</v>
      </c>
      <c r="K2315" s="67">
        <v>25.37</v>
      </c>
    </row>
    <row r="2316" spans="1:11" s="6" customFormat="1" ht="15" outlineLevel="1">
      <c r="A2316" s="59" t="s">
        <v>43</v>
      </c>
      <c r="B2316" s="108"/>
      <c r="C2316" s="108" t="s">
        <v>57</v>
      </c>
      <c r="D2316" s="109" t="s">
        <v>54</v>
      </c>
      <c r="E2316" s="62">
        <v>77</v>
      </c>
      <c r="F2316" s="110"/>
      <c r="G2316" s="111"/>
      <c r="H2316" s="110"/>
      <c r="I2316" s="65">
        <v>0.78</v>
      </c>
      <c r="J2316" s="112">
        <v>65</v>
      </c>
      <c r="K2316" s="67">
        <v>17.36</v>
      </c>
    </row>
    <row r="2317" spans="1:11" s="6" customFormat="1" ht="30" outlineLevel="1">
      <c r="A2317" s="59" t="s">
        <v>43</v>
      </c>
      <c r="B2317" s="108"/>
      <c r="C2317" s="108" t="s">
        <v>58</v>
      </c>
      <c r="D2317" s="109" t="s">
        <v>59</v>
      </c>
      <c r="E2317" s="62">
        <v>5.31</v>
      </c>
      <c r="F2317" s="110"/>
      <c r="G2317" s="111" t="s">
        <v>94</v>
      </c>
      <c r="H2317" s="110"/>
      <c r="I2317" s="65">
        <v>13.26</v>
      </c>
      <c r="J2317" s="112"/>
      <c r="K2317" s="67"/>
    </row>
    <row r="2318" spans="1:11" s="6" customFormat="1" ht="15.75">
      <c r="A2318" s="70" t="s">
        <v>43</v>
      </c>
      <c r="B2318" s="113"/>
      <c r="C2318" s="113" t="s">
        <v>60</v>
      </c>
      <c r="D2318" s="114"/>
      <c r="E2318" s="73" t="s">
        <v>43</v>
      </c>
      <c r="F2318" s="115"/>
      <c r="G2318" s="116"/>
      <c r="H2318" s="115"/>
      <c r="I2318" s="76">
        <v>538.5</v>
      </c>
      <c r="J2318" s="117"/>
      <c r="K2318" s="78">
        <v>11352.36</v>
      </c>
    </row>
    <row r="2319" spans="1:11" s="6" customFormat="1" ht="15" outlineLevel="1">
      <c r="A2319" s="59" t="s">
        <v>43</v>
      </c>
      <c r="B2319" s="108"/>
      <c r="C2319" s="108" t="s">
        <v>61</v>
      </c>
      <c r="D2319" s="109"/>
      <c r="E2319" s="62" t="s">
        <v>43</v>
      </c>
      <c r="F2319" s="110"/>
      <c r="G2319" s="111"/>
      <c r="H2319" s="110"/>
      <c r="I2319" s="65"/>
      <c r="J2319" s="112"/>
      <c r="K2319" s="67"/>
    </row>
    <row r="2320" spans="1:11" s="6" customFormat="1" ht="25.5" outlineLevel="1">
      <c r="A2320" s="59" t="s">
        <v>43</v>
      </c>
      <c r="B2320" s="108"/>
      <c r="C2320" s="108" t="s">
        <v>46</v>
      </c>
      <c r="D2320" s="109"/>
      <c r="E2320" s="62" t="s">
        <v>43</v>
      </c>
      <c r="F2320" s="110">
        <v>0.41</v>
      </c>
      <c r="G2320" s="111" t="s">
        <v>100</v>
      </c>
      <c r="H2320" s="110"/>
      <c r="I2320" s="65">
        <v>0.1</v>
      </c>
      <c r="J2320" s="112">
        <v>26.39</v>
      </c>
      <c r="K2320" s="67">
        <v>2.67</v>
      </c>
    </row>
    <row r="2321" spans="1:11" s="6" customFormat="1" ht="25.5" outlineLevel="1">
      <c r="A2321" s="59" t="s">
        <v>43</v>
      </c>
      <c r="B2321" s="108"/>
      <c r="C2321" s="108" t="s">
        <v>48</v>
      </c>
      <c r="D2321" s="109"/>
      <c r="E2321" s="62" t="s">
        <v>43</v>
      </c>
      <c r="F2321" s="110">
        <v>0.41</v>
      </c>
      <c r="G2321" s="111" t="s">
        <v>100</v>
      </c>
      <c r="H2321" s="110"/>
      <c r="I2321" s="65">
        <v>0.1</v>
      </c>
      <c r="J2321" s="112">
        <v>26.39</v>
      </c>
      <c r="K2321" s="67">
        <v>2.67</v>
      </c>
    </row>
    <row r="2322" spans="1:11" s="6" customFormat="1" ht="15" outlineLevel="1">
      <c r="A2322" s="59" t="s">
        <v>43</v>
      </c>
      <c r="B2322" s="108"/>
      <c r="C2322" s="108" t="s">
        <v>63</v>
      </c>
      <c r="D2322" s="109" t="s">
        <v>54</v>
      </c>
      <c r="E2322" s="62">
        <v>175</v>
      </c>
      <c r="F2322" s="110"/>
      <c r="G2322" s="111"/>
      <c r="H2322" s="110"/>
      <c r="I2322" s="65">
        <v>0.18</v>
      </c>
      <c r="J2322" s="112">
        <v>160</v>
      </c>
      <c r="K2322" s="67">
        <v>4.28</v>
      </c>
    </row>
    <row r="2323" spans="1:11" s="6" customFormat="1" ht="15" outlineLevel="1">
      <c r="A2323" s="59" t="s">
        <v>43</v>
      </c>
      <c r="B2323" s="108"/>
      <c r="C2323" s="108" t="s">
        <v>64</v>
      </c>
      <c r="D2323" s="109"/>
      <c r="E2323" s="62" t="s">
        <v>43</v>
      </c>
      <c r="F2323" s="110"/>
      <c r="G2323" s="111"/>
      <c r="H2323" s="110"/>
      <c r="I2323" s="65">
        <v>0.28000000000000003</v>
      </c>
      <c r="J2323" s="112"/>
      <c r="K2323" s="67">
        <v>6.95</v>
      </c>
    </row>
    <row r="2324" spans="1:11" s="6" customFormat="1" ht="15.75">
      <c r="A2324" s="70" t="s">
        <v>43</v>
      </c>
      <c r="B2324" s="113"/>
      <c r="C2324" s="113" t="s">
        <v>65</v>
      </c>
      <c r="D2324" s="114"/>
      <c r="E2324" s="73" t="s">
        <v>43</v>
      </c>
      <c r="F2324" s="115"/>
      <c r="G2324" s="116"/>
      <c r="H2324" s="115"/>
      <c r="I2324" s="76">
        <v>538.78</v>
      </c>
      <c r="J2324" s="117"/>
      <c r="K2324" s="78">
        <v>11359.31</v>
      </c>
    </row>
    <row r="2325" spans="1:11" s="6" customFormat="1" ht="45">
      <c r="A2325" s="59">
        <v>215</v>
      </c>
      <c r="B2325" s="108" t="s">
        <v>180</v>
      </c>
      <c r="C2325" s="108" t="s">
        <v>181</v>
      </c>
      <c r="D2325" s="109" t="s">
        <v>106</v>
      </c>
      <c r="E2325" s="62" t="s">
        <v>1164</v>
      </c>
      <c r="F2325" s="110">
        <v>18660.61</v>
      </c>
      <c r="G2325" s="111"/>
      <c r="H2325" s="110"/>
      <c r="I2325" s="65">
        <v>276.31</v>
      </c>
      <c r="J2325" s="112">
        <v>3.05</v>
      </c>
      <c r="K2325" s="78">
        <v>842.74</v>
      </c>
    </row>
    <row r="2326" spans="1:11" s="6" customFormat="1" ht="180">
      <c r="A2326" s="59">
        <v>216</v>
      </c>
      <c r="B2326" s="108" t="s">
        <v>183</v>
      </c>
      <c r="C2326" s="108" t="s">
        <v>184</v>
      </c>
      <c r="D2326" s="109" t="s">
        <v>142</v>
      </c>
      <c r="E2326" s="62" t="s">
        <v>1159</v>
      </c>
      <c r="F2326" s="110">
        <v>314.81</v>
      </c>
      <c r="G2326" s="111">
        <v>2</v>
      </c>
      <c r="H2326" s="110"/>
      <c r="I2326" s="65"/>
      <c r="J2326" s="112"/>
      <c r="K2326" s="67"/>
    </row>
    <row r="2327" spans="1:11" s="6" customFormat="1" ht="25.5" outlineLevel="1">
      <c r="A2327" s="59" t="s">
        <v>43</v>
      </c>
      <c r="B2327" s="108"/>
      <c r="C2327" s="108" t="s">
        <v>44</v>
      </c>
      <c r="D2327" s="109"/>
      <c r="E2327" s="62" t="s">
        <v>43</v>
      </c>
      <c r="F2327" s="110">
        <v>25.35</v>
      </c>
      <c r="G2327" s="111" t="s">
        <v>185</v>
      </c>
      <c r="H2327" s="110"/>
      <c r="I2327" s="65">
        <v>126.62</v>
      </c>
      <c r="J2327" s="112">
        <v>26.39</v>
      </c>
      <c r="K2327" s="67">
        <v>3341.47</v>
      </c>
    </row>
    <row r="2328" spans="1:11" s="6" customFormat="1" ht="15" outlineLevel="1">
      <c r="A2328" s="59" t="s">
        <v>43</v>
      </c>
      <c r="B2328" s="108"/>
      <c r="C2328" s="108" t="s">
        <v>46</v>
      </c>
      <c r="D2328" s="109"/>
      <c r="E2328" s="62" t="s">
        <v>43</v>
      </c>
      <c r="F2328" s="110">
        <v>1.81</v>
      </c>
      <c r="G2328" s="111" t="s">
        <v>186</v>
      </c>
      <c r="H2328" s="110"/>
      <c r="I2328" s="65">
        <v>8.93</v>
      </c>
      <c r="J2328" s="112">
        <v>10.23</v>
      </c>
      <c r="K2328" s="67">
        <v>91.39</v>
      </c>
    </row>
    <row r="2329" spans="1:11" s="6" customFormat="1" ht="15" outlineLevel="1">
      <c r="A2329" s="59" t="s">
        <v>43</v>
      </c>
      <c r="B2329" s="108"/>
      <c r="C2329" s="108" t="s">
        <v>48</v>
      </c>
      <c r="D2329" s="109"/>
      <c r="E2329" s="62" t="s">
        <v>43</v>
      </c>
      <c r="F2329" s="110" t="s">
        <v>187</v>
      </c>
      <c r="G2329" s="111"/>
      <c r="H2329" s="110"/>
      <c r="I2329" s="68" t="s">
        <v>1165</v>
      </c>
      <c r="J2329" s="112">
        <v>26.39</v>
      </c>
      <c r="K2329" s="69" t="s">
        <v>1166</v>
      </c>
    </row>
    <row r="2330" spans="1:11" s="6" customFormat="1" ht="15" outlineLevel="1">
      <c r="A2330" s="59" t="s">
        <v>43</v>
      </c>
      <c r="B2330" s="108"/>
      <c r="C2330" s="108" t="s">
        <v>52</v>
      </c>
      <c r="D2330" s="109"/>
      <c r="E2330" s="62" t="s">
        <v>43</v>
      </c>
      <c r="F2330" s="110">
        <v>287.64999999999998</v>
      </c>
      <c r="G2330" s="111">
        <v>2</v>
      </c>
      <c r="H2330" s="110"/>
      <c r="I2330" s="65">
        <v>946.48</v>
      </c>
      <c r="J2330" s="112">
        <v>2.76</v>
      </c>
      <c r="K2330" s="67">
        <v>2612.29</v>
      </c>
    </row>
    <row r="2331" spans="1:11" s="6" customFormat="1" ht="15" outlineLevel="1">
      <c r="A2331" s="59" t="s">
        <v>43</v>
      </c>
      <c r="B2331" s="108"/>
      <c r="C2331" s="108" t="s">
        <v>53</v>
      </c>
      <c r="D2331" s="109" t="s">
        <v>54</v>
      </c>
      <c r="E2331" s="62">
        <v>100</v>
      </c>
      <c r="F2331" s="110"/>
      <c r="G2331" s="111"/>
      <c r="H2331" s="110"/>
      <c r="I2331" s="65">
        <v>126.62</v>
      </c>
      <c r="J2331" s="112">
        <v>83</v>
      </c>
      <c r="K2331" s="67">
        <v>2773.42</v>
      </c>
    </row>
    <row r="2332" spans="1:11" s="6" customFormat="1" ht="15" outlineLevel="1">
      <c r="A2332" s="59" t="s">
        <v>43</v>
      </c>
      <c r="B2332" s="108"/>
      <c r="C2332" s="108" t="s">
        <v>55</v>
      </c>
      <c r="D2332" s="109" t="s">
        <v>54</v>
      </c>
      <c r="E2332" s="62">
        <v>64</v>
      </c>
      <c r="F2332" s="110"/>
      <c r="G2332" s="111"/>
      <c r="H2332" s="110"/>
      <c r="I2332" s="65">
        <v>81.040000000000006</v>
      </c>
      <c r="J2332" s="112">
        <v>41</v>
      </c>
      <c r="K2332" s="67">
        <v>1370</v>
      </c>
    </row>
    <row r="2333" spans="1:11" s="6" customFormat="1" ht="15" outlineLevel="1">
      <c r="A2333" s="59" t="s">
        <v>43</v>
      </c>
      <c r="B2333" s="108"/>
      <c r="C2333" s="108" t="s">
        <v>56</v>
      </c>
      <c r="D2333" s="109" t="s">
        <v>54</v>
      </c>
      <c r="E2333" s="62">
        <v>98</v>
      </c>
      <c r="F2333" s="110"/>
      <c r="G2333" s="111"/>
      <c r="H2333" s="110"/>
      <c r="I2333" s="65">
        <v>1.3</v>
      </c>
      <c r="J2333" s="112">
        <v>95</v>
      </c>
      <c r="K2333" s="67">
        <v>33.409999999999997</v>
      </c>
    </row>
    <row r="2334" spans="1:11" s="6" customFormat="1" ht="15" outlineLevel="1">
      <c r="A2334" s="59" t="s">
        <v>43</v>
      </c>
      <c r="B2334" s="108"/>
      <c r="C2334" s="108" t="s">
        <v>57</v>
      </c>
      <c r="D2334" s="109" t="s">
        <v>54</v>
      </c>
      <c r="E2334" s="62">
        <v>77</v>
      </c>
      <c r="F2334" s="110"/>
      <c r="G2334" s="111"/>
      <c r="H2334" s="110"/>
      <c r="I2334" s="65">
        <v>1.02</v>
      </c>
      <c r="J2334" s="112">
        <v>65</v>
      </c>
      <c r="K2334" s="67">
        <v>22.86</v>
      </c>
    </row>
    <row r="2335" spans="1:11" s="6" customFormat="1" ht="30" outlineLevel="1">
      <c r="A2335" s="59" t="s">
        <v>43</v>
      </c>
      <c r="B2335" s="108"/>
      <c r="C2335" s="108" t="s">
        <v>58</v>
      </c>
      <c r="D2335" s="109" t="s">
        <v>59</v>
      </c>
      <c r="E2335" s="62">
        <v>2.13</v>
      </c>
      <c r="F2335" s="110"/>
      <c r="G2335" s="111" t="s">
        <v>185</v>
      </c>
      <c r="H2335" s="110"/>
      <c r="I2335" s="65">
        <v>10.64</v>
      </c>
      <c r="J2335" s="112"/>
      <c r="K2335" s="67"/>
    </row>
    <row r="2336" spans="1:11" s="6" customFormat="1" ht="15.75">
      <c r="A2336" s="70" t="s">
        <v>43</v>
      </c>
      <c r="B2336" s="113"/>
      <c r="C2336" s="113" t="s">
        <v>60</v>
      </c>
      <c r="D2336" s="114"/>
      <c r="E2336" s="73" t="s">
        <v>43</v>
      </c>
      <c r="F2336" s="115"/>
      <c r="G2336" s="116"/>
      <c r="H2336" s="115"/>
      <c r="I2336" s="76">
        <v>1292.01</v>
      </c>
      <c r="J2336" s="117"/>
      <c r="K2336" s="78">
        <v>10244.84</v>
      </c>
    </row>
    <row r="2337" spans="1:11" s="6" customFormat="1" ht="15" outlineLevel="1">
      <c r="A2337" s="59" t="s">
        <v>43</v>
      </c>
      <c r="B2337" s="108"/>
      <c r="C2337" s="108" t="s">
        <v>61</v>
      </c>
      <c r="D2337" s="109"/>
      <c r="E2337" s="62" t="s">
        <v>43</v>
      </c>
      <c r="F2337" s="110"/>
      <c r="G2337" s="111"/>
      <c r="H2337" s="110"/>
      <c r="I2337" s="65"/>
      <c r="J2337" s="112"/>
      <c r="K2337" s="67"/>
    </row>
    <row r="2338" spans="1:11" s="6" customFormat="1" ht="25.5" outlineLevel="1">
      <c r="A2338" s="59" t="s">
        <v>43</v>
      </c>
      <c r="B2338" s="108"/>
      <c r="C2338" s="108" t="s">
        <v>46</v>
      </c>
      <c r="D2338" s="109"/>
      <c r="E2338" s="62" t="s">
        <v>43</v>
      </c>
      <c r="F2338" s="110">
        <v>0.27</v>
      </c>
      <c r="G2338" s="111" t="s">
        <v>190</v>
      </c>
      <c r="H2338" s="110"/>
      <c r="I2338" s="65">
        <v>0.13</v>
      </c>
      <c r="J2338" s="112">
        <v>26.39</v>
      </c>
      <c r="K2338" s="67">
        <v>3.52</v>
      </c>
    </row>
    <row r="2339" spans="1:11" s="6" customFormat="1" ht="25.5" outlineLevel="1">
      <c r="A2339" s="59" t="s">
        <v>43</v>
      </c>
      <c r="B2339" s="108"/>
      <c r="C2339" s="108" t="s">
        <v>48</v>
      </c>
      <c r="D2339" s="109"/>
      <c r="E2339" s="62" t="s">
        <v>43</v>
      </c>
      <c r="F2339" s="110">
        <v>0.27</v>
      </c>
      <c r="G2339" s="111" t="s">
        <v>190</v>
      </c>
      <c r="H2339" s="110"/>
      <c r="I2339" s="65">
        <v>0.13</v>
      </c>
      <c r="J2339" s="112">
        <v>26.39</v>
      </c>
      <c r="K2339" s="67">
        <v>3.52</v>
      </c>
    </row>
    <row r="2340" spans="1:11" s="6" customFormat="1" ht="15" outlineLevel="1">
      <c r="A2340" s="59" t="s">
        <v>43</v>
      </c>
      <c r="B2340" s="108"/>
      <c r="C2340" s="108" t="s">
        <v>63</v>
      </c>
      <c r="D2340" s="109" t="s">
        <v>54</v>
      </c>
      <c r="E2340" s="62">
        <v>175</v>
      </c>
      <c r="F2340" s="110"/>
      <c r="G2340" s="111"/>
      <c r="H2340" s="110"/>
      <c r="I2340" s="65">
        <v>0.23</v>
      </c>
      <c r="J2340" s="112">
        <v>160</v>
      </c>
      <c r="K2340" s="67">
        <v>5.63</v>
      </c>
    </row>
    <row r="2341" spans="1:11" s="6" customFormat="1" ht="15" outlineLevel="1">
      <c r="A2341" s="59" t="s">
        <v>43</v>
      </c>
      <c r="B2341" s="108"/>
      <c r="C2341" s="108" t="s">
        <v>64</v>
      </c>
      <c r="D2341" s="109"/>
      <c r="E2341" s="62" t="s">
        <v>43</v>
      </c>
      <c r="F2341" s="110"/>
      <c r="G2341" s="111"/>
      <c r="H2341" s="110"/>
      <c r="I2341" s="65">
        <v>0.36</v>
      </c>
      <c r="J2341" s="112"/>
      <c r="K2341" s="67">
        <v>9.15</v>
      </c>
    </row>
    <row r="2342" spans="1:11" s="6" customFormat="1" ht="15.75">
      <c r="A2342" s="70" t="s">
        <v>43</v>
      </c>
      <c r="B2342" s="113"/>
      <c r="C2342" s="126" t="s">
        <v>65</v>
      </c>
      <c r="D2342" s="127"/>
      <c r="E2342" s="91" t="s">
        <v>43</v>
      </c>
      <c r="F2342" s="128"/>
      <c r="G2342" s="129"/>
      <c r="H2342" s="128"/>
      <c r="I2342" s="87">
        <v>1292.3699999999999</v>
      </c>
      <c r="J2342" s="125"/>
      <c r="K2342" s="86">
        <v>10253.99</v>
      </c>
    </row>
    <row r="2343" spans="1:11" s="6" customFormat="1" ht="15">
      <c r="A2343" s="123"/>
      <c r="B2343" s="124"/>
      <c r="C2343" s="168" t="s">
        <v>127</v>
      </c>
      <c r="D2343" s="169"/>
      <c r="E2343" s="169"/>
      <c r="F2343" s="169"/>
      <c r="G2343" s="169"/>
      <c r="H2343" s="169"/>
      <c r="I2343" s="65">
        <v>5027.8900000000003</v>
      </c>
      <c r="J2343" s="112"/>
      <c r="K2343" s="67">
        <v>88201.06</v>
      </c>
    </row>
    <row r="2344" spans="1:11" s="6" customFormat="1" ht="15">
      <c r="A2344" s="123"/>
      <c r="B2344" s="124"/>
      <c r="C2344" s="168" t="s">
        <v>128</v>
      </c>
      <c r="D2344" s="169"/>
      <c r="E2344" s="169"/>
      <c r="F2344" s="169"/>
      <c r="G2344" s="169"/>
      <c r="H2344" s="169"/>
      <c r="I2344" s="65"/>
      <c r="J2344" s="112"/>
      <c r="K2344" s="67"/>
    </row>
    <row r="2345" spans="1:11" s="6" customFormat="1" ht="15">
      <c r="A2345" s="123"/>
      <c r="B2345" s="124"/>
      <c r="C2345" s="168" t="s">
        <v>129</v>
      </c>
      <c r="D2345" s="169"/>
      <c r="E2345" s="169"/>
      <c r="F2345" s="169"/>
      <c r="G2345" s="169"/>
      <c r="H2345" s="169"/>
      <c r="I2345" s="65">
        <v>3087.78</v>
      </c>
      <c r="J2345" s="112"/>
      <c r="K2345" s="67">
        <v>81486.649999999994</v>
      </c>
    </row>
    <row r="2346" spans="1:11" s="6" customFormat="1" ht="15">
      <c r="A2346" s="123"/>
      <c r="B2346" s="124"/>
      <c r="C2346" s="168" t="s">
        <v>130</v>
      </c>
      <c r="D2346" s="169"/>
      <c r="E2346" s="169"/>
      <c r="F2346" s="169"/>
      <c r="G2346" s="169"/>
      <c r="H2346" s="169"/>
      <c r="I2346" s="65">
        <v>1898.27</v>
      </c>
      <c r="J2346" s="112"/>
      <c r="K2346" s="67">
        <v>6405.29</v>
      </c>
    </row>
    <row r="2347" spans="1:11" s="6" customFormat="1" ht="15">
      <c r="A2347" s="123"/>
      <c r="B2347" s="124"/>
      <c r="C2347" s="168" t="s">
        <v>131</v>
      </c>
      <c r="D2347" s="169"/>
      <c r="E2347" s="169"/>
      <c r="F2347" s="169"/>
      <c r="G2347" s="169"/>
      <c r="H2347" s="169"/>
      <c r="I2347" s="65">
        <v>45.36</v>
      </c>
      <c r="J2347" s="112"/>
      <c r="K2347" s="67">
        <v>402.25</v>
      </c>
    </row>
    <row r="2348" spans="1:11" s="6" customFormat="1" ht="15.75">
      <c r="A2348" s="123"/>
      <c r="B2348" s="124"/>
      <c r="C2348" s="173" t="s">
        <v>132</v>
      </c>
      <c r="D2348" s="174"/>
      <c r="E2348" s="174"/>
      <c r="F2348" s="174"/>
      <c r="G2348" s="174"/>
      <c r="H2348" s="174"/>
      <c r="I2348" s="76">
        <v>3087.71</v>
      </c>
      <c r="J2348" s="117"/>
      <c r="K2348" s="78">
        <v>67645.11</v>
      </c>
    </row>
    <row r="2349" spans="1:11" s="6" customFormat="1" ht="15.75">
      <c r="A2349" s="123"/>
      <c r="B2349" s="124"/>
      <c r="C2349" s="173" t="s">
        <v>133</v>
      </c>
      <c r="D2349" s="174"/>
      <c r="E2349" s="174"/>
      <c r="F2349" s="174"/>
      <c r="G2349" s="174"/>
      <c r="H2349" s="174"/>
      <c r="I2349" s="76">
        <v>1976.64</v>
      </c>
      <c r="J2349" s="117"/>
      <c r="K2349" s="78">
        <v>33431.879999999997</v>
      </c>
    </row>
    <row r="2350" spans="1:11" s="6" customFormat="1" ht="32.1" customHeight="1">
      <c r="A2350" s="123"/>
      <c r="B2350" s="124"/>
      <c r="C2350" s="173" t="s">
        <v>1167</v>
      </c>
      <c r="D2350" s="174"/>
      <c r="E2350" s="174"/>
      <c r="F2350" s="174"/>
      <c r="G2350" s="174"/>
      <c r="H2350" s="174"/>
      <c r="I2350" s="76"/>
      <c r="J2350" s="117"/>
      <c r="K2350" s="78"/>
    </row>
    <row r="2351" spans="1:11" s="6" customFormat="1" ht="15">
      <c r="A2351" s="123"/>
      <c r="B2351" s="124"/>
      <c r="C2351" s="168" t="s">
        <v>1168</v>
      </c>
      <c r="D2351" s="169"/>
      <c r="E2351" s="169"/>
      <c r="F2351" s="169"/>
      <c r="G2351" s="169"/>
      <c r="H2351" s="169"/>
      <c r="I2351" s="65">
        <v>10092.24</v>
      </c>
      <c r="J2351" s="112"/>
      <c r="K2351" s="67">
        <v>189278.05</v>
      </c>
    </row>
    <row r="2352" spans="1:11" s="6" customFormat="1" ht="32.1" customHeight="1">
      <c r="A2352" s="123"/>
      <c r="B2352" s="124"/>
      <c r="C2352" s="175" t="s">
        <v>1169</v>
      </c>
      <c r="D2352" s="176"/>
      <c r="E2352" s="176"/>
      <c r="F2352" s="176"/>
      <c r="G2352" s="176"/>
      <c r="H2352" s="176"/>
      <c r="I2352" s="87">
        <v>10092.24</v>
      </c>
      <c r="J2352" s="125"/>
      <c r="K2352" s="86">
        <v>189278.05</v>
      </c>
    </row>
    <row r="2353" spans="1:11" s="6" customFormat="1" ht="22.15" customHeight="1">
      <c r="A2353" s="166" t="s">
        <v>1170</v>
      </c>
      <c r="B2353" s="167"/>
      <c r="C2353" s="167"/>
      <c r="D2353" s="167"/>
      <c r="E2353" s="167"/>
      <c r="F2353" s="167"/>
      <c r="G2353" s="167"/>
      <c r="H2353" s="167"/>
      <c r="I2353" s="167"/>
      <c r="J2353" s="167"/>
      <c r="K2353" s="167"/>
    </row>
    <row r="2354" spans="1:11" s="6" customFormat="1" ht="135">
      <c r="A2354" s="59">
        <v>217</v>
      </c>
      <c r="B2354" s="108" t="s">
        <v>1171</v>
      </c>
      <c r="C2354" s="108" t="s">
        <v>1172</v>
      </c>
      <c r="D2354" s="109" t="s">
        <v>1036</v>
      </c>
      <c r="E2354" s="62" t="s">
        <v>1173</v>
      </c>
      <c r="F2354" s="110">
        <v>104.55</v>
      </c>
      <c r="G2354" s="111"/>
      <c r="H2354" s="110"/>
      <c r="I2354" s="65"/>
      <c r="J2354" s="112"/>
      <c r="K2354" s="67"/>
    </row>
    <row r="2355" spans="1:11" s="6" customFormat="1" ht="15" outlineLevel="1">
      <c r="A2355" s="59" t="s">
        <v>43</v>
      </c>
      <c r="B2355" s="108"/>
      <c r="C2355" s="108" t="s">
        <v>44</v>
      </c>
      <c r="D2355" s="109"/>
      <c r="E2355" s="62" t="s">
        <v>43</v>
      </c>
      <c r="F2355" s="110">
        <v>95.03</v>
      </c>
      <c r="G2355" s="111" t="s">
        <v>76</v>
      </c>
      <c r="H2355" s="110"/>
      <c r="I2355" s="65">
        <v>60.21</v>
      </c>
      <c r="J2355" s="112">
        <v>26.39</v>
      </c>
      <c r="K2355" s="67">
        <v>1588.97</v>
      </c>
    </row>
    <row r="2356" spans="1:11" s="6" customFormat="1" ht="15" outlineLevel="1">
      <c r="A2356" s="59" t="s">
        <v>43</v>
      </c>
      <c r="B2356" s="108"/>
      <c r="C2356" s="108" t="s">
        <v>46</v>
      </c>
      <c r="D2356" s="109"/>
      <c r="E2356" s="62" t="s">
        <v>43</v>
      </c>
      <c r="F2356" s="110">
        <v>9.52</v>
      </c>
      <c r="G2356" s="111">
        <v>1.2</v>
      </c>
      <c r="H2356" s="110"/>
      <c r="I2356" s="65">
        <v>5.48</v>
      </c>
      <c r="J2356" s="112">
        <v>6.01</v>
      </c>
      <c r="K2356" s="67">
        <v>32.96</v>
      </c>
    </row>
    <row r="2357" spans="1:11" s="6" customFormat="1" ht="15" outlineLevel="1">
      <c r="A2357" s="59" t="s">
        <v>43</v>
      </c>
      <c r="B2357" s="108"/>
      <c r="C2357" s="108" t="s">
        <v>48</v>
      </c>
      <c r="D2357" s="109"/>
      <c r="E2357" s="62" t="s">
        <v>43</v>
      </c>
      <c r="F2357" s="110"/>
      <c r="G2357" s="111"/>
      <c r="H2357" s="110"/>
      <c r="I2357" s="65"/>
      <c r="J2357" s="112">
        <v>26.39</v>
      </c>
      <c r="K2357" s="67"/>
    </row>
    <row r="2358" spans="1:11" s="6" customFormat="1" ht="15" outlineLevel="1">
      <c r="A2358" s="59" t="s">
        <v>43</v>
      </c>
      <c r="B2358" s="108"/>
      <c r="C2358" s="108" t="s">
        <v>52</v>
      </c>
      <c r="D2358" s="109"/>
      <c r="E2358" s="62" t="s">
        <v>43</v>
      </c>
      <c r="F2358" s="110"/>
      <c r="G2358" s="111"/>
      <c r="H2358" s="110"/>
      <c r="I2358" s="65"/>
      <c r="J2358" s="112"/>
      <c r="K2358" s="67"/>
    </row>
    <row r="2359" spans="1:11" s="6" customFormat="1" ht="15" outlineLevel="1">
      <c r="A2359" s="59" t="s">
        <v>43</v>
      </c>
      <c r="B2359" s="108"/>
      <c r="C2359" s="108" t="s">
        <v>53</v>
      </c>
      <c r="D2359" s="109" t="s">
        <v>54</v>
      </c>
      <c r="E2359" s="62">
        <v>91</v>
      </c>
      <c r="F2359" s="110"/>
      <c r="G2359" s="111"/>
      <c r="H2359" s="110"/>
      <c r="I2359" s="65">
        <v>54.79</v>
      </c>
      <c r="J2359" s="112">
        <v>75</v>
      </c>
      <c r="K2359" s="67">
        <v>1191.73</v>
      </c>
    </row>
    <row r="2360" spans="1:11" s="6" customFormat="1" ht="15" outlineLevel="1">
      <c r="A2360" s="59" t="s">
        <v>43</v>
      </c>
      <c r="B2360" s="108"/>
      <c r="C2360" s="108" t="s">
        <v>55</v>
      </c>
      <c r="D2360" s="109" t="s">
        <v>54</v>
      </c>
      <c r="E2360" s="62">
        <v>70</v>
      </c>
      <c r="F2360" s="110"/>
      <c r="G2360" s="111"/>
      <c r="H2360" s="110"/>
      <c r="I2360" s="65">
        <v>42.15</v>
      </c>
      <c r="J2360" s="112">
        <v>41</v>
      </c>
      <c r="K2360" s="67">
        <v>651.48</v>
      </c>
    </row>
    <row r="2361" spans="1:11" s="6" customFormat="1" ht="15" outlineLevel="1">
      <c r="A2361" s="59" t="s">
        <v>43</v>
      </c>
      <c r="B2361" s="108"/>
      <c r="C2361" s="108" t="s">
        <v>56</v>
      </c>
      <c r="D2361" s="109" t="s">
        <v>54</v>
      </c>
      <c r="E2361" s="62">
        <v>98</v>
      </c>
      <c r="F2361" s="110"/>
      <c r="G2361" s="111"/>
      <c r="H2361" s="110"/>
      <c r="I2361" s="65">
        <v>0</v>
      </c>
      <c r="J2361" s="112">
        <v>95</v>
      </c>
      <c r="K2361" s="67">
        <v>0</v>
      </c>
    </row>
    <row r="2362" spans="1:11" s="6" customFormat="1" ht="15" outlineLevel="1">
      <c r="A2362" s="59" t="s">
        <v>43</v>
      </c>
      <c r="B2362" s="108"/>
      <c r="C2362" s="108" t="s">
        <v>57</v>
      </c>
      <c r="D2362" s="109" t="s">
        <v>54</v>
      </c>
      <c r="E2362" s="62">
        <v>77</v>
      </c>
      <c r="F2362" s="110"/>
      <c r="G2362" s="111"/>
      <c r="H2362" s="110"/>
      <c r="I2362" s="65">
        <v>0</v>
      </c>
      <c r="J2362" s="112">
        <v>65</v>
      </c>
      <c r="K2362" s="67">
        <v>0</v>
      </c>
    </row>
    <row r="2363" spans="1:11" s="6" customFormat="1" ht="30" outlineLevel="1">
      <c r="A2363" s="59" t="s">
        <v>43</v>
      </c>
      <c r="B2363" s="108"/>
      <c r="C2363" s="108" t="s">
        <v>58</v>
      </c>
      <c r="D2363" s="109" t="s">
        <v>59</v>
      </c>
      <c r="E2363" s="62">
        <v>8.5</v>
      </c>
      <c r="F2363" s="110"/>
      <c r="G2363" s="111" t="s">
        <v>76</v>
      </c>
      <c r="H2363" s="110"/>
      <c r="I2363" s="65">
        <v>5.39</v>
      </c>
      <c r="J2363" s="112"/>
      <c r="K2363" s="67"/>
    </row>
    <row r="2364" spans="1:11" s="6" customFormat="1" ht="15.75">
      <c r="A2364" s="70" t="s">
        <v>43</v>
      </c>
      <c r="B2364" s="113"/>
      <c r="C2364" s="113" t="s">
        <v>60</v>
      </c>
      <c r="D2364" s="114"/>
      <c r="E2364" s="73" t="s">
        <v>43</v>
      </c>
      <c r="F2364" s="115"/>
      <c r="G2364" s="116"/>
      <c r="H2364" s="115"/>
      <c r="I2364" s="76">
        <v>162.63</v>
      </c>
      <c r="J2364" s="117"/>
      <c r="K2364" s="78">
        <v>3465.14</v>
      </c>
    </row>
    <row r="2365" spans="1:11" s="6" customFormat="1" ht="30">
      <c r="A2365" s="59">
        <v>218</v>
      </c>
      <c r="B2365" s="108" t="s">
        <v>1039</v>
      </c>
      <c r="C2365" s="108" t="s">
        <v>1040</v>
      </c>
      <c r="D2365" s="109" t="s">
        <v>418</v>
      </c>
      <c r="E2365" s="62">
        <v>4.8</v>
      </c>
      <c r="F2365" s="110">
        <v>378.22</v>
      </c>
      <c r="G2365" s="111"/>
      <c r="H2365" s="110"/>
      <c r="I2365" s="65">
        <v>1815.46</v>
      </c>
      <c r="J2365" s="112">
        <v>1.85</v>
      </c>
      <c r="K2365" s="78">
        <v>3358.59</v>
      </c>
    </row>
    <row r="2366" spans="1:11" s="6" customFormat="1" ht="180">
      <c r="A2366" s="59">
        <v>219</v>
      </c>
      <c r="B2366" s="108" t="s">
        <v>1174</v>
      </c>
      <c r="C2366" s="108" t="s">
        <v>1175</v>
      </c>
      <c r="D2366" s="109" t="s">
        <v>122</v>
      </c>
      <c r="E2366" s="62" t="s">
        <v>1176</v>
      </c>
      <c r="F2366" s="110">
        <v>1637.73</v>
      </c>
      <c r="G2366" s="111"/>
      <c r="H2366" s="110"/>
      <c r="I2366" s="65"/>
      <c r="J2366" s="112"/>
      <c r="K2366" s="67"/>
    </row>
    <row r="2367" spans="1:11" s="6" customFormat="1" ht="25.5" outlineLevel="1">
      <c r="A2367" s="59" t="s">
        <v>43</v>
      </c>
      <c r="B2367" s="108"/>
      <c r="C2367" s="108" t="s">
        <v>44</v>
      </c>
      <c r="D2367" s="109"/>
      <c r="E2367" s="62" t="s">
        <v>43</v>
      </c>
      <c r="F2367" s="110">
        <v>1531.2</v>
      </c>
      <c r="G2367" s="111" t="s">
        <v>94</v>
      </c>
      <c r="H2367" s="110"/>
      <c r="I2367" s="65">
        <v>1265.1199999999999</v>
      </c>
      <c r="J2367" s="112">
        <v>26.39</v>
      </c>
      <c r="K2367" s="67">
        <v>33386.39</v>
      </c>
    </row>
    <row r="2368" spans="1:11" s="6" customFormat="1" ht="15" outlineLevel="1">
      <c r="A2368" s="59" t="s">
        <v>43</v>
      </c>
      <c r="B2368" s="108"/>
      <c r="C2368" s="108" t="s">
        <v>46</v>
      </c>
      <c r="D2368" s="109"/>
      <c r="E2368" s="62" t="s">
        <v>43</v>
      </c>
      <c r="F2368" s="110">
        <v>45.47</v>
      </c>
      <c r="G2368" s="111" t="s">
        <v>95</v>
      </c>
      <c r="H2368" s="110"/>
      <c r="I2368" s="65">
        <v>37.119999999999997</v>
      </c>
      <c r="J2368" s="112">
        <v>6.33</v>
      </c>
      <c r="K2368" s="67">
        <v>234.99</v>
      </c>
    </row>
    <row r="2369" spans="1:11" s="6" customFormat="1" ht="15" outlineLevel="1">
      <c r="A2369" s="59" t="s">
        <v>43</v>
      </c>
      <c r="B2369" s="108"/>
      <c r="C2369" s="108" t="s">
        <v>48</v>
      </c>
      <c r="D2369" s="109"/>
      <c r="E2369" s="62" t="s">
        <v>43</v>
      </c>
      <c r="F2369" s="110" t="s">
        <v>447</v>
      </c>
      <c r="G2369" s="111"/>
      <c r="H2369" s="110"/>
      <c r="I2369" s="68" t="s">
        <v>163</v>
      </c>
      <c r="J2369" s="112">
        <v>26.39</v>
      </c>
      <c r="K2369" s="69" t="s">
        <v>1177</v>
      </c>
    </row>
    <row r="2370" spans="1:11" s="6" customFormat="1" ht="15" outlineLevel="1">
      <c r="A2370" s="59" t="s">
        <v>43</v>
      </c>
      <c r="B2370" s="108"/>
      <c r="C2370" s="108" t="s">
        <v>52</v>
      </c>
      <c r="D2370" s="109"/>
      <c r="E2370" s="62" t="s">
        <v>43</v>
      </c>
      <c r="F2370" s="110">
        <v>61.06</v>
      </c>
      <c r="G2370" s="111"/>
      <c r="H2370" s="110"/>
      <c r="I2370" s="65">
        <v>33.229999999999997</v>
      </c>
      <c r="J2370" s="112">
        <v>10.78</v>
      </c>
      <c r="K2370" s="67">
        <v>358.26</v>
      </c>
    </row>
    <row r="2371" spans="1:11" s="6" customFormat="1" ht="15" outlineLevel="1">
      <c r="A2371" s="59" t="s">
        <v>43</v>
      </c>
      <c r="B2371" s="108"/>
      <c r="C2371" s="108" t="s">
        <v>53</v>
      </c>
      <c r="D2371" s="109" t="s">
        <v>54</v>
      </c>
      <c r="E2371" s="62">
        <v>85</v>
      </c>
      <c r="F2371" s="110"/>
      <c r="G2371" s="111"/>
      <c r="H2371" s="110"/>
      <c r="I2371" s="65">
        <v>1075.3499999999999</v>
      </c>
      <c r="J2371" s="112">
        <v>70</v>
      </c>
      <c r="K2371" s="67">
        <v>23370.47</v>
      </c>
    </row>
    <row r="2372" spans="1:11" s="6" customFormat="1" ht="15" outlineLevel="1">
      <c r="A2372" s="59" t="s">
        <v>43</v>
      </c>
      <c r="B2372" s="108"/>
      <c r="C2372" s="108" t="s">
        <v>55</v>
      </c>
      <c r="D2372" s="109" t="s">
        <v>54</v>
      </c>
      <c r="E2372" s="62">
        <v>70</v>
      </c>
      <c r="F2372" s="110"/>
      <c r="G2372" s="111"/>
      <c r="H2372" s="110"/>
      <c r="I2372" s="65">
        <v>885.58</v>
      </c>
      <c r="J2372" s="112">
        <v>41</v>
      </c>
      <c r="K2372" s="67">
        <v>13688.42</v>
      </c>
    </row>
    <row r="2373" spans="1:11" s="6" customFormat="1" ht="15" outlineLevel="1">
      <c r="A2373" s="59" t="s">
        <v>43</v>
      </c>
      <c r="B2373" s="108"/>
      <c r="C2373" s="108" t="s">
        <v>56</v>
      </c>
      <c r="D2373" s="109" t="s">
        <v>54</v>
      </c>
      <c r="E2373" s="62">
        <v>98</v>
      </c>
      <c r="F2373" s="110"/>
      <c r="G2373" s="111"/>
      <c r="H2373" s="110"/>
      <c r="I2373" s="65">
        <v>0.19</v>
      </c>
      <c r="J2373" s="112">
        <v>95</v>
      </c>
      <c r="K2373" s="67">
        <v>4.71</v>
      </c>
    </row>
    <row r="2374" spans="1:11" s="6" customFormat="1" ht="15" outlineLevel="1">
      <c r="A2374" s="59" t="s">
        <v>43</v>
      </c>
      <c r="B2374" s="108"/>
      <c r="C2374" s="108" t="s">
        <v>57</v>
      </c>
      <c r="D2374" s="109" t="s">
        <v>54</v>
      </c>
      <c r="E2374" s="62">
        <v>77</v>
      </c>
      <c r="F2374" s="110"/>
      <c r="G2374" s="111"/>
      <c r="H2374" s="110"/>
      <c r="I2374" s="65">
        <v>0.15</v>
      </c>
      <c r="J2374" s="112">
        <v>65</v>
      </c>
      <c r="K2374" s="67">
        <v>3.22</v>
      </c>
    </row>
    <row r="2375" spans="1:11" s="6" customFormat="1" ht="30" outlineLevel="1">
      <c r="A2375" s="59" t="s">
        <v>43</v>
      </c>
      <c r="B2375" s="108"/>
      <c r="C2375" s="108" t="s">
        <v>58</v>
      </c>
      <c r="D2375" s="109" t="s">
        <v>59</v>
      </c>
      <c r="E2375" s="62">
        <v>116</v>
      </c>
      <c r="F2375" s="110"/>
      <c r="G2375" s="111" t="s">
        <v>94</v>
      </c>
      <c r="H2375" s="110"/>
      <c r="I2375" s="65">
        <v>95.84</v>
      </c>
      <c r="J2375" s="112"/>
      <c r="K2375" s="67"/>
    </row>
    <row r="2376" spans="1:11" s="6" customFormat="1" ht="15.75">
      <c r="A2376" s="70" t="s">
        <v>43</v>
      </c>
      <c r="B2376" s="113"/>
      <c r="C2376" s="113" t="s">
        <v>60</v>
      </c>
      <c r="D2376" s="114"/>
      <c r="E2376" s="73" t="s">
        <v>43</v>
      </c>
      <c r="F2376" s="115"/>
      <c r="G2376" s="116"/>
      <c r="H2376" s="115"/>
      <c r="I2376" s="76">
        <v>3296.74</v>
      </c>
      <c r="J2376" s="117"/>
      <c r="K2376" s="78">
        <v>71046.460000000006</v>
      </c>
    </row>
    <row r="2377" spans="1:11" s="6" customFormat="1" ht="15" outlineLevel="1">
      <c r="A2377" s="59" t="s">
        <v>43</v>
      </c>
      <c r="B2377" s="108"/>
      <c r="C2377" s="108" t="s">
        <v>61</v>
      </c>
      <c r="D2377" s="109"/>
      <c r="E2377" s="62" t="s">
        <v>43</v>
      </c>
      <c r="F2377" s="110"/>
      <c r="G2377" s="111"/>
      <c r="H2377" s="110"/>
      <c r="I2377" s="65"/>
      <c r="J2377" s="112"/>
      <c r="K2377" s="67"/>
    </row>
    <row r="2378" spans="1:11" s="6" customFormat="1" ht="25.5" outlineLevel="1">
      <c r="A2378" s="59" t="s">
        <v>43</v>
      </c>
      <c r="B2378" s="108"/>
      <c r="C2378" s="108" t="s">
        <v>46</v>
      </c>
      <c r="D2378" s="109"/>
      <c r="E2378" s="62" t="s">
        <v>43</v>
      </c>
      <c r="F2378" s="110">
        <v>0.23</v>
      </c>
      <c r="G2378" s="111" t="s">
        <v>100</v>
      </c>
      <c r="H2378" s="110"/>
      <c r="I2378" s="65">
        <v>0.02</v>
      </c>
      <c r="J2378" s="112">
        <v>26.39</v>
      </c>
      <c r="K2378" s="67">
        <v>0.5</v>
      </c>
    </row>
    <row r="2379" spans="1:11" s="6" customFormat="1" ht="25.5" outlineLevel="1">
      <c r="A2379" s="59" t="s">
        <v>43</v>
      </c>
      <c r="B2379" s="108"/>
      <c r="C2379" s="108" t="s">
        <v>48</v>
      </c>
      <c r="D2379" s="109"/>
      <c r="E2379" s="62" t="s">
        <v>43</v>
      </c>
      <c r="F2379" s="110">
        <v>0.23</v>
      </c>
      <c r="G2379" s="111" t="s">
        <v>100</v>
      </c>
      <c r="H2379" s="110"/>
      <c r="I2379" s="65">
        <v>0.02</v>
      </c>
      <c r="J2379" s="112">
        <v>26.39</v>
      </c>
      <c r="K2379" s="67">
        <v>0.5</v>
      </c>
    </row>
    <row r="2380" spans="1:11" s="6" customFormat="1" ht="15" outlineLevel="1">
      <c r="A2380" s="59" t="s">
        <v>43</v>
      </c>
      <c r="B2380" s="108"/>
      <c r="C2380" s="108" t="s">
        <v>63</v>
      </c>
      <c r="D2380" s="109" t="s">
        <v>54</v>
      </c>
      <c r="E2380" s="62">
        <v>175</v>
      </c>
      <c r="F2380" s="110"/>
      <c r="G2380" s="111"/>
      <c r="H2380" s="110"/>
      <c r="I2380" s="65">
        <v>0.04</v>
      </c>
      <c r="J2380" s="112">
        <v>160</v>
      </c>
      <c r="K2380" s="67">
        <v>0.81</v>
      </c>
    </row>
    <row r="2381" spans="1:11" s="6" customFormat="1" ht="15" outlineLevel="1">
      <c r="A2381" s="59" t="s">
        <v>43</v>
      </c>
      <c r="B2381" s="108"/>
      <c r="C2381" s="108" t="s">
        <v>64</v>
      </c>
      <c r="D2381" s="109"/>
      <c r="E2381" s="62" t="s">
        <v>43</v>
      </c>
      <c r="F2381" s="110"/>
      <c r="G2381" s="111"/>
      <c r="H2381" s="110"/>
      <c r="I2381" s="65">
        <v>0.06</v>
      </c>
      <c r="J2381" s="112"/>
      <c r="K2381" s="67">
        <v>1.31</v>
      </c>
    </row>
    <row r="2382" spans="1:11" s="6" customFormat="1" ht="15.75">
      <c r="A2382" s="70" t="s">
        <v>43</v>
      </c>
      <c r="B2382" s="113"/>
      <c r="C2382" s="113" t="s">
        <v>65</v>
      </c>
      <c r="D2382" s="114"/>
      <c r="E2382" s="73" t="s">
        <v>43</v>
      </c>
      <c r="F2382" s="115"/>
      <c r="G2382" s="116"/>
      <c r="H2382" s="115"/>
      <c r="I2382" s="76">
        <v>3296.8</v>
      </c>
      <c r="J2382" s="117"/>
      <c r="K2382" s="78">
        <v>71047.77</v>
      </c>
    </row>
    <row r="2383" spans="1:11" s="6" customFormat="1" ht="60">
      <c r="A2383" s="59">
        <v>220</v>
      </c>
      <c r="B2383" s="108" t="s">
        <v>1178</v>
      </c>
      <c r="C2383" s="108" t="s">
        <v>1179</v>
      </c>
      <c r="D2383" s="109" t="s">
        <v>106</v>
      </c>
      <c r="E2383" s="62" t="s">
        <v>1180</v>
      </c>
      <c r="F2383" s="110">
        <v>8344.7099999999991</v>
      </c>
      <c r="G2383" s="111"/>
      <c r="H2383" s="110"/>
      <c r="I2383" s="65">
        <v>3698.95</v>
      </c>
      <c r="J2383" s="112">
        <v>9.74</v>
      </c>
      <c r="K2383" s="78">
        <v>36027.79</v>
      </c>
    </row>
    <row r="2384" spans="1:11" s="6" customFormat="1" ht="105">
      <c r="A2384" s="59">
        <v>221</v>
      </c>
      <c r="B2384" s="108" t="s">
        <v>1181</v>
      </c>
      <c r="C2384" s="108" t="s">
        <v>1182</v>
      </c>
      <c r="D2384" s="109" t="s">
        <v>106</v>
      </c>
      <c r="E2384" s="62" t="s">
        <v>1183</v>
      </c>
      <c r="F2384" s="110">
        <v>12040.34</v>
      </c>
      <c r="G2384" s="111"/>
      <c r="H2384" s="110"/>
      <c r="I2384" s="65">
        <v>1216.27</v>
      </c>
      <c r="J2384" s="112">
        <v>4.78</v>
      </c>
      <c r="K2384" s="78">
        <v>5813.76</v>
      </c>
    </row>
    <row r="2385" spans="1:11" s="6" customFormat="1" ht="195">
      <c r="A2385" s="59">
        <v>222</v>
      </c>
      <c r="B2385" s="108" t="s">
        <v>1184</v>
      </c>
      <c r="C2385" s="108" t="s">
        <v>1185</v>
      </c>
      <c r="D2385" s="109" t="s">
        <v>74</v>
      </c>
      <c r="E2385" s="62">
        <v>0</v>
      </c>
      <c r="F2385" s="110">
        <v>306.48</v>
      </c>
      <c r="G2385" s="111"/>
      <c r="H2385" s="110"/>
      <c r="I2385" s="65"/>
      <c r="J2385" s="112"/>
      <c r="K2385" s="67"/>
    </row>
    <row r="2386" spans="1:11" s="6" customFormat="1" ht="25.5" outlineLevel="1">
      <c r="A2386" s="59" t="s">
        <v>43</v>
      </c>
      <c r="B2386" s="108"/>
      <c r="C2386" s="108" t="s">
        <v>44</v>
      </c>
      <c r="D2386" s="109"/>
      <c r="E2386" s="62" t="s">
        <v>43</v>
      </c>
      <c r="F2386" s="110">
        <v>267.64</v>
      </c>
      <c r="G2386" s="111" t="s">
        <v>94</v>
      </c>
      <c r="H2386" s="110"/>
      <c r="I2386" s="65"/>
      <c r="J2386" s="112">
        <v>26.39</v>
      </c>
      <c r="K2386" s="67"/>
    </row>
    <row r="2387" spans="1:11" s="6" customFormat="1" ht="15" outlineLevel="1">
      <c r="A2387" s="59" t="s">
        <v>43</v>
      </c>
      <c r="B2387" s="108"/>
      <c r="C2387" s="108" t="s">
        <v>46</v>
      </c>
      <c r="D2387" s="109"/>
      <c r="E2387" s="62" t="s">
        <v>43</v>
      </c>
      <c r="F2387" s="110">
        <v>3.8</v>
      </c>
      <c r="G2387" s="111" t="s">
        <v>95</v>
      </c>
      <c r="H2387" s="110"/>
      <c r="I2387" s="65"/>
      <c r="J2387" s="112">
        <v>10.92</v>
      </c>
      <c r="K2387" s="67"/>
    </row>
    <row r="2388" spans="1:11" s="6" customFormat="1" ht="15" outlineLevel="1">
      <c r="A2388" s="59" t="s">
        <v>43</v>
      </c>
      <c r="B2388" s="108"/>
      <c r="C2388" s="108" t="s">
        <v>48</v>
      </c>
      <c r="D2388" s="109"/>
      <c r="E2388" s="62" t="s">
        <v>43</v>
      </c>
      <c r="F2388" s="110" t="s">
        <v>1186</v>
      </c>
      <c r="G2388" s="111"/>
      <c r="H2388" s="110"/>
      <c r="I2388" s="65"/>
      <c r="J2388" s="112">
        <v>26.39</v>
      </c>
      <c r="K2388" s="67"/>
    </row>
    <row r="2389" spans="1:11" s="6" customFormat="1" ht="15" outlineLevel="1">
      <c r="A2389" s="59" t="s">
        <v>43</v>
      </c>
      <c r="B2389" s="108"/>
      <c r="C2389" s="108" t="s">
        <v>52</v>
      </c>
      <c r="D2389" s="109"/>
      <c r="E2389" s="62" t="s">
        <v>43</v>
      </c>
      <c r="F2389" s="110">
        <v>35.04</v>
      </c>
      <c r="G2389" s="111"/>
      <c r="H2389" s="110"/>
      <c r="I2389" s="65"/>
      <c r="J2389" s="112">
        <v>8.82</v>
      </c>
      <c r="K2389" s="67"/>
    </row>
    <row r="2390" spans="1:11" s="6" customFormat="1" ht="15" outlineLevel="1">
      <c r="A2390" s="59" t="s">
        <v>43</v>
      </c>
      <c r="B2390" s="108"/>
      <c r="C2390" s="108" t="s">
        <v>53</v>
      </c>
      <c r="D2390" s="109" t="s">
        <v>54</v>
      </c>
      <c r="E2390" s="62">
        <v>100</v>
      </c>
      <c r="F2390" s="110"/>
      <c r="G2390" s="111"/>
      <c r="H2390" s="110"/>
      <c r="I2390" s="65"/>
      <c r="J2390" s="112">
        <v>83</v>
      </c>
      <c r="K2390" s="67"/>
    </row>
    <row r="2391" spans="1:11" s="6" customFormat="1" ht="15" outlineLevel="1">
      <c r="A2391" s="59" t="s">
        <v>43</v>
      </c>
      <c r="B2391" s="108"/>
      <c r="C2391" s="108" t="s">
        <v>55</v>
      </c>
      <c r="D2391" s="109" t="s">
        <v>54</v>
      </c>
      <c r="E2391" s="62">
        <v>64</v>
      </c>
      <c r="F2391" s="110"/>
      <c r="G2391" s="111"/>
      <c r="H2391" s="110"/>
      <c r="I2391" s="65"/>
      <c r="J2391" s="112">
        <v>41</v>
      </c>
      <c r="K2391" s="67"/>
    </row>
    <row r="2392" spans="1:11" s="6" customFormat="1" ht="15" outlineLevel="1">
      <c r="A2392" s="59" t="s">
        <v>43</v>
      </c>
      <c r="B2392" s="108"/>
      <c r="C2392" s="108" t="s">
        <v>56</v>
      </c>
      <c r="D2392" s="109" t="s">
        <v>54</v>
      </c>
      <c r="E2392" s="62">
        <v>98</v>
      </c>
      <c r="F2392" s="110"/>
      <c r="G2392" s="111"/>
      <c r="H2392" s="110"/>
      <c r="I2392" s="65">
        <v>0</v>
      </c>
      <c r="J2392" s="112">
        <v>95</v>
      </c>
      <c r="K2392" s="67">
        <v>0</v>
      </c>
    </row>
    <row r="2393" spans="1:11" s="6" customFormat="1" ht="15" outlineLevel="1">
      <c r="A2393" s="59" t="s">
        <v>43</v>
      </c>
      <c r="B2393" s="108"/>
      <c r="C2393" s="108" t="s">
        <v>57</v>
      </c>
      <c r="D2393" s="109" t="s">
        <v>54</v>
      </c>
      <c r="E2393" s="62">
        <v>77</v>
      </c>
      <c r="F2393" s="110"/>
      <c r="G2393" s="111"/>
      <c r="H2393" s="110"/>
      <c r="I2393" s="65">
        <v>0</v>
      </c>
      <c r="J2393" s="112">
        <v>65</v>
      </c>
      <c r="K2393" s="67">
        <v>0</v>
      </c>
    </row>
    <row r="2394" spans="1:11" s="6" customFormat="1" ht="30" outlineLevel="1">
      <c r="A2394" s="59" t="s">
        <v>43</v>
      </c>
      <c r="B2394" s="108"/>
      <c r="C2394" s="108" t="s">
        <v>58</v>
      </c>
      <c r="D2394" s="109" t="s">
        <v>59</v>
      </c>
      <c r="E2394" s="62">
        <v>21.35</v>
      </c>
      <c r="F2394" s="110"/>
      <c r="G2394" s="111" t="s">
        <v>94</v>
      </c>
      <c r="H2394" s="110"/>
      <c r="I2394" s="65"/>
      <c r="J2394" s="112"/>
      <c r="K2394" s="67"/>
    </row>
    <row r="2395" spans="1:11" s="6" customFormat="1" ht="15.75">
      <c r="A2395" s="70" t="s">
        <v>43</v>
      </c>
      <c r="B2395" s="113"/>
      <c r="C2395" s="113" t="s">
        <v>60</v>
      </c>
      <c r="D2395" s="114"/>
      <c r="E2395" s="73" t="s">
        <v>43</v>
      </c>
      <c r="F2395" s="115"/>
      <c r="G2395" s="116"/>
      <c r="H2395" s="115"/>
      <c r="I2395" s="76"/>
      <c r="J2395" s="117"/>
      <c r="K2395" s="78"/>
    </row>
    <row r="2396" spans="1:11" s="6" customFormat="1" ht="15" outlineLevel="1">
      <c r="A2396" s="59" t="s">
        <v>43</v>
      </c>
      <c r="B2396" s="108"/>
      <c r="C2396" s="108" t="s">
        <v>61</v>
      </c>
      <c r="D2396" s="109"/>
      <c r="E2396" s="62" t="s">
        <v>43</v>
      </c>
      <c r="F2396" s="110"/>
      <c r="G2396" s="111"/>
      <c r="H2396" s="110"/>
      <c r="I2396" s="65"/>
      <c r="J2396" s="112"/>
      <c r="K2396" s="67"/>
    </row>
    <row r="2397" spans="1:11" s="6" customFormat="1" ht="25.5" outlineLevel="1">
      <c r="A2397" s="59" t="s">
        <v>43</v>
      </c>
      <c r="B2397" s="108"/>
      <c r="C2397" s="108" t="s">
        <v>46</v>
      </c>
      <c r="D2397" s="109"/>
      <c r="E2397" s="62" t="s">
        <v>43</v>
      </c>
      <c r="F2397" s="110">
        <v>0.76</v>
      </c>
      <c r="G2397" s="111" t="s">
        <v>100</v>
      </c>
      <c r="H2397" s="110"/>
      <c r="I2397" s="65"/>
      <c r="J2397" s="112">
        <v>26.39</v>
      </c>
      <c r="K2397" s="67"/>
    </row>
    <row r="2398" spans="1:11" s="6" customFormat="1" ht="25.5" outlineLevel="1">
      <c r="A2398" s="59" t="s">
        <v>43</v>
      </c>
      <c r="B2398" s="108"/>
      <c r="C2398" s="108" t="s">
        <v>48</v>
      </c>
      <c r="D2398" s="109"/>
      <c r="E2398" s="62" t="s">
        <v>43</v>
      </c>
      <c r="F2398" s="110">
        <v>0.76</v>
      </c>
      <c r="G2398" s="111" t="s">
        <v>100</v>
      </c>
      <c r="H2398" s="110"/>
      <c r="I2398" s="65"/>
      <c r="J2398" s="112">
        <v>26.39</v>
      </c>
      <c r="K2398" s="67"/>
    </row>
    <row r="2399" spans="1:11" s="6" customFormat="1" ht="15" outlineLevel="1">
      <c r="A2399" s="59" t="s">
        <v>43</v>
      </c>
      <c r="B2399" s="108"/>
      <c r="C2399" s="108" t="s">
        <v>63</v>
      </c>
      <c r="D2399" s="109" t="s">
        <v>54</v>
      </c>
      <c r="E2399" s="62">
        <v>175</v>
      </c>
      <c r="F2399" s="110"/>
      <c r="G2399" s="111"/>
      <c r="H2399" s="110"/>
      <c r="I2399" s="65">
        <v>0</v>
      </c>
      <c r="J2399" s="112">
        <v>160</v>
      </c>
      <c r="K2399" s="67">
        <v>0</v>
      </c>
    </row>
    <row r="2400" spans="1:11" s="6" customFormat="1" ht="15" outlineLevel="1">
      <c r="A2400" s="59" t="s">
        <v>43</v>
      </c>
      <c r="B2400" s="108"/>
      <c r="C2400" s="108" t="s">
        <v>64</v>
      </c>
      <c r="D2400" s="109"/>
      <c r="E2400" s="62" t="s">
        <v>43</v>
      </c>
      <c r="F2400" s="110"/>
      <c r="G2400" s="111"/>
      <c r="H2400" s="110"/>
      <c r="I2400" s="65"/>
      <c r="J2400" s="112"/>
      <c r="K2400" s="67"/>
    </row>
    <row r="2401" spans="1:11" s="6" customFormat="1" ht="15.75">
      <c r="A2401" s="70" t="s">
        <v>43</v>
      </c>
      <c r="B2401" s="113"/>
      <c r="C2401" s="113" t="s">
        <v>65</v>
      </c>
      <c r="D2401" s="114"/>
      <c r="E2401" s="73" t="s">
        <v>43</v>
      </c>
      <c r="F2401" s="115"/>
      <c r="G2401" s="116"/>
      <c r="H2401" s="115"/>
      <c r="I2401" s="76"/>
      <c r="J2401" s="117"/>
      <c r="K2401" s="78"/>
    </row>
    <row r="2402" spans="1:11" s="6" customFormat="1" ht="180">
      <c r="A2402" s="59">
        <v>223</v>
      </c>
      <c r="B2402" s="108" t="s">
        <v>421</v>
      </c>
      <c r="C2402" s="108" t="s">
        <v>422</v>
      </c>
      <c r="D2402" s="109" t="s">
        <v>142</v>
      </c>
      <c r="E2402" s="62" t="s">
        <v>1187</v>
      </c>
      <c r="F2402" s="110">
        <v>1367.44</v>
      </c>
      <c r="G2402" s="111"/>
      <c r="H2402" s="110"/>
      <c r="I2402" s="65"/>
      <c r="J2402" s="112"/>
      <c r="K2402" s="67"/>
    </row>
    <row r="2403" spans="1:11" s="6" customFormat="1" ht="25.5" outlineLevel="1">
      <c r="A2403" s="59" t="s">
        <v>43</v>
      </c>
      <c r="B2403" s="108"/>
      <c r="C2403" s="108" t="s">
        <v>44</v>
      </c>
      <c r="D2403" s="109"/>
      <c r="E2403" s="62" t="s">
        <v>43</v>
      </c>
      <c r="F2403" s="110">
        <v>1340.64</v>
      </c>
      <c r="G2403" s="111" t="s">
        <v>94</v>
      </c>
      <c r="H2403" s="110"/>
      <c r="I2403" s="65">
        <v>647.36</v>
      </c>
      <c r="J2403" s="112">
        <v>26.39</v>
      </c>
      <c r="K2403" s="67">
        <v>17083.900000000001</v>
      </c>
    </row>
    <row r="2404" spans="1:11" s="6" customFormat="1" ht="15" outlineLevel="1">
      <c r="A2404" s="59" t="s">
        <v>43</v>
      </c>
      <c r="B2404" s="108"/>
      <c r="C2404" s="108" t="s">
        <v>46</v>
      </c>
      <c r="D2404" s="109"/>
      <c r="E2404" s="62" t="s">
        <v>43</v>
      </c>
      <c r="F2404" s="110">
        <v>26.8</v>
      </c>
      <c r="G2404" s="111" t="s">
        <v>95</v>
      </c>
      <c r="H2404" s="110"/>
      <c r="I2404" s="65">
        <v>12.79</v>
      </c>
      <c r="J2404" s="112">
        <v>9.9499999999999993</v>
      </c>
      <c r="K2404" s="67">
        <v>127.24</v>
      </c>
    </row>
    <row r="2405" spans="1:11" s="6" customFormat="1" ht="15" outlineLevel="1">
      <c r="A2405" s="59" t="s">
        <v>43</v>
      </c>
      <c r="B2405" s="108"/>
      <c r="C2405" s="108" t="s">
        <v>48</v>
      </c>
      <c r="D2405" s="109"/>
      <c r="E2405" s="62" t="s">
        <v>43</v>
      </c>
      <c r="F2405" s="110" t="s">
        <v>382</v>
      </c>
      <c r="G2405" s="111"/>
      <c r="H2405" s="110"/>
      <c r="I2405" s="68" t="s">
        <v>1188</v>
      </c>
      <c r="J2405" s="112">
        <v>26.39</v>
      </c>
      <c r="K2405" s="69" t="s">
        <v>1189</v>
      </c>
    </row>
    <row r="2406" spans="1:11" s="6" customFormat="1" ht="15" outlineLevel="1">
      <c r="A2406" s="59" t="s">
        <v>43</v>
      </c>
      <c r="B2406" s="108"/>
      <c r="C2406" s="108" t="s">
        <v>52</v>
      </c>
      <c r="D2406" s="109"/>
      <c r="E2406" s="62" t="s">
        <v>43</v>
      </c>
      <c r="F2406" s="110"/>
      <c r="G2406" s="111"/>
      <c r="H2406" s="110"/>
      <c r="I2406" s="65"/>
      <c r="J2406" s="112"/>
      <c r="K2406" s="67"/>
    </row>
    <row r="2407" spans="1:11" s="6" customFormat="1" ht="15" outlineLevel="1">
      <c r="A2407" s="59" t="s">
        <v>43</v>
      </c>
      <c r="B2407" s="108"/>
      <c r="C2407" s="108" t="s">
        <v>53</v>
      </c>
      <c r="D2407" s="109" t="s">
        <v>54</v>
      </c>
      <c r="E2407" s="62">
        <v>85</v>
      </c>
      <c r="F2407" s="110"/>
      <c r="G2407" s="111"/>
      <c r="H2407" s="110"/>
      <c r="I2407" s="65">
        <v>550.26</v>
      </c>
      <c r="J2407" s="112">
        <v>70</v>
      </c>
      <c r="K2407" s="67">
        <v>11958.73</v>
      </c>
    </row>
    <row r="2408" spans="1:11" s="6" customFormat="1" ht="15" outlineLevel="1">
      <c r="A2408" s="59" t="s">
        <v>43</v>
      </c>
      <c r="B2408" s="108"/>
      <c r="C2408" s="108" t="s">
        <v>55</v>
      </c>
      <c r="D2408" s="109" t="s">
        <v>54</v>
      </c>
      <c r="E2408" s="62">
        <v>70</v>
      </c>
      <c r="F2408" s="110"/>
      <c r="G2408" s="111"/>
      <c r="H2408" s="110"/>
      <c r="I2408" s="65">
        <v>453.15</v>
      </c>
      <c r="J2408" s="112">
        <v>41</v>
      </c>
      <c r="K2408" s="67">
        <v>7004.4</v>
      </c>
    </row>
    <row r="2409" spans="1:11" s="6" customFormat="1" ht="15" outlineLevel="1">
      <c r="A2409" s="59" t="s">
        <v>43</v>
      </c>
      <c r="B2409" s="108"/>
      <c r="C2409" s="108" t="s">
        <v>56</v>
      </c>
      <c r="D2409" s="109" t="s">
        <v>54</v>
      </c>
      <c r="E2409" s="62">
        <v>98</v>
      </c>
      <c r="F2409" s="110"/>
      <c r="G2409" s="111"/>
      <c r="H2409" s="110"/>
      <c r="I2409" s="65">
        <v>2.02</v>
      </c>
      <c r="J2409" s="112">
        <v>95</v>
      </c>
      <c r="K2409" s="67">
        <v>51.56</v>
      </c>
    </row>
    <row r="2410" spans="1:11" s="6" customFormat="1" ht="15" outlineLevel="1">
      <c r="A2410" s="59" t="s">
        <v>43</v>
      </c>
      <c r="B2410" s="108"/>
      <c r="C2410" s="108" t="s">
        <v>57</v>
      </c>
      <c r="D2410" s="109" t="s">
        <v>54</v>
      </c>
      <c r="E2410" s="62">
        <v>77</v>
      </c>
      <c r="F2410" s="110"/>
      <c r="G2410" s="111"/>
      <c r="H2410" s="110"/>
      <c r="I2410" s="65">
        <v>1.59</v>
      </c>
      <c r="J2410" s="112">
        <v>65</v>
      </c>
      <c r="K2410" s="67">
        <v>35.28</v>
      </c>
    </row>
    <row r="2411" spans="1:11" s="6" customFormat="1" ht="30" outlineLevel="1">
      <c r="A2411" s="59" t="s">
        <v>43</v>
      </c>
      <c r="B2411" s="108"/>
      <c r="C2411" s="108" t="s">
        <v>58</v>
      </c>
      <c r="D2411" s="109" t="s">
        <v>59</v>
      </c>
      <c r="E2411" s="62">
        <v>114</v>
      </c>
      <c r="F2411" s="110"/>
      <c r="G2411" s="111" t="s">
        <v>94</v>
      </c>
      <c r="H2411" s="110"/>
      <c r="I2411" s="65">
        <v>55.05</v>
      </c>
      <c r="J2411" s="112"/>
      <c r="K2411" s="67"/>
    </row>
    <row r="2412" spans="1:11" s="6" customFormat="1" ht="15.75">
      <c r="A2412" s="70" t="s">
        <v>43</v>
      </c>
      <c r="B2412" s="113"/>
      <c r="C2412" s="113" t="s">
        <v>60</v>
      </c>
      <c r="D2412" s="114"/>
      <c r="E2412" s="73" t="s">
        <v>43</v>
      </c>
      <c r="F2412" s="115"/>
      <c r="G2412" s="116"/>
      <c r="H2412" s="115"/>
      <c r="I2412" s="76">
        <v>1667.17</v>
      </c>
      <c r="J2412" s="117"/>
      <c r="K2412" s="78">
        <v>36261.11</v>
      </c>
    </row>
    <row r="2413" spans="1:11" s="6" customFormat="1" ht="15" outlineLevel="1">
      <c r="A2413" s="59" t="s">
        <v>43</v>
      </c>
      <c r="B2413" s="108"/>
      <c r="C2413" s="108" t="s">
        <v>61</v>
      </c>
      <c r="D2413" s="109"/>
      <c r="E2413" s="62" t="s">
        <v>43</v>
      </c>
      <c r="F2413" s="110"/>
      <c r="G2413" s="111"/>
      <c r="H2413" s="110"/>
      <c r="I2413" s="65"/>
      <c r="J2413" s="112"/>
      <c r="K2413" s="67"/>
    </row>
    <row r="2414" spans="1:11" s="6" customFormat="1" ht="25.5" outlineLevel="1">
      <c r="A2414" s="59" t="s">
        <v>43</v>
      </c>
      <c r="B2414" s="108"/>
      <c r="C2414" s="108" t="s">
        <v>46</v>
      </c>
      <c r="D2414" s="109"/>
      <c r="E2414" s="62" t="s">
        <v>43</v>
      </c>
      <c r="F2414" s="110">
        <v>4.3099999999999996</v>
      </c>
      <c r="G2414" s="111" t="s">
        <v>100</v>
      </c>
      <c r="H2414" s="110"/>
      <c r="I2414" s="65">
        <v>0.21</v>
      </c>
      <c r="J2414" s="112">
        <v>26.39</v>
      </c>
      <c r="K2414" s="67">
        <v>5.43</v>
      </c>
    </row>
    <row r="2415" spans="1:11" s="6" customFormat="1" ht="25.5" outlineLevel="1">
      <c r="A2415" s="59" t="s">
        <v>43</v>
      </c>
      <c r="B2415" s="108"/>
      <c r="C2415" s="108" t="s">
        <v>48</v>
      </c>
      <c r="D2415" s="109"/>
      <c r="E2415" s="62" t="s">
        <v>43</v>
      </c>
      <c r="F2415" s="110">
        <v>4.3099999999999996</v>
      </c>
      <c r="G2415" s="111" t="s">
        <v>100</v>
      </c>
      <c r="H2415" s="110"/>
      <c r="I2415" s="65">
        <v>0.21</v>
      </c>
      <c r="J2415" s="112">
        <v>26.39</v>
      </c>
      <c r="K2415" s="67">
        <v>5.43</v>
      </c>
    </row>
    <row r="2416" spans="1:11" s="6" customFormat="1" ht="15" outlineLevel="1">
      <c r="A2416" s="59" t="s">
        <v>43</v>
      </c>
      <c r="B2416" s="108"/>
      <c r="C2416" s="108" t="s">
        <v>63</v>
      </c>
      <c r="D2416" s="109" t="s">
        <v>54</v>
      </c>
      <c r="E2416" s="62">
        <v>175</v>
      </c>
      <c r="F2416" s="110"/>
      <c r="G2416" s="111"/>
      <c r="H2416" s="110"/>
      <c r="I2416" s="65">
        <v>0.37</v>
      </c>
      <c r="J2416" s="112">
        <v>160</v>
      </c>
      <c r="K2416" s="67">
        <v>8.69</v>
      </c>
    </row>
    <row r="2417" spans="1:11" s="6" customFormat="1" ht="15" outlineLevel="1">
      <c r="A2417" s="59" t="s">
        <v>43</v>
      </c>
      <c r="B2417" s="108"/>
      <c r="C2417" s="108" t="s">
        <v>64</v>
      </c>
      <c r="D2417" s="109"/>
      <c r="E2417" s="62" t="s">
        <v>43</v>
      </c>
      <c r="F2417" s="110"/>
      <c r="G2417" s="111"/>
      <c r="H2417" s="110"/>
      <c r="I2417" s="65">
        <v>0.57999999999999996</v>
      </c>
      <c r="J2417" s="112"/>
      <c r="K2417" s="67">
        <v>14.12</v>
      </c>
    </row>
    <row r="2418" spans="1:11" s="6" customFormat="1" ht="15.75">
      <c r="A2418" s="70" t="s">
        <v>43</v>
      </c>
      <c r="B2418" s="113"/>
      <c r="C2418" s="113" t="s">
        <v>65</v>
      </c>
      <c r="D2418" s="114"/>
      <c r="E2418" s="73" t="s">
        <v>43</v>
      </c>
      <c r="F2418" s="115"/>
      <c r="G2418" s="116"/>
      <c r="H2418" s="115"/>
      <c r="I2418" s="76">
        <v>1667.75</v>
      </c>
      <c r="J2418" s="117"/>
      <c r="K2418" s="78">
        <v>36275.230000000003</v>
      </c>
    </row>
    <row r="2419" spans="1:11" s="6" customFormat="1" ht="45">
      <c r="A2419" s="59">
        <v>224</v>
      </c>
      <c r="B2419" s="108" t="s">
        <v>123</v>
      </c>
      <c r="C2419" s="108" t="s">
        <v>1190</v>
      </c>
      <c r="D2419" s="109" t="s">
        <v>103</v>
      </c>
      <c r="E2419" s="62">
        <v>31.81</v>
      </c>
      <c r="F2419" s="110">
        <v>413.51</v>
      </c>
      <c r="G2419" s="111"/>
      <c r="H2419" s="110"/>
      <c r="I2419" s="65">
        <v>13153.75</v>
      </c>
      <c r="J2419" s="112">
        <v>7.4</v>
      </c>
      <c r="K2419" s="78">
        <v>97337.77</v>
      </c>
    </row>
    <row r="2420" spans="1:11" s="6" customFormat="1" ht="180">
      <c r="A2420" s="59">
        <v>225</v>
      </c>
      <c r="B2420" s="108" t="s">
        <v>1191</v>
      </c>
      <c r="C2420" s="108" t="s">
        <v>1192</v>
      </c>
      <c r="D2420" s="109" t="s">
        <v>1193</v>
      </c>
      <c r="E2420" s="62">
        <v>24.79</v>
      </c>
      <c r="F2420" s="110">
        <v>4.63</v>
      </c>
      <c r="G2420" s="111"/>
      <c r="H2420" s="110"/>
      <c r="I2420" s="65"/>
      <c r="J2420" s="112"/>
      <c r="K2420" s="67"/>
    </row>
    <row r="2421" spans="1:11" s="6" customFormat="1" ht="25.5" outlineLevel="1">
      <c r="A2421" s="59" t="s">
        <v>43</v>
      </c>
      <c r="B2421" s="108"/>
      <c r="C2421" s="108" t="s">
        <v>44</v>
      </c>
      <c r="D2421" s="109"/>
      <c r="E2421" s="62" t="s">
        <v>43</v>
      </c>
      <c r="F2421" s="110">
        <v>4.49</v>
      </c>
      <c r="G2421" s="111" t="s">
        <v>94</v>
      </c>
      <c r="H2421" s="110"/>
      <c r="I2421" s="65">
        <v>168.96</v>
      </c>
      <c r="J2421" s="112">
        <v>26.39</v>
      </c>
      <c r="K2421" s="67">
        <v>4458.96</v>
      </c>
    </row>
    <row r="2422" spans="1:11" s="6" customFormat="1" ht="15" outlineLevel="1">
      <c r="A2422" s="59" t="s">
        <v>43</v>
      </c>
      <c r="B2422" s="108"/>
      <c r="C2422" s="108" t="s">
        <v>46</v>
      </c>
      <c r="D2422" s="109"/>
      <c r="E2422" s="62" t="s">
        <v>43</v>
      </c>
      <c r="F2422" s="110">
        <v>0.14000000000000001</v>
      </c>
      <c r="G2422" s="111" t="s">
        <v>95</v>
      </c>
      <c r="H2422" s="110"/>
      <c r="I2422" s="65">
        <v>5.21</v>
      </c>
      <c r="J2422" s="112">
        <v>6.36</v>
      </c>
      <c r="K2422" s="67">
        <v>33.11</v>
      </c>
    </row>
    <row r="2423" spans="1:11" s="6" customFormat="1" ht="15" outlineLevel="1">
      <c r="A2423" s="59" t="s">
        <v>43</v>
      </c>
      <c r="B2423" s="108"/>
      <c r="C2423" s="108" t="s">
        <v>48</v>
      </c>
      <c r="D2423" s="109"/>
      <c r="E2423" s="62" t="s">
        <v>43</v>
      </c>
      <c r="F2423" s="110"/>
      <c r="G2423" s="111"/>
      <c r="H2423" s="110"/>
      <c r="I2423" s="65"/>
      <c r="J2423" s="112">
        <v>26.39</v>
      </c>
      <c r="K2423" s="67"/>
    </row>
    <row r="2424" spans="1:11" s="6" customFormat="1" ht="15" outlineLevel="1">
      <c r="A2424" s="59" t="s">
        <v>43</v>
      </c>
      <c r="B2424" s="108"/>
      <c r="C2424" s="108" t="s">
        <v>52</v>
      </c>
      <c r="D2424" s="109"/>
      <c r="E2424" s="62" t="s">
        <v>43</v>
      </c>
      <c r="F2424" s="110"/>
      <c r="G2424" s="111"/>
      <c r="H2424" s="110"/>
      <c r="I2424" s="65"/>
      <c r="J2424" s="112"/>
      <c r="K2424" s="67"/>
    </row>
    <row r="2425" spans="1:11" s="6" customFormat="1" ht="15" outlineLevel="1">
      <c r="A2425" s="59" t="s">
        <v>43</v>
      </c>
      <c r="B2425" s="108"/>
      <c r="C2425" s="108" t="s">
        <v>53</v>
      </c>
      <c r="D2425" s="109" t="s">
        <v>54</v>
      </c>
      <c r="E2425" s="62">
        <v>85</v>
      </c>
      <c r="F2425" s="110"/>
      <c r="G2425" s="111"/>
      <c r="H2425" s="110"/>
      <c r="I2425" s="65">
        <v>143.62</v>
      </c>
      <c r="J2425" s="112">
        <v>70</v>
      </c>
      <c r="K2425" s="67">
        <v>3121.27</v>
      </c>
    </row>
    <row r="2426" spans="1:11" s="6" customFormat="1" ht="15" outlineLevel="1">
      <c r="A2426" s="59" t="s">
        <v>43</v>
      </c>
      <c r="B2426" s="108"/>
      <c r="C2426" s="108" t="s">
        <v>55</v>
      </c>
      <c r="D2426" s="109" t="s">
        <v>54</v>
      </c>
      <c r="E2426" s="62">
        <v>70</v>
      </c>
      <c r="F2426" s="110"/>
      <c r="G2426" s="111"/>
      <c r="H2426" s="110"/>
      <c r="I2426" s="65">
        <v>118.27</v>
      </c>
      <c r="J2426" s="112">
        <v>41</v>
      </c>
      <c r="K2426" s="67">
        <v>1828.17</v>
      </c>
    </row>
    <row r="2427" spans="1:11" s="6" customFormat="1" ht="15" outlineLevel="1">
      <c r="A2427" s="59" t="s">
        <v>43</v>
      </c>
      <c r="B2427" s="108"/>
      <c r="C2427" s="108" t="s">
        <v>56</v>
      </c>
      <c r="D2427" s="109" t="s">
        <v>54</v>
      </c>
      <c r="E2427" s="62">
        <v>98</v>
      </c>
      <c r="F2427" s="110"/>
      <c r="G2427" s="111"/>
      <c r="H2427" s="110"/>
      <c r="I2427" s="65">
        <v>0</v>
      </c>
      <c r="J2427" s="112">
        <v>95</v>
      </c>
      <c r="K2427" s="67">
        <v>0</v>
      </c>
    </row>
    <row r="2428" spans="1:11" s="6" customFormat="1" ht="15" outlineLevel="1">
      <c r="A2428" s="59" t="s">
        <v>43</v>
      </c>
      <c r="B2428" s="108"/>
      <c r="C2428" s="108" t="s">
        <v>57</v>
      </c>
      <c r="D2428" s="109" t="s">
        <v>54</v>
      </c>
      <c r="E2428" s="62">
        <v>77</v>
      </c>
      <c r="F2428" s="110"/>
      <c r="G2428" s="111"/>
      <c r="H2428" s="110"/>
      <c r="I2428" s="65">
        <v>0</v>
      </c>
      <c r="J2428" s="112">
        <v>65</v>
      </c>
      <c r="K2428" s="67">
        <v>0</v>
      </c>
    </row>
    <row r="2429" spans="1:11" s="6" customFormat="1" ht="30" outlineLevel="1">
      <c r="A2429" s="59" t="s">
        <v>43</v>
      </c>
      <c r="B2429" s="108"/>
      <c r="C2429" s="108" t="s">
        <v>58</v>
      </c>
      <c r="D2429" s="109" t="s">
        <v>59</v>
      </c>
      <c r="E2429" s="62">
        <v>0.34</v>
      </c>
      <c r="F2429" s="110"/>
      <c r="G2429" s="111" t="s">
        <v>94</v>
      </c>
      <c r="H2429" s="110"/>
      <c r="I2429" s="65">
        <v>12.79</v>
      </c>
      <c r="J2429" s="112"/>
      <c r="K2429" s="67"/>
    </row>
    <row r="2430" spans="1:11" s="6" customFormat="1" ht="15.75">
      <c r="A2430" s="70" t="s">
        <v>43</v>
      </c>
      <c r="B2430" s="113"/>
      <c r="C2430" s="113" t="s">
        <v>60</v>
      </c>
      <c r="D2430" s="114"/>
      <c r="E2430" s="73" t="s">
        <v>43</v>
      </c>
      <c r="F2430" s="115"/>
      <c r="G2430" s="116"/>
      <c r="H2430" s="115"/>
      <c r="I2430" s="76">
        <v>436.06</v>
      </c>
      <c r="J2430" s="117"/>
      <c r="K2430" s="78">
        <v>9441.51</v>
      </c>
    </row>
    <row r="2431" spans="1:11" s="6" customFormat="1" ht="180">
      <c r="A2431" s="59">
        <v>226</v>
      </c>
      <c r="B2431" s="108" t="s">
        <v>174</v>
      </c>
      <c r="C2431" s="108" t="s">
        <v>175</v>
      </c>
      <c r="D2431" s="109" t="s">
        <v>142</v>
      </c>
      <c r="E2431" s="62" t="s">
        <v>1194</v>
      </c>
      <c r="F2431" s="110">
        <v>96.73</v>
      </c>
      <c r="G2431" s="111"/>
      <c r="H2431" s="110"/>
      <c r="I2431" s="65"/>
      <c r="J2431" s="112"/>
      <c r="K2431" s="67"/>
    </row>
    <row r="2432" spans="1:11" s="6" customFormat="1" ht="25.5" outlineLevel="1">
      <c r="A2432" s="59" t="s">
        <v>43</v>
      </c>
      <c r="B2432" s="108"/>
      <c r="C2432" s="108" t="s">
        <v>44</v>
      </c>
      <c r="D2432" s="109"/>
      <c r="E2432" s="62" t="s">
        <v>43</v>
      </c>
      <c r="F2432" s="110">
        <v>74.13</v>
      </c>
      <c r="G2432" s="111" t="s">
        <v>94</v>
      </c>
      <c r="H2432" s="110"/>
      <c r="I2432" s="65">
        <v>21.01</v>
      </c>
      <c r="J2432" s="112">
        <v>26.39</v>
      </c>
      <c r="K2432" s="67">
        <v>554.42999999999995</v>
      </c>
    </row>
    <row r="2433" spans="1:11" s="6" customFormat="1" ht="15" outlineLevel="1">
      <c r="A2433" s="59" t="s">
        <v>43</v>
      </c>
      <c r="B2433" s="108"/>
      <c r="C2433" s="108" t="s">
        <v>46</v>
      </c>
      <c r="D2433" s="109"/>
      <c r="E2433" s="62" t="s">
        <v>43</v>
      </c>
      <c r="F2433" s="110">
        <v>13.14</v>
      </c>
      <c r="G2433" s="111" t="s">
        <v>95</v>
      </c>
      <c r="H2433" s="110"/>
      <c r="I2433" s="65">
        <v>3.68</v>
      </c>
      <c r="J2433" s="112">
        <v>8.01</v>
      </c>
      <c r="K2433" s="67">
        <v>29.48</v>
      </c>
    </row>
    <row r="2434" spans="1:11" s="6" customFormat="1" ht="15" outlineLevel="1">
      <c r="A2434" s="59" t="s">
        <v>43</v>
      </c>
      <c r="B2434" s="108"/>
      <c r="C2434" s="108" t="s">
        <v>48</v>
      </c>
      <c r="D2434" s="109"/>
      <c r="E2434" s="62" t="s">
        <v>43</v>
      </c>
      <c r="F2434" s="110" t="s">
        <v>177</v>
      </c>
      <c r="G2434" s="111"/>
      <c r="H2434" s="110"/>
      <c r="I2434" s="68" t="s">
        <v>822</v>
      </c>
      <c r="J2434" s="112">
        <v>26.39</v>
      </c>
      <c r="K2434" s="69" t="s">
        <v>1195</v>
      </c>
    </row>
    <row r="2435" spans="1:11" s="6" customFormat="1" ht="15" outlineLevel="1">
      <c r="A2435" s="59" t="s">
        <v>43</v>
      </c>
      <c r="B2435" s="108"/>
      <c r="C2435" s="108" t="s">
        <v>52</v>
      </c>
      <c r="D2435" s="109"/>
      <c r="E2435" s="62" t="s">
        <v>43</v>
      </c>
      <c r="F2435" s="110">
        <v>9.4600000000000009</v>
      </c>
      <c r="G2435" s="111"/>
      <c r="H2435" s="110"/>
      <c r="I2435" s="65">
        <v>1.77</v>
      </c>
      <c r="J2435" s="112">
        <v>6.81</v>
      </c>
      <c r="K2435" s="67">
        <v>12.03</v>
      </c>
    </row>
    <row r="2436" spans="1:11" s="6" customFormat="1" ht="15" outlineLevel="1">
      <c r="A2436" s="59" t="s">
        <v>43</v>
      </c>
      <c r="B2436" s="108"/>
      <c r="C2436" s="108" t="s">
        <v>53</v>
      </c>
      <c r="D2436" s="109" t="s">
        <v>54</v>
      </c>
      <c r="E2436" s="62">
        <v>100</v>
      </c>
      <c r="F2436" s="110"/>
      <c r="G2436" s="111"/>
      <c r="H2436" s="110"/>
      <c r="I2436" s="65">
        <v>21.01</v>
      </c>
      <c r="J2436" s="112">
        <v>83</v>
      </c>
      <c r="K2436" s="67">
        <v>460.18</v>
      </c>
    </row>
    <row r="2437" spans="1:11" s="6" customFormat="1" ht="15" outlineLevel="1">
      <c r="A2437" s="59" t="s">
        <v>43</v>
      </c>
      <c r="B2437" s="108"/>
      <c r="C2437" s="108" t="s">
        <v>55</v>
      </c>
      <c r="D2437" s="109" t="s">
        <v>54</v>
      </c>
      <c r="E2437" s="62">
        <v>64</v>
      </c>
      <c r="F2437" s="110"/>
      <c r="G2437" s="111"/>
      <c r="H2437" s="110"/>
      <c r="I2437" s="65">
        <v>13.45</v>
      </c>
      <c r="J2437" s="112">
        <v>41</v>
      </c>
      <c r="K2437" s="67">
        <v>227.32</v>
      </c>
    </row>
    <row r="2438" spans="1:11" s="6" customFormat="1" ht="15" outlineLevel="1">
      <c r="A2438" s="59" t="s">
        <v>43</v>
      </c>
      <c r="B2438" s="108"/>
      <c r="C2438" s="108" t="s">
        <v>56</v>
      </c>
      <c r="D2438" s="109" t="s">
        <v>54</v>
      </c>
      <c r="E2438" s="62">
        <v>98</v>
      </c>
      <c r="F2438" s="110"/>
      <c r="G2438" s="111"/>
      <c r="H2438" s="110"/>
      <c r="I2438" s="65">
        <v>0.11</v>
      </c>
      <c r="J2438" s="112">
        <v>95</v>
      </c>
      <c r="K2438" s="67">
        <v>2.88</v>
      </c>
    </row>
    <row r="2439" spans="1:11" s="6" customFormat="1" ht="15" outlineLevel="1">
      <c r="A2439" s="59" t="s">
        <v>43</v>
      </c>
      <c r="B2439" s="108"/>
      <c r="C2439" s="108" t="s">
        <v>57</v>
      </c>
      <c r="D2439" s="109" t="s">
        <v>54</v>
      </c>
      <c r="E2439" s="62">
        <v>77</v>
      </c>
      <c r="F2439" s="110"/>
      <c r="G2439" s="111"/>
      <c r="H2439" s="110"/>
      <c r="I2439" s="65">
        <v>0.08</v>
      </c>
      <c r="J2439" s="112">
        <v>65</v>
      </c>
      <c r="K2439" s="67">
        <v>1.97</v>
      </c>
    </row>
    <row r="2440" spans="1:11" s="6" customFormat="1" ht="30" outlineLevel="1">
      <c r="A2440" s="59" t="s">
        <v>43</v>
      </c>
      <c r="B2440" s="108"/>
      <c r="C2440" s="108" t="s">
        <v>58</v>
      </c>
      <c r="D2440" s="109" t="s">
        <v>59</v>
      </c>
      <c r="E2440" s="62">
        <v>5.31</v>
      </c>
      <c r="F2440" s="110"/>
      <c r="G2440" s="111" t="s">
        <v>94</v>
      </c>
      <c r="H2440" s="110"/>
      <c r="I2440" s="65">
        <v>1.5</v>
      </c>
      <c r="J2440" s="112"/>
      <c r="K2440" s="67"/>
    </row>
    <row r="2441" spans="1:11" s="6" customFormat="1" ht="15.75">
      <c r="A2441" s="70" t="s">
        <v>43</v>
      </c>
      <c r="B2441" s="113"/>
      <c r="C2441" s="113" t="s">
        <v>60</v>
      </c>
      <c r="D2441" s="114"/>
      <c r="E2441" s="73" t="s">
        <v>43</v>
      </c>
      <c r="F2441" s="115"/>
      <c r="G2441" s="116"/>
      <c r="H2441" s="115"/>
      <c r="I2441" s="76">
        <v>61.11</v>
      </c>
      <c r="J2441" s="117"/>
      <c r="K2441" s="78">
        <v>1288.29</v>
      </c>
    </row>
    <row r="2442" spans="1:11" s="6" customFormat="1" ht="15" outlineLevel="1">
      <c r="A2442" s="59" t="s">
        <v>43</v>
      </c>
      <c r="B2442" s="108"/>
      <c r="C2442" s="108" t="s">
        <v>61</v>
      </c>
      <c r="D2442" s="109"/>
      <c r="E2442" s="62" t="s">
        <v>43</v>
      </c>
      <c r="F2442" s="110"/>
      <c r="G2442" s="111"/>
      <c r="H2442" s="110"/>
      <c r="I2442" s="65"/>
      <c r="J2442" s="112"/>
      <c r="K2442" s="67"/>
    </row>
    <row r="2443" spans="1:11" s="6" customFormat="1" ht="25.5" outlineLevel="1">
      <c r="A2443" s="59" t="s">
        <v>43</v>
      </c>
      <c r="B2443" s="108"/>
      <c r="C2443" s="108" t="s">
        <v>46</v>
      </c>
      <c r="D2443" s="109"/>
      <c r="E2443" s="62" t="s">
        <v>43</v>
      </c>
      <c r="F2443" s="110">
        <v>0.41</v>
      </c>
      <c r="G2443" s="111" t="s">
        <v>100</v>
      </c>
      <c r="H2443" s="110"/>
      <c r="I2443" s="65">
        <v>0.01</v>
      </c>
      <c r="J2443" s="112">
        <v>26.39</v>
      </c>
      <c r="K2443" s="67">
        <v>0.3</v>
      </c>
    </row>
    <row r="2444" spans="1:11" s="6" customFormat="1" ht="25.5" outlineLevel="1">
      <c r="A2444" s="59" t="s">
        <v>43</v>
      </c>
      <c r="B2444" s="108"/>
      <c r="C2444" s="108" t="s">
        <v>48</v>
      </c>
      <c r="D2444" s="109"/>
      <c r="E2444" s="62" t="s">
        <v>43</v>
      </c>
      <c r="F2444" s="110">
        <v>0.41</v>
      </c>
      <c r="G2444" s="111" t="s">
        <v>100</v>
      </c>
      <c r="H2444" s="110"/>
      <c r="I2444" s="65">
        <v>0.01</v>
      </c>
      <c r="J2444" s="112">
        <v>26.39</v>
      </c>
      <c r="K2444" s="67">
        <v>0.3</v>
      </c>
    </row>
    <row r="2445" spans="1:11" s="6" customFormat="1" ht="15" outlineLevel="1">
      <c r="A2445" s="59" t="s">
        <v>43</v>
      </c>
      <c r="B2445" s="108"/>
      <c r="C2445" s="108" t="s">
        <v>63</v>
      </c>
      <c r="D2445" s="109" t="s">
        <v>54</v>
      </c>
      <c r="E2445" s="62">
        <v>175</v>
      </c>
      <c r="F2445" s="110"/>
      <c r="G2445" s="111"/>
      <c r="H2445" s="110"/>
      <c r="I2445" s="65">
        <v>0.02</v>
      </c>
      <c r="J2445" s="112">
        <v>160</v>
      </c>
      <c r="K2445" s="67">
        <v>0.49</v>
      </c>
    </row>
    <row r="2446" spans="1:11" s="6" customFormat="1" ht="15" outlineLevel="1">
      <c r="A2446" s="59" t="s">
        <v>43</v>
      </c>
      <c r="B2446" s="108"/>
      <c r="C2446" s="108" t="s">
        <v>64</v>
      </c>
      <c r="D2446" s="109"/>
      <c r="E2446" s="62" t="s">
        <v>43</v>
      </c>
      <c r="F2446" s="110"/>
      <c r="G2446" s="111"/>
      <c r="H2446" s="110"/>
      <c r="I2446" s="65">
        <v>0.03</v>
      </c>
      <c r="J2446" s="112"/>
      <c r="K2446" s="67">
        <v>0.79</v>
      </c>
    </row>
    <row r="2447" spans="1:11" s="6" customFormat="1" ht="15.75">
      <c r="A2447" s="70" t="s">
        <v>43</v>
      </c>
      <c r="B2447" s="113"/>
      <c r="C2447" s="113" t="s">
        <v>65</v>
      </c>
      <c r="D2447" s="114"/>
      <c r="E2447" s="73" t="s">
        <v>43</v>
      </c>
      <c r="F2447" s="115"/>
      <c r="G2447" s="116"/>
      <c r="H2447" s="115"/>
      <c r="I2447" s="76">
        <v>61.14</v>
      </c>
      <c r="J2447" s="117"/>
      <c r="K2447" s="78">
        <v>1289.08</v>
      </c>
    </row>
    <row r="2448" spans="1:11" s="6" customFormat="1" ht="45">
      <c r="A2448" s="59">
        <v>227</v>
      </c>
      <c r="B2448" s="108" t="s">
        <v>180</v>
      </c>
      <c r="C2448" s="108" t="s">
        <v>181</v>
      </c>
      <c r="D2448" s="109" t="s">
        <v>106</v>
      </c>
      <c r="E2448" s="62" t="s">
        <v>1196</v>
      </c>
      <c r="F2448" s="110">
        <v>18660.61</v>
      </c>
      <c r="G2448" s="111"/>
      <c r="H2448" s="110"/>
      <c r="I2448" s="65">
        <v>31.35</v>
      </c>
      <c r="J2448" s="112">
        <v>3.05</v>
      </c>
      <c r="K2448" s="78">
        <v>95.62</v>
      </c>
    </row>
    <row r="2449" spans="1:11" s="6" customFormat="1" ht="180">
      <c r="A2449" s="59">
        <v>228</v>
      </c>
      <c r="B2449" s="108" t="s">
        <v>183</v>
      </c>
      <c r="C2449" s="108" t="s">
        <v>184</v>
      </c>
      <c r="D2449" s="109" t="s">
        <v>142</v>
      </c>
      <c r="E2449" s="62" t="s">
        <v>1194</v>
      </c>
      <c r="F2449" s="110">
        <v>314.81</v>
      </c>
      <c r="G2449" s="111">
        <v>2</v>
      </c>
      <c r="H2449" s="110"/>
      <c r="I2449" s="65"/>
      <c r="J2449" s="112"/>
      <c r="K2449" s="67"/>
    </row>
    <row r="2450" spans="1:11" s="6" customFormat="1" ht="25.5" outlineLevel="1">
      <c r="A2450" s="59" t="s">
        <v>43</v>
      </c>
      <c r="B2450" s="108"/>
      <c r="C2450" s="108" t="s">
        <v>44</v>
      </c>
      <c r="D2450" s="109"/>
      <c r="E2450" s="62" t="s">
        <v>43</v>
      </c>
      <c r="F2450" s="110">
        <v>25.35</v>
      </c>
      <c r="G2450" s="111" t="s">
        <v>185</v>
      </c>
      <c r="H2450" s="110"/>
      <c r="I2450" s="65">
        <v>14.37</v>
      </c>
      <c r="J2450" s="112">
        <v>26.39</v>
      </c>
      <c r="K2450" s="67">
        <v>379.2</v>
      </c>
    </row>
    <row r="2451" spans="1:11" s="6" customFormat="1" ht="15" outlineLevel="1">
      <c r="A2451" s="59" t="s">
        <v>43</v>
      </c>
      <c r="B2451" s="108"/>
      <c r="C2451" s="108" t="s">
        <v>46</v>
      </c>
      <c r="D2451" s="109"/>
      <c r="E2451" s="62" t="s">
        <v>43</v>
      </c>
      <c r="F2451" s="110">
        <v>1.81</v>
      </c>
      <c r="G2451" s="111" t="s">
        <v>186</v>
      </c>
      <c r="H2451" s="110"/>
      <c r="I2451" s="65">
        <v>1.01</v>
      </c>
      <c r="J2451" s="112">
        <v>10.23</v>
      </c>
      <c r="K2451" s="67">
        <v>10.37</v>
      </c>
    </row>
    <row r="2452" spans="1:11" s="6" customFormat="1" ht="15" outlineLevel="1">
      <c r="A2452" s="59" t="s">
        <v>43</v>
      </c>
      <c r="B2452" s="108"/>
      <c r="C2452" s="108" t="s">
        <v>48</v>
      </c>
      <c r="D2452" s="109"/>
      <c r="E2452" s="62" t="s">
        <v>43</v>
      </c>
      <c r="F2452" s="110" t="s">
        <v>187</v>
      </c>
      <c r="G2452" s="111"/>
      <c r="H2452" s="110"/>
      <c r="I2452" s="68" t="s">
        <v>287</v>
      </c>
      <c r="J2452" s="112">
        <v>26.39</v>
      </c>
      <c r="K2452" s="69" t="s">
        <v>1197</v>
      </c>
    </row>
    <row r="2453" spans="1:11" s="6" customFormat="1" ht="15" outlineLevel="1">
      <c r="A2453" s="59" t="s">
        <v>43</v>
      </c>
      <c r="B2453" s="108"/>
      <c r="C2453" s="108" t="s">
        <v>52</v>
      </c>
      <c r="D2453" s="109"/>
      <c r="E2453" s="62" t="s">
        <v>43</v>
      </c>
      <c r="F2453" s="110">
        <v>287.64999999999998</v>
      </c>
      <c r="G2453" s="111">
        <v>2</v>
      </c>
      <c r="H2453" s="110"/>
      <c r="I2453" s="65">
        <v>107.41</v>
      </c>
      <c r="J2453" s="112">
        <v>2.76</v>
      </c>
      <c r="K2453" s="67">
        <v>296.45</v>
      </c>
    </row>
    <row r="2454" spans="1:11" s="6" customFormat="1" ht="15" outlineLevel="1">
      <c r="A2454" s="59" t="s">
        <v>43</v>
      </c>
      <c r="B2454" s="108"/>
      <c r="C2454" s="108" t="s">
        <v>53</v>
      </c>
      <c r="D2454" s="109" t="s">
        <v>54</v>
      </c>
      <c r="E2454" s="62">
        <v>100</v>
      </c>
      <c r="F2454" s="110"/>
      <c r="G2454" s="111"/>
      <c r="H2454" s="110"/>
      <c r="I2454" s="65">
        <v>14.37</v>
      </c>
      <c r="J2454" s="112">
        <v>83</v>
      </c>
      <c r="K2454" s="67">
        <v>314.74</v>
      </c>
    </row>
    <row r="2455" spans="1:11" s="6" customFormat="1" ht="15" outlineLevel="1">
      <c r="A2455" s="59" t="s">
        <v>43</v>
      </c>
      <c r="B2455" s="108"/>
      <c r="C2455" s="108" t="s">
        <v>55</v>
      </c>
      <c r="D2455" s="109" t="s">
        <v>54</v>
      </c>
      <c r="E2455" s="62">
        <v>64</v>
      </c>
      <c r="F2455" s="110"/>
      <c r="G2455" s="111"/>
      <c r="H2455" s="110"/>
      <c r="I2455" s="65">
        <v>9.1999999999999993</v>
      </c>
      <c r="J2455" s="112">
        <v>41</v>
      </c>
      <c r="K2455" s="67">
        <v>155.47</v>
      </c>
    </row>
    <row r="2456" spans="1:11" s="6" customFormat="1" ht="15" outlineLevel="1">
      <c r="A2456" s="59" t="s">
        <v>43</v>
      </c>
      <c r="B2456" s="108"/>
      <c r="C2456" s="108" t="s">
        <v>56</v>
      </c>
      <c r="D2456" s="109" t="s">
        <v>54</v>
      </c>
      <c r="E2456" s="62">
        <v>98</v>
      </c>
      <c r="F2456" s="110"/>
      <c r="G2456" s="111"/>
      <c r="H2456" s="110"/>
      <c r="I2456" s="65">
        <v>0.15</v>
      </c>
      <c r="J2456" s="112">
        <v>95</v>
      </c>
      <c r="K2456" s="67">
        <v>3.79</v>
      </c>
    </row>
    <row r="2457" spans="1:11" s="6" customFormat="1" ht="15" outlineLevel="1">
      <c r="A2457" s="59" t="s">
        <v>43</v>
      </c>
      <c r="B2457" s="108"/>
      <c r="C2457" s="108" t="s">
        <v>57</v>
      </c>
      <c r="D2457" s="109" t="s">
        <v>54</v>
      </c>
      <c r="E2457" s="62">
        <v>77</v>
      </c>
      <c r="F2457" s="110"/>
      <c r="G2457" s="111"/>
      <c r="H2457" s="110"/>
      <c r="I2457" s="65">
        <v>0.12</v>
      </c>
      <c r="J2457" s="112">
        <v>65</v>
      </c>
      <c r="K2457" s="67">
        <v>2.59</v>
      </c>
    </row>
    <row r="2458" spans="1:11" s="6" customFormat="1" ht="30" outlineLevel="1">
      <c r="A2458" s="59" t="s">
        <v>43</v>
      </c>
      <c r="B2458" s="108"/>
      <c r="C2458" s="108" t="s">
        <v>58</v>
      </c>
      <c r="D2458" s="109" t="s">
        <v>59</v>
      </c>
      <c r="E2458" s="62">
        <v>2.13</v>
      </c>
      <c r="F2458" s="110"/>
      <c r="G2458" s="111" t="s">
        <v>185</v>
      </c>
      <c r="H2458" s="110"/>
      <c r="I2458" s="65">
        <v>1.21</v>
      </c>
      <c r="J2458" s="112"/>
      <c r="K2458" s="67"/>
    </row>
    <row r="2459" spans="1:11" s="6" customFormat="1" ht="15.75">
      <c r="A2459" s="70" t="s">
        <v>43</v>
      </c>
      <c r="B2459" s="113"/>
      <c r="C2459" s="113" t="s">
        <v>60</v>
      </c>
      <c r="D2459" s="114"/>
      <c r="E2459" s="73" t="s">
        <v>43</v>
      </c>
      <c r="F2459" s="115"/>
      <c r="G2459" s="116"/>
      <c r="H2459" s="115"/>
      <c r="I2459" s="76">
        <v>146.63</v>
      </c>
      <c r="J2459" s="117"/>
      <c r="K2459" s="78">
        <v>1162.6099999999999</v>
      </c>
    </row>
    <row r="2460" spans="1:11" s="6" customFormat="1" ht="15" outlineLevel="1">
      <c r="A2460" s="59" t="s">
        <v>43</v>
      </c>
      <c r="B2460" s="108"/>
      <c r="C2460" s="108" t="s">
        <v>61</v>
      </c>
      <c r="D2460" s="109"/>
      <c r="E2460" s="62" t="s">
        <v>43</v>
      </c>
      <c r="F2460" s="110"/>
      <c r="G2460" s="111"/>
      <c r="H2460" s="110"/>
      <c r="I2460" s="65"/>
      <c r="J2460" s="112"/>
      <c r="K2460" s="67"/>
    </row>
    <row r="2461" spans="1:11" s="6" customFormat="1" ht="25.5" outlineLevel="1">
      <c r="A2461" s="59" t="s">
        <v>43</v>
      </c>
      <c r="B2461" s="108"/>
      <c r="C2461" s="108" t="s">
        <v>46</v>
      </c>
      <c r="D2461" s="109"/>
      <c r="E2461" s="62" t="s">
        <v>43</v>
      </c>
      <c r="F2461" s="110">
        <v>0.27</v>
      </c>
      <c r="G2461" s="111" t="s">
        <v>190</v>
      </c>
      <c r="H2461" s="110"/>
      <c r="I2461" s="65">
        <v>0.02</v>
      </c>
      <c r="J2461" s="112">
        <v>26.39</v>
      </c>
      <c r="K2461" s="67">
        <v>0.4</v>
      </c>
    </row>
    <row r="2462" spans="1:11" s="6" customFormat="1" ht="25.5" outlineLevel="1">
      <c r="A2462" s="59" t="s">
        <v>43</v>
      </c>
      <c r="B2462" s="108"/>
      <c r="C2462" s="108" t="s">
        <v>48</v>
      </c>
      <c r="D2462" s="109"/>
      <c r="E2462" s="62" t="s">
        <v>43</v>
      </c>
      <c r="F2462" s="110">
        <v>0.27</v>
      </c>
      <c r="G2462" s="111" t="s">
        <v>190</v>
      </c>
      <c r="H2462" s="110"/>
      <c r="I2462" s="65">
        <v>0.02</v>
      </c>
      <c r="J2462" s="112">
        <v>26.39</v>
      </c>
      <c r="K2462" s="67">
        <v>0.4</v>
      </c>
    </row>
    <row r="2463" spans="1:11" s="6" customFormat="1" ht="15" outlineLevel="1">
      <c r="A2463" s="59" t="s">
        <v>43</v>
      </c>
      <c r="B2463" s="108"/>
      <c r="C2463" s="108" t="s">
        <v>63</v>
      </c>
      <c r="D2463" s="109" t="s">
        <v>54</v>
      </c>
      <c r="E2463" s="62">
        <v>175</v>
      </c>
      <c r="F2463" s="110"/>
      <c r="G2463" s="111"/>
      <c r="H2463" s="110"/>
      <c r="I2463" s="65">
        <v>0.04</v>
      </c>
      <c r="J2463" s="112">
        <v>160</v>
      </c>
      <c r="K2463" s="67">
        <v>0.64</v>
      </c>
    </row>
    <row r="2464" spans="1:11" s="6" customFormat="1" ht="15" outlineLevel="1">
      <c r="A2464" s="59" t="s">
        <v>43</v>
      </c>
      <c r="B2464" s="108"/>
      <c r="C2464" s="108" t="s">
        <v>64</v>
      </c>
      <c r="D2464" s="109"/>
      <c r="E2464" s="62" t="s">
        <v>43</v>
      </c>
      <c r="F2464" s="110"/>
      <c r="G2464" s="111"/>
      <c r="H2464" s="110"/>
      <c r="I2464" s="65">
        <v>0.06</v>
      </c>
      <c r="J2464" s="112"/>
      <c r="K2464" s="67">
        <v>1.04</v>
      </c>
    </row>
    <row r="2465" spans="1:11" s="6" customFormat="1" ht="15.75">
      <c r="A2465" s="70" t="s">
        <v>43</v>
      </c>
      <c r="B2465" s="113"/>
      <c r="C2465" s="126" t="s">
        <v>65</v>
      </c>
      <c r="D2465" s="127"/>
      <c r="E2465" s="91" t="s">
        <v>43</v>
      </c>
      <c r="F2465" s="128"/>
      <c r="G2465" s="129"/>
      <c r="H2465" s="128"/>
      <c r="I2465" s="87">
        <v>146.69</v>
      </c>
      <c r="J2465" s="125"/>
      <c r="K2465" s="86">
        <v>1163.6500000000001</v>
      </c>
    </row>
    <row r="2466" spans="1:11" s="6" customFormat="1" ht="15">
      <c r="A2466" s="123"/>
      <c r="B2466" s="124"/>
      <c r="C2466" s="168" t="s">
        <v>127</v>
      </c>
      <c r="D2466" s="169"/>
      <c r="E2466" s="169"/>
      <c r="F2466" s="169"/>
      <c r="G2466" s="169"/>
      <c r="H2466" s="169"/>
      <c r="I2466" s="65">
        <v>22300.77</v>
      </c>
      <c r="J2466" s="112"/>
      <c r="K2466" s="67">
        <v>201226.9</v>
      </c>
    </row>
    <row r="2467" spans="1:11" s="6" customFormat="1" ht="15">
      <c r="A2467" s="123"/>
      <c r="B2467" s="124"/>
      <c r="C2467" s="168" t="s">
        <v>128</v>
      </c>
      <c r="D2467" s="169"/>
      <c r="E2467" s="169"/>
      <c r="F2467" s="169"/>
      <c r="G2467" s="169"/>
      <c r="H2467" s="169"/>
      <c r="I2467" s="65"/>
      <c r="J2467" s="112"/>
      <c r="K2467" s="67"/>
    </row>
    <row r="2468" spans="1:11" s="6" customFormat="1" ht="15">
      <c r="A2468" s="123"/>
      <c r="B2468" s="124"/>
      <c r="C2468" s="168" t="s">
        <v>129</v>
      </c>
      <c r="D2468" s="169"/>
      <c r="E2468" s="169"/>
      <c r="F2468" s="169"/>
      <c r="G2468" s="169"/>
      <c r="H2468" s="169"/>
      <c r="I2468" s="65">
        <v>2179.8000000000002</v>
      </c>
      <c r="J2468" s="112"/>
      <c r="K2468" s="67">
        <v>57524.73</v>
      </c>
    </row>
    <row r="2469" spans="1:11" s="6" customFormat="1" ht="15">
      <c r="A2469" s="123"/>
      <c r="B2469" s="124"/>
      <c r="C2469" s="168" t="s">
        <v>130</v>
      </c>
      <c r="D2469" s="169"/>
      <c r="E2469" s="169"/>
      <c r="F2469" s="169"/>
      <c r="G2469" s="169"/>
      <c r="H2469" s="169"/>
      <c r="I2469" s="65">
        <v>20058.189999999999</v>
      </c>
      <c r="J2469" s="112"/>
      <c r="K2469" s="67">
        <v>143300.26999999999</v>
      </c>
    </row>
    <row r="2470" spans="1:11" s="6" customFormat="1" ht="15">
      <c r="A2470" s="123"/>
      <c r="B2470" s="124"/>
      <c r="C2470" s="168" t="s">
        <v>131</v>
      </c>
      <c r="D2470" s="169"/>
      <c r="E2470" s="169"/>
      <c r="F2470" s="169"/>
      <c r="G2470" s="169"/>
      <c r="H2470" s="169"/>
      <c r="I2470" s="65">
        <v>65.55</v>
      </c>
      <c r="J2470" s="112"/>
      <c r="K2470" s="67">
        <v>474.78</v>
      </c>
    </row>
    <row r="2471" spans="1:11" s="6" customFormat="1" ht="15.75">
      <c r="A2471" s="123"/>
      <c r="B2471" s="124"/>
      <c r="C2471" s="173" t="s">
        <v>132</v>
      </c>
      <c r="D2471" s="174"/>
      <c r="E2471" s="174"/>
      <c r="F2471" s="174"/>
      <c r="G2471" s="174"/>
      <c r="H2471" s="174"/>
      <c r="I2471" s="76">
        <v>1862.13</v>
      </c>
      <c r="J2471" s="117"/>
      <c r="K2471" s="78">
        <v>40486.370000000003</v>
      </c>
    </row>
    <row r="2472" spans="1:11" s="6" customFormat="1" ht="15.75">
      <c r="A2472" s="123"/>
      <c r="B2472" s="124"/>
      <c r="C2472" s="173" t="s">
        <v>133</v>
      </c>
      <c r="D2472" s="174"/>
      <c r="E2472" s="174"/>
      <c r="F2472" s="174"/>
      <c r="G2472" s="174"/>
      <c r="H2472" s="174"/>
      <c r="I2472" s="76">
        <v>1523.95</v>
      </c>
      <c r="J2472" s="117"/>
      <c r="K2472" s="78">
        <v>23602.639999999999</v>
      </c>
    </row>
    <row r="2473" spans="1:11" s="6" customFormat="1" ht="32.1" customHeight="1">
      <c r="A2473" s="123"/>
      <c r="B2473" s="124"/>
      <c r="C2473" s="173" t="s">
        <v>1198</v>
      </c>
      <c r="D2473" s="174"/>
      <c r="E2473" s="174"/>
      <c r="F2473" s="174"/>
      <c r="G2473" s="174"/>
      <c r="H2473" s="174"/>
      <c r="I2473" s="76"/>
      <c r="J2473" s="117"/>
      <c r="K2473" s="78"/>
    </row>
    <row r="2474" spans="1:11" s="6" customFormat="1" ht="15">
      <c r="A2474" s="123"/>
      <c r="B2474" s="124"/>
      <c r="C2474" s="168" t="s">
        <v>1199</v>
      </c>
      <c r="D2474" s="169"/>
      <c r="E2474" s="169"/>
      <c r="F2474" s="169"/>
      <c r="G2474" s="169"/>
      <c r="H2474" s="169"/>
      <c r="I2474" s="65">
        <v>25686.85</v>
      </c>
      <c r="J2474" s="112"/>
      <c r="K2474" s="67">
        <v>265315.90999999997</v>
      </c>
    </row>
    <row r="2475" spans="1:11" s="6" customFormat="1" ht="32.1" customHeight="1">
      <c r="A2475" s="123"/>
      <c r="B2475" s="124"/>
      <c r="C2475" s="175" t="s">
        <v>1200</v>
      </c>
      <c r="D2475" s="176"/>
      <c r="E2475" s="176"/>
      <c r="F2475" s="176"/>
      <c r="G2475" s="176"/>
      <c r="H2475" s="176"/>
      <c r="I2475" s="87">
        <v>25686.85</v>
      </c>
      <c r="J2475" s="125"/>
      <c r="K2475" s="86">
        <v>265315.90999999997</v>
      </c>
    </row>
    <row r="2476" spans="1:11" s="6" customFormat="1" ht="15">
      <c r="A2476" s="123"/>
      <c r="B2476" s="124"/>
      <c r="C2476" s="168" t="s">
        <v>341</v>
      </c>
      <c r="D2476" s="169"/>
      <c r="E2476" s="169"/>
      <c r="F2476" s="169"/>
      <c r="G2476" s="169"/>
      <c r="H2476" s="169"/>
      <c r="I2476" s="65">
        <v>1762859.04</v>
      </c>
      <c r="J2476" s="112"/>
      <c r="K2476" s="67">
        <v>12353142.18</v>
      </c>
    </row>
    <row r="2477" spans="1:11" s="6" customFormat="1" ht="15">
      <c r="A2477" s="123"/>
      <c r="B2477" s="124"/>
      <c r="C2477" s="168" t="s">
        <v>128</v>
      </c>
      <c r="D2477" s="169"/>
      <c r="E2477" s="169"/>
      <c r="F2477" s="169"/>
      <c r="G2477" s="169"/>
      <c r="H2477" s="169"/>
      <c r="I2477" s="65"/>
      <c r="J2477" s="112"/>
      <c r="K2477" s="67"/>
    </row>
    <row r="2478" spans="1:11" s="6" customFormat="1" ht="15">
      <c r="A2478" s="123"/>
      <c r="B2478" s="124"/>
      <c r="C2478" s="168" t="s">
        <v>129</v>
      </c>
      <c r="D2478" s="169"/>
      <c r="E2478" s="169"/>
      <c r="F2478" s="169"/>
      <c r="G2478" s="169"/>
      <c r="H2478" s="169"/>
      <c r="I2478" s="65">
        <v>62768.98</v>
      </c>
      <c r="J2478" s="112"/>
      <c r="K2478" s="67">
        <v>1656473.64</v>
      </c>
    </row>
    <row r="2479" spans="1:11" s="6" customFormat="1" ht="15">
      <c r="A2479" s="123"/>
      <c r="B2479" s="124"/>
      <c r="C2479" s="168" t="s">
        <v>130</v>
      </c>
      <c r="D2479" s="169"/>
      <c r="E2479" s="169"/>
      <c r="F2479" s="169"/>
      <c r="G2479" s="169"/>
      <c r="H2479" s="169"/>
      <c r="I2479" s="65">
        <v>1686207.62</v>
      </c>
      <c r="J2479" s="112"/>
      <c r="K2479" s="67">
        <v>10599772.74</v>
      </c>
    </row>
    <row r="2480" spans="1:11" s="6" customFormat="1" ht="15">
      <c r="A2480" s="123"/>
      <c r="B2480" s="124"/>
      <c r="C2480" s="168" t="s">
        <v>131</v>
      </c>
      <c r="D2480" s="169"/>
      <c r="E2480" s="169"/>
      <c r="F2480" s="169"/>
      <c r="G2480" s="169"/>
      <c r="H2480" s="169"/>
      <c r="I2480" s="65">
        <v>15683.13</v>
      </c>
      <c r="J2480" s="112"/>
      <c r="K2480" s="67">
        <v>188109.49</v>
      </c>
    </row>
    <row r="2481" spans="1:11" s="6" customFormat="1" ht="15">
      <c r="A2481" s="123"/>
      <c r="B2481" s="124"/>
      <c r="C2481" s="168" t="s">
        <v>736</v>
      </c>
      <c r="D2481" s="169"/>
      <c r="E2481" s="169"/>
      <c r="F2481" s="169"/>
      <c r="G2481" s="169"/>
      <c r="H2481" s="169"/>
      <c r="I2481" s="65">
        <v>1916.32</v>
      </c>
      <c r="J2481" s="112"/>
      <c r="K2481" s="67">
        <v>6879.58</v>
      </c>
    </row>
    <row r="2482" spans="1:11" s="6" customFormat="1" ht="15.75">
      <c r="A2482" s="123"/>
      <c r="B2482" s="124"/>
      <c r="C2482" s="173" t="s">
        <v>132</v>
      </c>
      <c r="D2482" s="174"/>
      <c r="E2482" s="174"/>
      <c r="F2482" s="174"/>
      <c r="G2482" s="174"/>
      <c r="H2482" s="174"/>
      <c r="I2482" s="76">
        <v>58276.23</v>
      </c>
      <c r="J2482" s="117"/>
      <c r="K2482" s="78">
        <v>1297309.24</v>
      </c>
    </row>
    <row r="2483" spans="1:11" s="6" customFormat="1" ht="15.75">
      <c r="A2483" s="123"/>
      <c r="B2483" s="124"/>
      <c r="C2483" s="173" t="s">
        <v>133</v>
      </c>
      <c r="D2483" s="174"/>
      <c r="E2483" s="174"/>
      <c r="F2483" s="174"/>
      <c r="G2483" s="174"/>
      <c r="H2483" s="174"/>
      <c r="I2483" s="76">
        <v>42025.39</v>
      </c>
      <c r="J2483" s="117"/>
      <c r="K2483" s="78">
        <v>702696.6</v>
      </c>
    </row>
    <row r="2484" spans="1:11" s="6" customFormat="1" ht="15.75">
      <c r="A2484" s="123"/>
      <c r="B2484" s="124"/>
      <c r="C2484" s="173" t="s">
        <v>342</v>
      </c>
      <c r="D2484" s="174"/>
      <c r="E2484" s="174"/>
      <c r="F2484" s="174"/>
      <c r="G2484" s="174"/>
      <c r="H2484" s="174"/>
      <c r="I2484" s="76"/>
      <c r="J2484" s="117"/>
      <c r="K2484" s="78"/>
    </row>
    <row r="2485" spans="1:11" s="6" customFormat="1" ht="15">
      <c r="A2485" s="123"/>
      <c r="B2485" s="124"/>
      <c r="C2485" s="168" t="s">
        <v>135</v>
      </c>
      <c r="D2485" s="169"/>
      <c r="E2485" s="169"/>
      <c r="F2485" s="169"/>
      <c r="G2485" s="169"/>
      <c r="H2485" s="169"/>
      <c r="I2485" s="65">
        <v>1841066.67</v>
      </c>
      <c r="J2485" s="112"/>
      <c r="K2485" s="67">
        <v>13946540.050000001</v>
      </c>
    </row>
    <row r="2486" spans="1:11" s="6" customFormat="1" ht="15">
      <c r="A2486" s="123"/>
      <c r="B2486" s="124"/>
      <c r="C2486" s="168" t="s">
        <v>136</v>
      </c>
      <c r="D2486" s="169"/>
      <c r="E2486" s="169"/>
      <c r="F2486" s="169"/>
      <c r="G2486" s="169"/>
      <c r="H2486" s="169"/>
      <c r="I2486" s="65">
        <v>20177.669999999998</v>
      </c>
      <c r="J2486" s="112"/>
      <c r="K2486" s="67">
        <v>399728.39</v>
      </c>
    </row>
    <row r="2487" spans="1:11" s="6" customFormat="1" ht="15">
      <c r="A2487" s="123"/>
      <c r="B2487" s="124"/>
      <c r="C2487" s="168" t="s">
        <v>738</v>
      </c>
      <c r="D2487" s="169"/>
      <c r="E2487" s="169"/>
      <c r="F2487" s="169"/>
      <c r="G2487" s="169"/>
      <c r="H2487" s="169"/>
      <c r="I2487" s="65">
        <v>1916.32</v>
      </c>
      <c r="J2487" s="112"/>
      <c r="K2487" s="67">
        <v>6879.58</v>
      </c>
    </row>
    <row r="2488" spans="1:11" s="6" customFormat="1" ht="15">
      <c r="A2488" s="123"/>
      <c r="B2488" s="124"/>
      <c r="C2488" s="168" t="s">
        <v>137</v>
      </c>
      <c r="D2488" s="169"/>
      <c r="E2488" s="169"/>
      <c r="F2488" s="169"/>
      <c r="G2488" s="169"/>
      <c r="H2488" s="169"/>
      <c r="I2488" s="65">
        <v>1863160.66</v>
      </c>
      <c r="J2488" s="112"/>
      <c r="K2488" s="67">
        <v>14353148.02</v>
      </c>
    </row>
    <row r="2489" spans="1:11" s="6" customFormat="1" ht="15">
      <c r="A2489" s="123"/>
      <c r="B2489" s="124"/>
      <c r="C2489" s="168" t="s">
        <v>783</v>
      </c>
      <c r="D2489" s="169"/>
      <c r="E2489" s="169"/>
      <c r="F2489" s="169"/>
      <c r="G2489" s="169"/>
      <c r="H2489" s="169"/>
      <c r="I2489" s="65">
        <v>1861244.34</v>
      </c>
      <c r="J2489" s="112"/>
      <c r="K2489" s="67">
        <v>14346268.439999999</v>
      </c>
    </row>
    <row r="2490" spans="1:11" s="6" customFormat="1" ht="32.1" customHeight="1">
      <c r="A2490" s="123"/>
      <c r="B2490" s="124"/>
      <c r="C2490" s="168" t="s">
        <v>343</v>
      </c>
      <c r="D2490" s="169"/>
      <c r="E2490" s="169"/>
      <c r="F2490" s="169"/>
      <c r="G2490" s="169"/>
      <c r="H2490" s="169"/>
      <c r="I2490" s="65">
        <v>27918.67</v>
      </c>
      <c r="J2490" s="112"/>
      <c r="K2490" s="67">
        <v>215194.03</v>
      </c>
    </row>
    <row r="2491" spans="1:11" s="6" customFormat="1" ht="15.75">
      <c r="A2491" s="123"/>
      <c r="B2491" s="124"/>
      <c r="C2491" s="173" t="s">
        <v>137</v>
      </c>
      <c r="D2491" s="174"/>
      <c r="E2491" s="174"/>
      <c r="F2491" s="174"/>
      <c r="G2491" s="174"/>
      <c r="H2491" s="174"/>
      <c r="I2491" s="76">
        <v>1889163.01</v>
      </c>
      <c r="J2491" s="117"/>
      <c r="K2491" s="78">
        <v>14561462.470000001</v>
      </c>
    </row>
    <row r="2492" spans="1:11" s="6" customFormat="1" ht="15">
      <c r="A2492" s="123"/>
      <c r="B2492" s="124"/>
      <c r="C2492" s="168" t="s">
        <v>1201</v>
      </c>
      <c r="D2492" s="169"/>
      <c r="E2492" s="169"/>
      <c r="F2492" s="169"/>
      <c r="G2492" s="169"/>
      <c r="H2492" s="169"/>
      <c r="I2492" s="65">
        <v>1891079.33</v>
      </c>
      <c r="J2492" s="112"/>
      <c r="K2492" s="67"/>
    </row>
    <row r="2493" spans="1:11" s="6" customFormat="1" ht="15">
      <c r="A2493" s="123"/>
      <c r="B2493" s="124"/>
      <c r="C2493" s="168" t="s">
        <v>1202</v>
      </c>
      <c r="D2493" s="169"/>
      <c r="E2493" s="169"/>
      <c r="F2493" s="169"/>
      <c r="G2493" s="169"/>
      <c r="H2493" s="169"/>
      <c r="I2493" s="65"/>
      <c r="J2493" s="112"/>
      <c r="K2493" s="67">
        <v>14568342.050000001</v>
      </c>
    </row>
    <row r="2494" spans="1:11" s="6" customFormat="1" ht="32.1" customHeight="1">
      <c r="A2494" s="123"/>
      <c r="B2494" s="124"/>
      <c r="C2494" s="168" t="s">
        <v>344</v>
      </c>
      <c r="D2494" s="169"/>
      <c r="E2494" s="169"/>
      <c r="F2494" s="169"/>
      <c r="G2494" s="169"/>
      <c r="H2494" s="169"/>
      <c r="I2494" s="65">
        <v>37821.589999999997</v>
      </c>
      <c r="J2494" s="112"/>
      <c r="K2494" s="67">
        <v>291366.84000000003</v>
      </c>
    </row>
    <row r="2495" spans="1:11" s="6" customFormat="1" ht="15.75">
      <c r="A2495" s="123"/>
      <c r="B2495" s="124"/>
      <c r="C2495" s="173" t="s">
        <v>345</v>
      </c>
      <c r="D2495" s="174"/>
      <c r="E2495" s="174"/>
      <c r="F2495" s="174"/>
      <c r="G2495" s="174"/>
      <c r="H2495" s="174"/>
      <c r="I2495" s="76">
        <v>1928900.92</v>
      </c>
      <c r="J2495" s="117"/>
      <c r="K2495" s="78">
        <v>14859708.890000001</v>
      </c>
    </row>
    <row r="2496" spans="1:11" s="6" customFormat="1" ht="32.1" customHeight="1">
      <c r="A2496" s="123"/>
      <c r="B2496" s="124"/>
      <c r="C2496" s="168" t="s">
        <v>346</v>
      </c>
      <c r="D2496" s="169"/>
      <c r="E2496" s="169"/>
      <c r="F2496" s="169"/>
      <c r="G2496" s="169"/>
      <c r="H2496" s="169"/>
      <c r="I2496" s="65">
        <v>385780.18</v>
      </c>
      <c r="J2496" s="112"/>
      <c r="K2496" s="67">
        <v>2971941.78</v>
      </c>
    </row>
    <row r="2497" spans="1:11" s="6" customFormat="1" ht="15.75">
      <c r="A2497" s="123"/>
      <c r="B2497" s="124"/>
      <c r="C2497" s="173" t="s">
        <v>347</v>
      </c>
      <c r="D2497" s="174"/>
      <c r="E2497" s="174"/>
      <c r="F2497" s="174"/>
      <c r="G2497" s="174"/>
      <c r="H2497" s="174"/>
      <c r="I2497" s="76">
        <v>2314681.1</v>
      </c>
      <c r="J2497" s="117"/>
      <c r="K2497" s="78">
        <v>17831650.670000002</v>
      </c>
    </row>
    <row r="2498" spans="1:11" s="6" customFormat="1" ht="15" customHeight="1">
      <c r="A2498" s="123"/>
      <c r="B2498" s="124"/>
      <c r="C2498" s="124"/>
      <c r="D2498" s="130"/>
      <c r="E2498" s="131"/>
      <c r="F2498" s="132"/>
      <c r="G2498" s="133"/>
      <c r="H2498" s="132"/>
      <c r="I2498" s="55"/>
      <c r="J2498" s="134"/>
      <c r="K2498" s="57"/>
    </row>
    <row r="2499" spans="1:11" s="6" customFormat="1" ht="15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</row>
    <row r="2500" spans="1:11" ht="15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</row>
    <row r="2501" spans="1:11" ht="15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</row>
    <row r="2502" spans="1:11" ht="15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</row>
    <row r="2503" spans="1:11" ht="15">
      <c r="A2503" s="9"/>
      <c r="B2503" s="137" t="s">
        <v>30</v>
      </c>
      <c r="C2503" s="180" t="s">
        <v>37</v>
      </c>
      <c r="D2503" s="180"/>
      <c r="E2503" s="180"/>
      <c r="F2503" s="180"/>
      <c r="G2503" s="180"/>
      <c r="H2503" s="180"/>
      <c r="I2503" s="9"/>
      <c r="J2503" s="9"/>
      <c r="K2503" s="9"/>
    </row>
    <row r="2504" spans="1:11" ht="15">
      <c r="A2504" s="9"/>
      <c r="B2504" s="138" t="s">
        <v>29</v>
      </c>
      <c r="C2504" s="9"/>
      <c r="D2504" s="9"/>
      <c r="E2504" s="9"/>
      <c r="F2504" s="9"/>
      <c r="G2504" s="9"/>
      <c r="H2504" s="9"/>
      <c r="I2504" s="9"/>
      <c r="J2504" s="9"/>
      <c r="K2504" s="9"/>
    </row>
    <row r="2505" spans="1:11" ht="15">
      <c r="A2505" s="9"/>
      <c r="B2505" s="139"/>
      <c r="C2505" s="9"/>
      <c r="D2505" s="9"/>
      <c r="E2505" s="9"/>
      <c r="F2505" s="9"/>
      <c r="G2505" s="9"/>
      <c r="H2505" s="9"/>
      <c r="I2505" s="9"/>
      <c r="J2505" s="9"/>
      <c r="K2505" s="9"/>
    </row>
    <row r="2506" spans="1:11" ht="15">
      <c r="A2506" s="9"/>
      <c r="B2506" s="137" t="s">
        <v>31</v>
      </c>
      <c r="C2506" s="180" t="s">
        <v>37</v>
      </c>
      <c r="D2506" s="180"/>
      <c r="E2506" s="180"/>
      <c r="F2506" s="180"/>
      <c r="G2506" s="180"/>
      <c r="H2506" s="180"/>
      <c r="I2506" s="9"/>
      <c r="J2506" s="9"/>
      <c r="K2506" s="9"/>
    </row>
    <row r="2507" spans="1:11" ht="15">
      <c r="A2507" s="9"/>
      <c r="B2507" s="138" t="s">
        <v>29</v>
      </c>
      <c r="C2507" s="9"/>
      <c r="D2507" s="9"/>
      <c r="E2507" s="9"/>
      <c r="F2507" s="9"/>
      <c r="G2507" s="9"/>
      <c r="H2507" s="9"/>
      <c r="I2507" s="9"/>
      <c r="J2507" s="9"/>
      <c r="K2507" s="9"/>
    </row>
    <row r="2508" spans="1:11" ht="15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</row>
  </sheetData>
  <mergeCells count="215">
    <mergeCell ref="C2503:H2503"/>
    <mergeCell ref="C2506:H2506"/>
    <mergeCell ref="C2493:H2493"/>
    <mergeCell ref="C2494:H2494"/>
    <mergeCell ref="C2495:H2495"/>
    <mergeCell ref="C2496:H2496"/>
    <mergeCell ref="C2497:H2497"/>
    <mergeCell ref="C2487:H2487"/>
    <mergeCell ref="C2488:H2488"/>
    <mergeCell ref="C2489:H2489"/>
    <mergeCell ref="C2490:H2490"/>
    <mergeCell ref="C2491:H2491"/>
    <mergeCell ref="C2492:H2492"/>
    <mergeCell ref="C2481:H2481"/>
    <mergeCell ref="C2482:H2482"/>
    <mergeCell ref="C2483:H2483"/>
    <mergeCell ref="C2484:H2484"/>
    <mergeCell ref="C2485:H2485"/>
    <mergeCell ref="C2486:H2486"/>
    <mergeCell ref="C2475:H2475"/>
    <mergeCell ref="C2476:H2476"/>
    <mergeCell ref="C2477:H2477"/>
    <mergeCell ref="C2478:H2478"/>
    <mergeCell ref="C2479:H2479"/>
    <mergeCell ref="C2480:H2480"/>
    <mergeCell ref="C2469:H2469"/>
    <mergeCell ref="C2470:H2470"/>
    <mergeCell ref="C2471:H2471"/>
    <mergeCell ref="C2472:H2472"/>
    <mergeCell ref="C2473:H2473"/>
    <mergeCell ref="C2474:H2474"/>
    <mergeCell ref="C2351:H2351"/>
    <mergeCell ref="C2352:H2352"/>
    <mergeCell ref="A2353:K2353"/>
    <mergeCell ref="C2466:H2466"/>
    <mergeCell ref="C2467:H2467"/>
    <mergeCell ref="C2468:H2468"/>
    <mergeCell ref="C2345:H2345"/>
    <mergeCell ref="C2346:H2346"/>
    <mergeCell ref="C2347:H2347"/>
    <mergeCell ref="C2348:H2348"/>
    <mergeCell ref="C2349:H2349"/>
    <mergeCell ref="C2350:H2350"/>
    <mergeCell ref="C2276:H2276"/>
    <mergeCell ref="C2277:H2277"/>
    <mergeCell ref="C2278:H2278"/>
    <mergeCell ref="A2279:K2279"/>
    <mergeCell ref="C2343:H2343"/>
    <mergeCell ref="C2344:H2344"/>
    <mergeCell ref="C2270:H2270"/>
    <mergeCell ref="C2271:H2271"/>
    <mergeCell ref="C2272:H2272"/>
    <mergeCell ref="C2273:H2273"/>
    <mergeCell ref="C2274:H2274"/>
    <mergeCell ref="C2275:H2275"/>
    <mergeCell ref="A2087:K2087"/>
    <mergeCell ref="C2265:H2265"/>
    <mergeCell ref="C2266:H2266"/>
    <mergeCell ref="C2267:H2267"/>
    <mergeCell ref="C2268:H2268"/>
    <mergeCell ref="C2269:H2269"/>
    <mergeCell ref="C2081:H2081"/>
    <mergeCell ref="C2082:H2082"/>
    <mergeCell ref="C2083:H2083"/>
    <mergeCell ref="C2084:H2084"/>
    <mergeCell ref="C2085:H2085"/>
    <mergeCell ref="C2086:H2086"/>
    <mergeCell ref="C2020:H2020"/>
    <mergeCell ref="A2021:K2021"/>
    <mergeCell ref="C2077:H2077"/>
    <mergeCell ref="C2078:H2078"/>
    <mergeCell ref="C2079:H2079"/>
    <mergeCell ref="C2080:H2080"/>
    <mergeCell ref="C2014:H2014"/>
    <mergeCell ref="C2015:H2015"/>
    <mergeCell ref="C2016:H2016"/>
    <mergeCell ref="C2017:H2017"/>
    <mergeCell ref="C2018:H2018"/>
    <mergeCell ref="C2019:H2019"/>
    <mergeCell ref="C1899:H1899"/>
    <mergeCell ref="C1900:H1900"/>
    <mergeCell ref="A1901:K1901"/>
    <mergeCell ref="C2011:H2011"/>
    <mergeCell ref="C2012:H2012"/>
    <mergeCell ref="C2013:H2013"/>
    <mergeCell ref="C1893:H1893"/>
    <mergeCell ref="C1894:H1894"/>
    <mergeCell ref="C1895:H1895"/>
    <mergeCell ref="C1896:H1896"/>
    <mergeCell ref="C1897:H1897"/>
    <mergeCell ref="C1898:H1898"/>
    <mergeCell ref="A1580:K1580"/>
    <mergeCell ref="A1694:K1694"/>
    <mergeCell ref="A1712:K1712"/>
    <mergeCell ref="A1873:K1873"/>
    <mergeCell ref="C1891:H1891"/>
    <mergeCell ref="C1892:H1892"/>
    <mergeCell ref="C1557:H1557"/>
    <mergeCell ref="C1558:H1558"/>
    <mergeCell ref="C1559:H1559"/>
    <mergeCell ref="C1560:H1560"/>
    <mergeCell ref="A1561:K1561"/>
    <mergeCell ref="A1562:K1562"/>
    <mergeCell ref="C1551:H1551"/>
    <mergeCell ref="C1552:H1552"/>
    <mergeCell ref="C1553:H1553"/>
    <mergeCell ref="C1554:H1554"/>
    <mergeCell ref="C1555:H1555"/>
    <mergeCell ref="C1556:H1556"/>
    <mergeCell ref="C1147:H1147"/>
    <mergeCell ref="C1148:H1148"/>
    <mergeCell ref="A1149:K1149"/>
    <mergeCell ref="A1531:K1531"/>
    <mergeCell ref="C1549:H1549"/>
    <mergeCell ref="C1550:H1550"/>
    <mergeCell ref="C1141:H1141"/>
    <mergeCell ref="C1142:H1142"/>
    <mergeCell ref="C1143:H1143"/>
    <mergeCell ref="C1144:H1144"/>
    <mergeCell ref="C1145:H1145"/>
    <mergeCell ref="C1146:H1146"/>
    <mergeCell ref="C1002:H1002"/>
    <mergeCell ref="C1003:H1003"/>
    <mergeCell ref="A1004:K1004"/>
    <mergeCell ref="A1121:K1121"/>
    <mergeCell ref="C1139:H1139"/>
    <mergeCell ref="C1140:H1140"/>
    <mergeCell ref="C996:H996"/>
    <mergeCell ref="C997:H997"/>
    <mergeCell ref="C998:H998"/>
    <mergeCell ref="C999:H999"/>
    <mergeCell ref="C1000:H1000"/>
    <mergeCell ref="C1001:H1001"/>
    <mergeCell ref="C857:H857"/>
    <mergeCell ref="C858:H858"/>
    <mergeCell ref="A859:K859"/>
    <mergeCell ref="A976:K976"/>
    <mergeCell ref="C994:H994"/>
    <mergeCell ref="C995:H995"/>
    <mergeCell ref="C851:H851"/>
    <mergeCell ref="C852:H852"/>
    <mergeCell ref="C853:H853"/>
    <mergeCell ref="C854:H854"/>
    <mergeCell ref="C855:H855"/>
    <mergeCell ref="C856:H856"/>
    <mergeCell ref="A793:K793"/>
    <mergeCell ref="A829:K829"/>
    <mergeCell ref="C847:H847"/>
    <mergeCell ref="C848:H848"/>
    <mergeCell ref="C849:H849"/>
    <mergeCell ref="C850:H850"/>
    <mergeCell ref="C625:H625"/>
    <mergeCell ref="C626:H626"/>
    <mergeCell ref="A627:K627"/>
    <mergeCell ref="A628:K628"/>
    <mergeCell ref="A691:K691"/>
    <mergeCell ref="A758:K758"/>
    <mergeCell ref="C619:H619"/>
    <mergeCell ref="C620:H620"/>
    <mergeCell ref="C621:H621"/>
    <mergeCell ref="C622:H622"/>
    <mergeCell ref="C623:H623"/>
    <mergeCell ref="C624:H624"/>
    <mergeCell ref="C561:H561"/>
    <mergeCell ref="A562:K562"/>
    <mergeCell ref="A563:K563"/>
    <mergeCell ref="A581:K581"/>
    <mergeCell ref="C617:H617"/>
    <mergeCell ref="C618:H618"/>
    <mergeCell ref="C555:H555"/>
    <mergeCell ref="C556:H556"/>
    <mergeCell ref="C557:H557"/>
    <mergeCell ref="C558:H558"/>
    <mergeCell ref="C559:H559"/>
    <mergeCell ref="C560:H560"/>
    <mergeCell ref="C533:H533"/>
    <mergeCell ref="C534:H534"/>
    <mergeCell ref="C535:H535"/>
    <mergeCell ref="A536:K536"/>
    <mergeCell ref="C553:H553"/>
    <mergeCell ref="C554:H554"/>
    <mergeCell ref="C527:H527"/>
    <mergeCell ref="C528:H528"/>
    <mergeCell ref="C529:H529"/>
    <mergeCell ref="C530:H530"/>
    <mergeCell ref="C531:H531"/>
    <mergeCell ref="C532:H532"/>
    <mergeCell ref="A80:K80"/>
    <mergeCell ref="A194:K194"/>
    <mergeCell ref="A246:K246"/>
    <mergeCell ref="A360:K360"/>
    <mergeCell ref="A412:K412"/>
    <mergeCell ref="C526:H526"/>
    <mergeCell ref="K23:K24"/>
    <mergeCell ref="A27:K27"/>
    <mergeCell ref="A28:K28"/>
    <mergeCell ref="A8:K8"/>
    <mergeCell ref="A11:C11"/>
    <mergeCell ref="E18:G18"/>
    <mergeCell ref="A23:A24"/>
    <mergeCell ref="B23:B24"/>
    <mergeCell ref="C23:C24"/>
    <mergeCell ref="D23:D24"/>
    <mergeCell ref="E23:E24"/>
    <mergeCell ref="F23:F24"/>
    <mergeCell ref="G23:G24"/>
    <mergeCell ref="C3:I3"/>
    <mergeCell ref="C4:I4"/>
    <mergeCell ref="C5:I5"/>
    <mergeCell ref="C6:I6"/>
    <mergeCell ref="C7:I7"/>
    <mergeCell ref="H23:H24"/>
    <mergeCell ref="I23:I24"/>
    <mergeCell ref="J23:J24"/>
    <mergeCell ref="A2:K2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03D91-06D4-4630-A071-CEBA2634E97A}">
  <sheetPr>
    <pageSetUpPr autoPageBreaks="0" fitToPage="1"/>
  </sheetPr>
  <dimension ref="A1:K1897"/>
  <sheetViews>
    <sheetView view="pageBreakPreview" topLeftCell="A1877" zoomScale="90" zoomScaleNormal="100" zoomScaleSheetLayoutView="90" workbookViewId="0">
      <selection activeCell="P1899" sqref="P1899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2.7109375" style="47" customWidth="1"/>
    <col min="8" max="8" width="9" style="47" customWidth="1"/>
    <col min="9" max="9" width="15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s="20" customFormat="1">
      <c r="K2" s="30"/>
    </row>
    <row r="3" spans="1:11" ht="42" customHeight="1">
      <c r="A3" s="191" t="s">
        <v>362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4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95"/>
    </row>
    <row r="5" spans="1:11" ht="18">
      <c r="A5" s="94"/>
      <c r="B5" s="14"/>
      <c r="C5" s="161" t="s">
        <v>363</v>
      </c>
      <c r="D5" s="161"/>
      <c r="E5" s="161"/>
      <c r="F5" s="161"/>
      <c r="G5" s="161"/>
      <c r="H5" s="161"/>
      <c r="I5" s="161"/>
      <c r="J5" s="14"/>
      <c r="K5" s="95"/>
    </row>
    <row r="6" spans="1:11" ht="18">
      <c r="A6" s="9"/>
      <c r="B6" s="14"/>
      <c r="C6" s="162" t="s">
        <v>12</v>
      </c>
      <c r="D6" s="162"/>
      <c r="E6" s="162"/>
      <c r="F6" s="162"/>
      <c r="G6" s="162"/>
      <c r="H6" s="162"/>
      <c r="I6" s="162"/>
      <c r="J6" s="14"/>
      <c r="K6" s="9"/>
    </row>
    <row r="7" spans="1:11" ht="18">
      <c r="A7" s="9"/>
      <c r="B7" s="14"/>
      <c r="C7" s="163" t="s">
        <v>364</v>
      </c>
      <c r="D7" s="163"/>
      <c r="E7" s="163"/>
      <c r="F7" s="163"/>
      <c r="G7" s="163"/>
      <c r="H7" s="163"/>
      <c r="I7" s="163"/>
      <c r="J7" s="14"/>
      <c r="K7" s="96"/>
    </row>
    <row r="8" spans="1:11" ht="18">
      <c r="A8" s="14"/>
      <c r="B8" s="14"/>
      <c r="C8" s="164" t="s">
        <v>13</v>
      </c>
      <c r="D8" s="164"/>
      <c r="E8" s="164"/>
      <c r="F8" s="164"/>
      <c r="G8" s="164"/>
      <c r="H8" s="164"/>
      <c r="I8" s="164"/>
      <c r="J8" s="14"/>
      <c r="K8" s="97"/>
    </row>
    <row r="9" spans="1:11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8">
      <c r="B10" s="98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>
      <c r="A11" s="99"/>
      <c r="B11" s="99"/>
      <c r="C11" s="99"/>
      <c r="D11" s="99"/>
      <c r="F11" s="99"/>
      <c r="G11" s="100" t="s">
        <v>14</v>
      </c>
      <c r="H11" s="99"/>
      <c r="I11" s="100" t="s">
        <v>21</v>
      </c>
      <c r="J11" s="99"/>
      <c r="K11" s="99"/>
    </row>
    <row r="12" spans="1:11">
      <c r="A12" s="171" t="s">
        <v>1</v>
      </c>
      <c r="B12" s="171"/>
      <c r="C12" s="171"/>
      <c r="D12" s="48"/>
      <c r="E12" s="48"/>
      <c r="F12" s="48"/>
      <c r="G12" s="42">
        <f>1947573.19/1000</f>
        <v>1947.5731899999998</v>
      </c>
      <c r="H12" s="36"/>
      <c r="I12" s="41">
        <f>13405728.29/1000</f>
        <v>13405.728289999999</v>
      </c>
      <c r="J12" s="101"/>
      <c r="K12" s="102" t="s">
        <v>22</v>
      </c>
    </row>
    <row r="13" spans="1:11">
      <c r="A13" s="103" t="s">
        <v>23</v>
      </c>
      <c r="B13" s="103"/>
      <c r="C13" s="103"/>
      <c r="D13" s="48"/>
      <c r="E13" s="48"/>
      <c r="F13" s="48"/>
      <c r="G13" s="36">
        <f>1544954.39/1000</f>
        <v>1544.9543899999999</v>
      </c>
      <c r="H13" s="104"/>
      <c r="I13" s="38">
        <f>10362629.48/1000</f>
        <v>10362.62948</v>
      </c>
      <c r="J13" s="48"/>
      <c r="K13" s="105" t="s">
        <v>22</v>
      </c>
    </row>
    <row r="14" spans="1:11">
      <c r="A14" s="103" t="s">
        <v>24</v>
      </c>
      <c r="B14" s="103"/>
      <c r="C14" s="103"/>
      <c r="D14" s="48"/>
      <c r="E14" s="48"/>
      <c r="F14" s="48"/>
      <c r="G14" s="36">
        <f>21818.15/1000</f>
        <v>21.818150000000003</v>
      </c>
      <c r="H14" s="104"/>
      <c r="I14" s="38">
        <f>424790.83/1000</f>
        <v>424.79083000000003</v>
      </c>
      <c r="J14" s="48"/>
      <c r="K14" s="105" t="s">
        <v>22</v>
      </c>
    </row>
    <row r="15" spans="1:11">
      <c r="A15" s="103" t="s">
        <v>25</v>
      </c>
      <c r="B15" s="103"/>
      <c r="C15" s="103"/>
      <c r="D15" s="48"/>
      <c r="E15" s="48"/>
      <c r="F15" s="48"/>
      <c r="G15" s="36">
        <f>880.44/1000</f>
        <v>0.88044</v>
      </c>
      <c r="H15" s="104"/>
      <c r="I15" s="38">
        <f>3160.78/1000</f>
        <v>3.1607800000000004</v>
      </c>
      <c r="J15" s="48"/>
      <c r="K15" s="105" t="s">
        <v>22</v>
      </c>
    </row>
    <row r="16" spans="1:11">
      <c r="A16" s="103" t="s">
        <v>26</v>
      </c>
      <c r="B16" s="103"/>
      <c r="C16" s="103"/>
      <c r="D16" s="48"/>
      <c r="E16" s="48"/>
      <c r="F16" s="48"/>
      <c r="G16" s="36">
        <f>0/1000</f>
        <v>0</v>
      </c>
      <c r="H16" s="104"/>
      <c r="I16" s="38">
        <f>0/1000</f>
        <v>0</v>
      </c>
      <c r="J16" s="48"/>
      <c r="K16" s="105" t="s">
        <v>22</v>
      </c>
    </row>
    <row r="17" spans="1:11">
      <c r="A17" s="28" t="s">
        <v>2</v>
      </c>
      <c r="B17" s="28"/>
      <c r="C17" s="28"/>
      <c r="G17" s="36">
        <f>32651.4/1000</f>
        <v>32.651400000000002</v>
      </c>
      <c r="H17" s="36"/>
      <c r="I17" s="38">
        <f>861667.54/1000</f>
        <v>861.66754000000003</v>
      </c>
      <c r="J17" s="101"/>
      <c r="K17" s="105" t="s">
        <v>22</v>
      </c>
    </row>
    <row r="18" spans="1:11">
      <c r="A18" s="28" t="s">
        <v>27</v>
      </c>
      <c r="B18" s="28"/>
      <c r="C18" s="28"/>
      <c r="G18" s="36">
        <v>2543.4899999999998</v>
      </c>
      <c r="H18" s="106"/>
      <c r="I18" s="38">
        <v>2543.4899999999998</v>
      </c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35</v>
      </c>
      <c r="B21" s="9"/>
      <c r="C21" s="9"/>
      <c r="D21" s="9"/>
      <c r="E21" s="9"/>
      <c r="F21" s="9"/>
      <c r="G21" s="9"/>
      <c r="H21" s="107"/>
      <c r="I21" s="107"/>
      <c r="J21" s="107"/>
      <c r="K21" s="107"/>
    </row>
    <row r="22" spans="1:11" ht="15">
      <c r="A22" s="33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6" customFormat="1" ht="22.15" customHeight="1">
      <c r="A28" s="166" t="s">
        <v>365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6" customFormat="1" ht="17.850000000000001" customHeight="1">
      <c r="A29" s="177" t="s">
        <v>366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</row>
    <row r="30" spans="1:11" s="6" customFormat="1" ht="240">
      <c r="A30" s="59">
        <v>1</v>
      </c>
      <c r="B30" s="108" t="s">
        <v>367</v>
      </c>
      <c r="C30" s="108" t="s">
        <v>368</v>
      </c>
      <c r="D30" s="109" t="s">
        <v>142</v>
      </c>
      <c r="E30" s="62" t="s">
        <v>369</v>
      </c>
      <c r="F30" s="110">
        <v>5162.7299999999996</v>
      </c>
      <c r="G30" s="111"/>
      <c r="H30" s="110"/>
      <c r="I30" s="65"/>
      <c r="J30" s="112"/>
      <c r="K30" s="67"/>
    </row>
    <row r="31" spans="1:11" s="6" customFormat="1" ht="25.5" outlineLevel="1">
      <c r="A31" s="59" t="s">
        <v>43</v>
      </c>
      <c r="B31" s="108"/>
      <c r="C31" s="108" t="s">
        <v>44</v>
      </c>
      <c r="D31" s="109"/>
      <c r="E31" s="62" t="s">
        <v>43</v>
      </c>
      <c r="F31" s="110">
        <v>2120.17</v>
      </c>
      <c r="G31" s="111" t="s">
        <v>168</v>
      </c>
      <c r="H31" s="110"/>
      <c r="I31" s="65">
        <v>190.59</v>
      </c>
      <c r="J31" s="112">
        <v>26.39</v>
      </c>
      <c r="K31" s="67">
        <v>5029.79</v>
      </c>
    </row>
    <row r="32" spans="1:11" s="6" customFormat="1" ht="25.5" outlineLevel="1">
      <c r="A32" s="59" t="s">
        <v>43</v>
      </c>
      <c r="B32" s="108"/>
      <c r="C32" s="108" t="s">
        <v>46</v>
      </c>
      <c r="D32" s="109"/>
      <c r="E32" s="62" t="s">
        <v>43</v>
      </c>
      <c r="F32" s="110">
        <v>124.81</v>
      </c>
      <c r="G32" s="111" t="s">
        <v>169</v>
      </c>
      <c r="H32" s="110"/>
      <c r="I32" s="65">
        <v>11.09</v>
      </c>
      <c r="J32" s="112">
        <v>9.15</v>
      </c>
      <c r="K32" s="67">
        <v>101.44</v>
      </c>
    </row>
    <row r="33" spans="1:11" s="6" customFormat="1" ht="15" outlineLevel="1">
      <c r="A33" s="59" t="s">
        <v>43</v>
      </c>
      <c r="B33" s="108"/>
      <c r="C33" s="108" t="s">
        <v>48</v>
      </c>
      <c r="D33" s="109"/>
      <c r="E33" s="62" t="s">
        <v>43</v>
      </c>
      <c r="F33" s="110" t="s">
        <v>370</v>
      </c>
      <c r="G33" s="111"/>
      <c r="H33" s="110"/>
      <c r="I33" s="68" t="s">
        <v>371</v>
      </c>
      <c r="J33" s="112">
        <v>26.39</v>
      </c>
      <c r="K33" s="69" t="s">
        <v>372</v>
      </c>
    </row>
    <row r="34" spans="1:11" s="6" customFormat="1" ht="15" outlineLevel="1">
      <c r="A34" s="59" t="s">
        <v>43</v>
      </c>
      <c r="B34" s="108"/>
      <c r="C34" s="108" t="s">
        <v>52</v>
      </c>
      <c r="D34" s="109"/>
      <c r="E34" s="62" t="s">
        <v>43</v>
      </c>
      <c r="F34" s="110">
        <v>2917.75</v>
      </c>
      <c r="G34" s="111">
        <v>0.6</v>
      </c>
      <c r="H34" s="110"/>
      <c r="I34" s="65">
        <v>172.79</v>
      </c>
      <c r="J34" s="112">
        <v>5.08</v>
      </c>
      <c r="K34" s="67">
        <v>877.77</v>
      </c>
    </row>
    <row r="35" spans="1:11" s="6" customFormat="1" ht="15" outlineLevel="1">
      <c r="A35" s="59" t="s">
        <v>43</v>
      </c>
      <c r="B35" s="108"/>
      <c r="C35" s="108" t="s">
        <v>53</v>
      </c>
      <c r="D35" s="109" t="s">
        <v>54</v>
      </c>
      <c r="E35" s="62">
        <v>85</v>
      </c>
      <c r="F35" s="110"/>
      <c r="G35" s="111"/>
      <c r="H35" s="110"/>
      <c r="I35" s="65">
        <v>162</v>
      </c>
      <c r="J35" s="112">
        <v>70</v>
      </c>
      <c r="K35" s="67">
        <v>3520.85</v>
      </c>
    </row>
    <row r="36" spans="1:11" s="6" customFormat="1" ht="15" outlineLevel="1">
      <c r="A36" s="59" t="s">
        <v>43</v>
      </c>
      <c r="B36" s="108"/>
      <c r="C36" s="108" t="s">
        <v>55</v>
      </c>
      <c r="D36" s="109" t="s">
        <v>54</v>
      </c>
      <c r="E36" s="62">
        <v>70</v>
      </c>
      <c r="F36" s="110"/>
      <c r="G36" s="111"/>
      <c r="H36" s="110"/>
      <c r="I36" s="65">
        <v>133.41</v>
      </c>
      <c r="J36" s="112">
        <v>41</v>
      </c>
      <c r="K36" s="67">
        <v>2062.21</v>
      </c>
    </row>
    <row r="37" spans="1:11" s="6" customFormat="1" ht="15" outlineLevel="1">
      <c r="A37" s="59" t="s">
        <v>43</v>
      </c>
      <c r="B37" s="108"/>
      <c r="C37" s="108" t="s">
        <v>56</v>
      </c>
      <c r="D37" s="109" t="s">
        <v>54</v>
      </c>
      <c r="E37" s="62">
        <v>98</v>
      </c>
      <c r="F37" s="110"/>
      <c r="G37" s="111"/>
      <c r="H37" s="110"/>
      <c r="I37" s="65">
        <v>1.26</v>
      </c>
      <c r="J37" s="112">
        <v>95</v>
      </c>
      <c r="K37" s="67">
        <v>32.340000000000003</v>
      </c>
    </row>
    <row r="38" spans="1:11" s="6" customFormat="1" ht="15" outlineLevel="1">
      <c r="A38" s="59" t="s">
        <v>43</v>
      </c>
      <c r="B38" s="108"/>
      <c r="C38" s="108" t="s">
        <v>57</v>
      </c>
      <c r="D38" s="109" t="s">
        <v>54</v>
      </c>
      <c r="E38" s="62">
        <v>77</v>
      </c>
      <c r="F38" s="110"/>
      <c r="G38" s="111"/>
      <c r="H38" s="110"/>
      <c r="I38" s="65">
        <v>0.99</v>
      </c>
      <c r="J38" s="112">
        <v>65</v>
      </c>
      <c r="K38" s="67">
        <v>22.13</v>
      </c>
    </row>
    <row r="39" spans="1:11" s="6" customFormat="1" ht="30" outlineLevel="1">
      <c r="A39" s="59" t="s">
        <v>43</v>
      </c>
      <c r="B39" s="108"/>
      <c r="C39" s="108" t="s">
        <v>58</v>
      </c>
      <c r="D39" s="109" t="s">
        <v>59</v>
      </c>
      <c r="E39" s="62">
        <v>156.69999999999999</v>
      </c>
      <c r="F39" s="110"/>
      <c r="G39" s="111" t="s">
        <v>168</v>
      </c>
      <c r="H39" s="110"/>
      <c r="I39" s="65">
        <v>14.09</v>
      </c>
      <c r="J39" s="112"/>
      <c r="K39" s="67"/>
    </row>
    <row r="40" spans="1:11" s="6" customFormat="1" ht="15.75">
      <c r="A40" s="70" t="s">
        <v>43</v>
      </c>
      <c r="B40" s="113"/>
      <c r="C40" s="113" t="s">
        <v>60</v>
      </c>
      <c r="D40" s="114"/>
      <c r="E40" s="73" t="s">
        <v>43</v>
      </c>
      <c r="F40" s="115"/>
      <c r="G40" s="116"/>
      <c r="H40" s="115"/>
      <c r="I40" s="76">
        <v>672.13</v>
      </c>
      <c r="J40" s="117"/>
      <c r="K40" s="78">
        <v>11646.53</v>
      </c>
    </row>
    <row r="41" spans="1:11" s="6" customFormat="1" ht="15" outlineLevel="1">
      <c r="A41" s="59" t="s">
        <v>43</v>
      </c>
      <c r="B41" s="108"/>
      <c r="C41" s="108" t="s">
        <v>61</v>
      </c>
      <c r="D41" s="109"/>
      <c r="E41" s="62" t="s">
        <v>43</v>
      </c>
      <c r="F41" s="110"/>
      <c r="G41" s="111"/>
      <c r="H41" s="110"/>
      <c r="I41" s="65"/>
      <c r="J41" s="112"/>
      <c r="K41" s="67"/>
    </row>
    <row r="42" spans="1:11" s="6" customFormat="1" ht="25.5" outlineLevel="1">
      <c r="A42" s="59" t="s">
        <v>43</v>
      </c>
      <c r="B42" s="108"/>
      <c r="C42" s="108" t="s">
        <v>46</v>
      </c>
      <c r="D42" s="109"/>
      <c r="E42" s="62" t="s">
        <v>43</v>
      </c>
      <c r="F42" s="110">
        <v>14.52</v>
      </c>
      <c r="G42" s="111" t="s">
        <v>173</v>
      </c>
      <c r="H42" s="110"/>
      <c r="I42" s="65">
        <v>0.13</v>
      </c>
      <c r="J42" s="112">
        <v>26.39</v>
      </c>
      <c r="K42" s="67">
        <v>3.4</v>
      </c>
    </row>
    <row r="43" spans="1:11" s="6" customFormat="1" ht="25.5" outlineLevel="1">
      <c r="A43" s="59" t="s">
        <v>43</v>
      </c>
      <c r="B43" s="108"/>
      <c r="C43" s="108" t="s">
        <v>48</v>
      </c>
      <c r="D43" s="109"/>
      <c r="E43" s="62" t="s">
        <v>43</v>
      </c>
      <c r="F43" s="110">
        <v>14.52</v>
      </c>
      <c r="G43" s="111" t="s">
        <v>173</v>
      </c>
      <c r="H43" s="110"/>
      <c r="I43" s="65">
        <v>0.13</v>
      </c>
      <c r="J43" s="112">
        <v>26.39</v>
      </c>
      <c r="K43" s="67">
        <v>3.4</v>
      </c>
    </row>
    <row r="44" spans="1:11" s="6" customFormat="1" ht="15" outlineLevel="1">
      <c r="A44" s="59" t="s">
        <v>43</v>
      </c>
      <c r="B44" s="108"/>
      <c r="C44" s="108" t="s">
        <v>63</v>
      </c>
      <c r="D44" s="109" t="s">
        <v>54</v>
      </c>
      <c r="E44" s="62">
        <v>175</v>
      </c>
      <c r="F44" s="110"/>
      <c r="G44" s="111"/>
      <c r="H44" s="110"/>
      <c r="I44" s="65">
        <v>0.23</v>
      </c>
      <c r="J44" s="112">
        <v>160</v>
      </c>
      <c r="K44" s="67">
        <v>5.44</v>
      </c>
    </row>
    <row r="45" spans="1:11" s="6" customFormat="1" ht="15" outlineLevel="1">
      <c r="A45" s="59" t="s">
        <v>43</v>
      </c>
      <c r="B45" s="108"/>
      <c r="C45" s="108" t="s">
        <v>64</v>
      </c>
      <c r="D45" s="109"/>
      <c r="E45" s="62" t="s">
        <v>43</v>
      </c>
      <c r="F45" s="110"/>
      <c r="G45" s="111"/>
      <c r="H45" s="110"/>
      <c r="I45" s="65">
        <v>0.36</v>
      </c>
      <c r="J45" s="112"/>
      <c r="K45" s="67">
        <v>8.84</v>
      </c>
    </row>
    <row r="46" spans="1:11" s="6" customFormat="1" ht="15.75">
      <c r="A46" s="70" t="s">
        <v>43</v>
      </c>
      <c r="B46" s="113"/>
      <c r="C46" s="113" t="s">
        <v>65</v>
      </c>
      <c r="D46" s="114"/>
      <c r="E46" s="73" t="s">
        <v>43</v>
      </c>
      <c r="F46" s="115"/>
      <c r="G46" s="116"/>
      <c r="H46" s="115"/>
      <c r="I46" s="76">
        <v>672.49</v>
      </c>
      <c r="J46" s="117"/>
      <c r="K46" s="78">
        <v>11655.37</v>
      </c>
    </row>
    <row r="47" spans="1:11" s="6" customFormat="1" ht="240">
      <c r="A47" s="59">
        <v>2</v>
      </c>
      <c r="B47" s="108" t="s">
        <v>373</v>
      </c>
      <c r="C47" s="108" t="s">
        <v>374</v>
      </c>
      <c r="D47" s="109" t="s">
        <v>41</v>
      </c>
      <c r="E47" s="62" t="s">
        <v>375</v>
      </c>
      <c r="F47" s="110">
        <v>17.09</v>
      </c>
      <c r="G47" s="111"/>
      <c r="H47" s="110"/>
      <c r="I47" s="65"/>
      <c r="J47" s="112"/>
      <c r="K47" s="67"/>
    </row>
    <row r="48" spans="1:11" s="6" customFormat="1" ht="25.5" outlineLevel="1">
      <c r="A48" s="59" t="s">
        <v>43</v>
      </c>
      <c r="B48" s="108"/>
      <c r="C48" s="108" t="s">
        <v>44</v>
      </c>
      <c r="D48" s="109"/>
      <c r="E48" s="62" t="s">
        <v>43</v>
      </c>
      <c r="F48" s="110">
        <v>14.88</v>
      </c>
      <c r="G48" s="111" t="s">
        <v>168</v>
      </c>
      <c r="H48" s="110"/>
      <c r="I48" s="65">
        <v>81.319999999999993</v>
      </c>
      <c r="J48" s="112">
        <v>26.39</v>
      </c>
      <c r="K48" s="67">
        <v>2145.94</v>
      </c>
    </row>
    <row r="49" spans="1:11" s="6" customFormat="1" ht="25.5" outlineLevel="1">
      <c r="A49" s="59" t="s">
        <v>43</v>
      </c>
      <c r="B49" s="108"/>
      <c r="C49" s="108" t="s">
        <v>46</v>
      </c>
      <c r="D49" s="109"/>
      <c r="E49" s="62" t="s">
        <v>43</v>
      </c>
      <c r="F49" s="110">
        <v>1.8</v>
      </c>
      <c r="G49" s="111" t="s">
        <v>169</v>
      </c>
      <c r="H49" s="110"/>
      <c r="I49" s="65">
        <v>9.7200000000000006</v>
      </c>
      <c r="J49" s="112">
        <v>9.11</v>
      </c>
      <c r="K49" s="67">
        <v>88.55</v>
      </c>
    </row>
    <row r="50" spans="1:11" s="6" customFormat="1" ht="15" outlineLevel="1">
      <c r="A50" s="59" t="s">
        <v>43</v>
      </c>
      <c r="B50" s="108"/>
      <c r="C50" s="108" t="s">
        <v>48</v>
      </c>
      <c r="D50" s="109"/>
      <c r="E50" s="62" t="s">
        <v>43</v>
      </c>
      <c r="F50" s="110" t="s">
        <v>376</v>
      </c>
      <c r="G50" s="111"/>
      <c r="H50" s="110"/>
      <c r="I50" s="68" t="s">
        <v>377</v>
      </c>
      <c r="J50" s="112">
        <v>26.39</v>
      </c>
      <c r="K50" s="69" t="s">
        <v>378</v>
      </c>
    </row>
    <row r="51" spans="1:11" s="6" customFormat="1" ht="15" outlineLevel="1">
      <c r="A51" s="59" t="s">
        <v>43</v>
      </c>
      <c r="B51" s="108"/>
      <c r="C51" s="108" t="s">
        <v>52</v>
      </c>
      <c r="D51" s="109"/>
      <c r="E51" s="62" t="s">
        <v>43</v>
      </c>
      <c r="F51" s="110">
        <v>0.41</v>
      </c>
      <c r="G51" s="111">
        <v>0.6</v>
      </c>
      <c r="H51" s="110"/>
      <c r="I51" s="65">
        <v>1.48</v>
      </c>
      <c r="J51" s="112">
        <v>8.07</v>
      </c>
      <c r="K51" s="67">
        <v>11.91</v>
      </c>
    </row>
    <row r="52" spans="1:11" s="6" customFormat="1" ht="15" outlineLevel="1">
      <c r="A52" s="59" t="s">
        <v>43</v>
      </c>
      <c r="B52" s="108"/>
      <c r="C52" s="108" t="s">
        <v>53</v>
      </c>
      <c r="D52" s="109" t="s">
        <v>54</v>
      </c>
      <c r="E52" s="62">
        <v>91</v>
      </c>
      <c r="F52" s="110"/>
      <c r="G52" s="111"/>
      <c r="H52" s="110"/>
      <c r="I52" s="65">
        <v>74</v>
      </c>
      <c r="J52" s="112">
        <v>75</v>
      </c>
      <c r="K52" s="67">
        <v>1609.46</v>
      </c>
    </row>
    <row r="53" spans="1:11" s="6" customFormat="1" ht="15" outlineLevel="1">
      <c r="A53" s="59" t="s">
        <v>43</v>
      </c>
      <c r="B53" s="108"/>
      <c r="C53" s="108" t="s">
        <v>55</v>
      </c>
      <c r="D53" s="109" t="s">
        <v>54</v>
      </c>
      <c r="E53" s="62">
        <v>70</v>
      </c>
      <c r="F53" s="110"/>
      <c r="G53" s="111"/>
      <c r="H53" s="110"/>
      <c r="I53" s="65">
        <v>56.92</v>
      </c>
      <c r="J53" s="112">
        <v>41</v>
      </c>
      <c r="K53" s="67">
        <v>879.84</v>
      </c>
    </row>
    <row r="54" spans="1:11" s="6" customFormat="1" ht="15" outlineLevel="1">
      <c r="A54" s="59" t="s">
        <v>43</v>
      </c>
      <c r="B54" s="108"/>
      <c r="C54" s="108" t="s">
        <v>56</v>
      </c>
      <c r="D54" s="109" t="s">
        <v>54</v>
      </c>
      <c r="E54" s="62">
        <v>98</v>
      </c>
      <c r="F54" s="110"/>
      <c r="G54" s="111"/>
      <c r="H54" s="110"/>
      <c r="I54" s="65">
        <v>0.16</v>
      </c>
      <c r="J54" s="112">
        <v>95</v>
      </c>
      <c r="K54" s="67">
        <v>4.07</v>
      </c>
    </row>
    <row r="55" spans="1:11" s="6" customFormat="1" ht="15" outlineLevel="1">
      <c r="A55" s="59" t="s">
        <v>43</v>
      </c>
      <c r="B55" s="108"/>
      <c r="C55" s="108" t="s">
        <v>57</v>
      </c>
      <c r="D55" s="109" t="s">
        <v>54</v>
      </c>
      <c r="E55" s="62">
        <v>77</v>
      </c>
      <c r="F55" s="110"/>
      <c r="G55" s="111"/>
      <c r="H55" s="110"/>
      <c r="I55" s="65">
        <v>0.12</v>
      </c>
      <c r="J55" s="112">
        <v>65</v>
      </c>
      <c r="K55" s="67">
        <v>2.78</v>
      </c>
    </row>
    <row r="56" spans="1:11" s="6" customFormat="1" ht="30" outlineLevel="1">
      <c r="A56" s="59" t="s">
        <v>43</v>
      </c>
      <c r="B56" s="108"/>
      <c r="C56" s="108" t="s">
        <v>58</v>
      </c>
      <c r="D56" s="109" t="s">
        <v>59</v>
      </c>
      <c r="E56" s="62">
        <v>1.1100000000000001</v>
      </c>
      <c r="F56" s="110"/>
      <c r="G56" s="111" t="s">
        <v>168</v>
      </c>
      <c r="H56" s="110"/>
      <c r="I56" s="65">
        <v>6.07</v>
      </c>
      <c r="J56" s="112"/>
      <c r="K56" s="67"/>
    </row>
    <row r="57" spans="1:11" s="6" customFormat="1" ht="15.75">
      <c r="A57" s="70" t="s">
        <v>43</v>
      </c>
      <c r="B57" s="113"/>
      <c r="C57" s="113" t="s">
        <v>60</v>
      </c>
      <c r="D57" s="114"/>
      <c r="E57" s="73" t="s">
        <v>43</v>
      </c>
      <c r="F57" s="115"/>
      <c r="G57" s="116"/>
      <c r="H57" s="115"/>
      <c r="I57" s="76">
        <v>223.72</v>
      </c>
      <c r="J57" s="117"/>
      <c r="K57" s="78">
        <v>4742.55</v>
      </c>
    </row>
    <row r="58" spans="1:11" s="6" customFormat="1" ht="15" outlineLevel="1">
      <c r="A58" s="59" t="s">
        <v>43</v>
      </c>
      <c r="B58" s="108"/>
      <c r="C58" s="108" t="s">
        <v>61</v>
      </c>
      <c r="D58" s="109"/>
      <c r="E58" s="62" t="s">
        <v>43</v>
      </c>
      <c r="F58" s="110"/>
      <c r="G58" s="111"/>
      <c r="H58" s="110"/>
      <c r="I58" s="65"/>
      <c r="J58" s="112"/>
      <c r="K58" s="67"/>
    </row>
    <row r="59" spans="1:11" s="6" customFormat="1" ht="25.5" outlineLevel="1">
      <c r="A59" s="59" t="s">
        <v>43</v>
      </c>
      <c r="B59" s="108"/>
      <c r="C59" s="108" t="s">
        <v>46</v>
      </c>
      <c r="D59" s="109"/>
      <c r="E59" s="62" t="s">
        <v>43</v>
      </c>
      <c r="F59" s="110">
        <v>0.03</v>
      </c>
      <c r="G59" s="111" t="s">
        <v>173</v>
      </c>
      <c r="H59" s="110"/>
      <c r="I59" s="65">
        <v>0.02</v>
      </c>
      <c r="J59" s="112">
        <v>26.39</v>
      </c>
      <c r="K59" s="67">
        <v>0.43</v>
      </c>
    </row>
    <row r="60" spans="1:11" s="6" customFormat="1" ht="25.5" outlineLevel="1">
      <c r="A60" s="59" t="s">
        <v>43</v>
      </c>
      <c r="B60" s="108"/>
      <c r="C60" s="108" t="s">
        <v>48</v>
      </c>
      <c r="D60" s="109"/>
      <c r="E60" s="62" t="s">
        <v>43</v>
      </c>
      <c r="F60" s="110">
        <v>0.03</v>
      </c>
      <c r="G60" s="111" t="s">
        <v>173</v>
      </c>
      <c r="H60" s="110"/>
      <c r="I60" s="65">
        <v>0.02</v>
      </c>
      <c r="J60" s="112">
        <v>26.39</v>
      </c>
      <c r="K60" s="67">
        <v>0.43</v>
      </c>
    </row>
    <row r="61" spans="1:11" s="6" customFormat="1" ht="15" outlineLevel="1">
      <c r="A61" s="59" t="s">
        <v>43</v>
      </c>
      <c r="B61" s="108"/>
      <c r="C61" s="108" t="s">
        <v>63</v>
      </c>
      <c r="D61" s="109" t="s">
        <v>54</v>
      </c>
      <c r="E61" s="62">
        <v>175</v>
      </c>
      <c r="F61" s="110"/>
      <c r="G61" s="111"/>
      <c r="H61" s="110"/>
      <c r="I61" s="65">
        <v>0.04</v>
      </c>
      <c r="J61" s="112">
        <v>160</v>
      </c>
      <c r="K61" s="67">
        <v>0.69</v>
      </c>
    </row>
    <row r="62" spans="1:11" s="6" customFormat="1" ht="15" outlineLevel="1">
      <c r="A62" s="59" t="s">
        <v>43</v>
      </c>
      <c r="B62" s="108"/>
      <c r="C62" s="108" t="s">
        <v>64</v>
      </c>
      <c r="D62" s="109"/>
      <c r="E62" s="62" t="s">
        <v>43</v>
      </c>
      <c r="F62" s="110"/>
      <c r="G62" s="111"/>
      <c r="H62" s="110"/>
      <c r="I62" s="65">
        <v>0.06</v>
      </c>
      <c r="J62" s="112"/>
      <c r="K62" s="67">
        <v>1.1200000000000001</v>
      </c>
    </row>
    <row r="63" spans="1:11" s="6" customFormat="1" ht="15.75">
      <c r="A63" s="70" t="s">
        <v>43</v>
      </c>
      <c r="B63" s="113"/>
      <c r="C63" s="113" t="s">
        <v>65</v>
      </c>
      <c r="D63" s="114"/>
      <c r="E63" s="73" t="s">
        <v>43</v>
      </c>
      <c r="F63" s="115"/>
      <c r="G63" s="116"/>
      <c r="H63" s="115"/>
      <c r="I63" s="76">
        <v>223.78</v>
      </c>
      <c r="J63" s="117"/>
      <c r="K63" s="78">
        <v>4743.67</v>
      </c>
    </row>
    <row r="64" spans="1:11" s="6" customFormat="1" ht="240">
      <c r="A64" s="59">
        <v>3</v>
      </c>
      <c r="B64" s="108" t="s">
        <v>379</v>
      </c>
      <c r="C64" s="108" t="s">
        <v>380</v>
      </c>
      <c r="D64" s="109" t="s">
        <v>142</v>
      </c>
      <c r="E64" s="62" t="s">
        <v>381</v>
      </c>
      <c r="F64" s="110">
        <v>1367.44</v>
      </c>
      <c r="G64" s="111"/>
      <c r="H64" s="110"/>
      <c r="I64" s="65"/>
      <c r="J64" s="112"/>
      <c r="K64" s="67"/>
    </row>
    <row r="65" spans="1:11" s="6" customFormat="1" ht="25.5" outlineLevel="1">
      <c r="A65" s="59" t="s">
        <v>43</v>
      </c>
      <c r="B65" s="108"/>
      <c r="C65" s="108" t="s">
        <v>44</v>
      </c>
      <c r="D65" s="109"/>
      <c r="E65" s="62" t="s">
        <v>43</v>
      </c>
      <c r="F65" s="110">
        <v>1340.64</v>
      </c>
      <c r="G65" s="111" t="s">
        <v>168</v>
      </c>
      <c r="H65" s="110"/>
      <c r="I65" s="65">
        <v>119.81</v>
      </c>
      <c r="J65" s="112">
        <v>26.39</v>
      </c>
      <c r="K65" s="67">
        <v>3161.78</v>
      </c>
    </row>
    <row r="66" spans="1:11" s="6" customFormat="1" ht="25.5" outlineLevel="1">
      <c r="A66" s="59" t="s">
        <v>43</v>
      </c>
      <c r="B66" s="108"/>
      <c r="C66" s="108" t="s">
        <v>46</v>
      </c>
      <c r="D66" s="109"/>
      <c r="E66" s="62" t="s">
        <v>43</v>
      </c>
      <c r="F66" s="110">
        <v>26.8</v>
      </c>
      <c r="G66" s="111" t="s">
        <v>169</v>
      </c>
      <c r="H66" s="110"/>
      <c r="I66" s="65">
        <v>2.37</v>
      </c>
      <c r="J66" s="112">
        <v>9.9499999999999993</v>
      </c>
      <c r="K66" s="67">
        <v>23.55</v>
      </c>
    </row>
    <row r="67" spans="1:11" s="6" customFormat="1" ht="15" outlineLevel="1">
      <c r="A67" s="59" t="s">
        <v>43</v>
      </c>
      <c r="B67" s="108"/>
      <c r="C67" s="108" t="s">
        <v>48</v>
      </c>
      <c r="D67" s="109"/>
      <c r="E67" s="62" t="s">
        <v>43</v>
      </c>
      <c r="F67" s="110" t="s">
        <v>382</v>
      </c>
      <c r="G67" s="111"/>
      <c r="H67" s="110"/>
      <c r="I67" s="68" t="s">
        <v>383</v>
      </c>
      <c r="J67" s="112">
        <v>26.39</v>
      </c>
      <c r="K67" s="69" t="s">
        <v>384</v>
      </c>
    </row>
    <row r="68" spans="1:11" s="6" customFormat="1" ht="15" outlineLevel="1">
      <c r="A68" s="59" t="s">
        <v>43</v>
      </c>
      <c r="B68" s="108"/>
      <c r="C68" s="108" t="s">
        <v>52</v>
      </c>
      <c r="D68" s="109"/>
      <c r="E68" s="62" t="s">
        <v>43</v>
      </c>
      <c r="F68" s="110"/>
      <c r="G68" s="111">
        <v>0.6</v>
      </c>
      <c r="H68" s="110"/>
      <c r="I68" s="65"/>
      <c r="J68" s="112"/>
      <c r="K68" s="67"/>
    </row>
    <row r="69" spans="1:11" s="6" customFormat="1" ht="15" outlineLevel="1">
      <c r="A69" s="59" t="s">
        <v>43</v>
      </c>
      <c r="B69" s="108"/>
      <c r="C69" s="108" t="s">
        <v>53</v>
      </c>
      <c r="D69" s="109" t="s">
        <v>54</v>
      </c>
      <c r="E69" s="62">
        <v>85</v>
      </c>
      <c r="F69" s="110"/>
      <c r="G69" s="111"/>
      <c r="H69" s="110"/>
      <c r="I69" s="65">
        <v>101.84</v>
      </c>
      <c r="J69" s="112">
        <v>70</v>
      </c>
      <c r="K69" s="67">
        <v>2213.25</v>
      </c>
    </row>
    <row r="70" spans="1:11" s="6" customFormat="1" ht="15" outlineLevel="1">
      <c r="A70" s="59" t="s">
        <v>43</v>
      </c>
      <c r="B70" s="108"/>
      <c r="C70" s="108" t="s">
        <v>55</v>
      </c>
      <c r="D70" s="109" t="s">
        <v>54</v>
      </c>
      <c r="E70" s="62">
        <v>70</v>
      </c>
      <c r="F70" s="110"/>
      <c r="G70" s="111"/>
      <c r="H70" s="110"/>
      <c r="I70" s="65">
        <v>83.87</v>
      </c>
      <c r="J70" s="112">
        <v>41</v>
      </c>
      <c r="K70" s="67">
        <v>1296.33</v>
      </c>
    </row>
    <row r="71" spans="1:11" s="6" customFormat="1" ht="15" outlineLevel="1">
      <c r="A71" s="59" t="s">
        <v>43</v>
      </c>
      <c r="B71" s="108"/>
      <c r="C71" s="108" t="s">
        <v>56</v>
      </c>
      <c r="D71" s="109" t="s">
        <v>54</v>
      </c>
      <c r="E71" s="62">
        <v>98</v>
      </c>
      <c r="F71" s="110"/>
      <c r="G71" s="111"/>
      <c r="H71" s="110"/>
      <c r="I71" s="65">
        <v>0.37</v>
      </c>
      <c r="J71" s="112">
        <v>95</v>
      </c>
      <c r="K71" s="67">
        <v>9.5399999999999991</v>
      </c>
    </row>
    <row r="72" spans="1:11" s="6" customFormat="1" ht="15" outlineLevel="1">
      <c r="A72" s="59" t="s">
        <v>43</v>
      </c>
      <c r="B72" s="108"/>
      <c r="C72" s="108" t="s">
        <v>57</v>
      </c>
      <c r="D72" s="109" t="s">
        <v>54</v>
      </c>
      <c r="E72" s="62">
        <v>77</v>
      </c>
      <c r="F72" s="110"/>
      <c r="G72" s="111"/>
      <c r="H72" s="110"/>
      <c r="I72" s="65">
        <v>0.28999999999999998</v>
      </c>
      <c r="J72" s="112">
        <v>65</v>
      </c>
      <c r="K72" s="67">
        <v>6.53</v>
      </c>
    </row>
    <row r="73" spans="1:11" s="6" customFormat="1" ht="30" outlineLevel="1">
      <c r="A73" s="59" t="s">
        <v>43</v>
      </c>
      <c r="B73" s="108"/>
      <c r="C73" s="108" t="s">
        <v>58</v>
      </c>
      <c r="D73" s="109" t="s">
        <v>59</v>
      </c>
      <c r="E73" s="62">
        <v>114</v>
      </c>
      <c r="F73" s="110"/>
      <c r="G73" s="111" t="s">
        <v>168</v>
      </c>
      <c r="H73" s="110"/>
      <c r="I73" s="65">
        <v>10.19</v>
      </c>
      <c r="J73" s="112"/>
      <c r="K73" s="67"/>
    </row>
    <row r="74" spans="1:11" s="6" customFormat="1" ht="15.75">
      <c r="A74" s="70" t="s">
        <v>43</v>
      </c>
      <c r="B74" s="113"/>
      <c r="C74" s="113" t="s">
        <v>60</v>
      </c>
      <c r="D74" s="114"/>
      <c r="E74" s="73" t="s">
        <v>43</v>
      </c>
      <c r="F74" s="115"/>
      <c r="G74" s="116"/>
      <c r="H74" s="115"/>
      <c r="I74" s="76">
        <v>308.55</v>
      </c>
      <c r="J74" s="117"/>
      <c r="K74" s="78">
        <v>6710.98</v>
      </c>
    </row>
    <row r="75" spans="1:11" s="6" customFormat="1" ht="15" outlineLevel="1">
      <c r="A75" s="59" t="s">
        <v>43</v>
      </c>
      <c r="B75" s="108"/>
      <c r="C75" s="108" t="s">
        <v>61</v>
      </c>
      <c r="D75" s="109"/>
      <c r="E75" s="62" t="s">
        <v>43</v>
      </c>
      <c r="F75" s="110"/>
      <c r="G75" s="111"/>
      <c r="H75" s="110"/>
      <c r="I75" s="65"/>
      <c r="J75" s="112"/>
      <c r="K75" s="67"/>
    </row>
    <row r="76" spans="1:11" s="6" customFormat="1" ht="25.5" outlineLevel="1">
      <c r="A76" s="59" t="s">
        <v>43</v>
      </c>
      <c r="B76" s="108"/>
      <c r="C76" s="108" t="s">
        <v>46</v>
      </c>
      <c r="D76" s="109"/>
      <c r="E76" s="62" t="s">
        <v>43</v>
      </c>
      <c r="F76" s="110">
        <v>4.3099999999999996</v>
      </c>
      <c r="G76" s="111" t="s">
        <v>173</v>
      </c>
      <c r="H76" s="110"/>
      <c r="I76" s="65">
        <v>0.04</v>
      </c>
      <c r="J76" s="112">
        <v>26.39</v>
      </c>
      <c r="K76" s="67">
        <v>1</v>
      </c>
    </row>
    <row r="77" spans="1:11" s="6" customFormat="1" ht="25.5" outlineLevel="1">
      <c r="A77" s="59" t="s">
        <v>43</v>
      </c>
      <c r="B77" s="108"/>
      <c r="C77" s="108" t="s">
        <v>48</v>
      </c>
      <c r="D77" s="109"/>
      <c r="E77" s="62" t="s">
        <v>43</v>
      </c>
      <c r="F77" s="110">
        <v>4.3099999999999996</v>
      </c>
      <c r="G77" s="111" t="s">
        <v>173</v>
      </c>
      <c r="H77" s="110"/>
      <c r="I77" s="65">
        <v>0.04</v>
      </c>
      <c r="J77" s="112">
        <v>26.39</v>
      </c>
      <c r="K77" s="67">
        <v>1</v>
      </c>
    </row>
    <row r="78" spans="1:11" s="6" customFormat="1" ht="15" outlineLevel="1">
      <c r="A78" s="59" t="s">
        <v>43</v>
      </c>
      <c r="B78" s="108"/>
      <c r="C78" s="108" t="s">
        <v>63</v>
      </c>
      <c r="D78" s="109" t="s">
        <v>54</v>
      </c>
      <c r="E78" s="62">
        <v>175</v>
      </c>
      <c r="F78" s="110"/>
      <c r="G78" s="111"/>
      <c r="H78" s="110"/>
      <c r="I78" s="65">
        <v>7.0000000000000007E-2</v>
      </c>
      <c r="J78" s="112">
        <v>160</v>
      </c>
      <c r="K78" s="67">
        <v>1.6</v>
      </c>
    </row>
    <row r="79" spans="1:11" s="6" customFormat="1" ht="15" outlineLevel="1">
      <c r="A79" s="59" t="s">
        <v>43</v>
      </c>
      <c r="B79" s="108"/>
      <c r="C79" s="108" t="s">
        <v>64</v>
      </c>
      <c r="D79" s="109"/>
      <c r="E79" s="62" t="s">
        <v>43</v>
      </c>
      <c r="F79" s="110"/>
      <c r="G79" s="111"/>
      <c r="H79" s="110"/>
      <c r="I79" s="65">
        <v>0.11</v>
      </c>
      <c r="J79" s="112"/>
      <c r="K79" s="67">
        <v>2.6</v>
      </c>
    </row>
    <row r="80" spans="1:11" s="6" customFormat="1" ht="15.75">
      <c r="A80" s="70" t="s">
        <v>43</v>
      </c>
      <c r="B80" s="113"/>
      <c r="C80" s="113" t="s">
        <v>65</v>
      </c>
      <c r="D80" s="114"/>
      <c r="E80" s="73" t="s">
        <v>43</v>
      </c>
      <c r="F80" s="115"/>
      <c r="G80" s="116"/>
      <c r="H80" s="115"/>
      <c r="I80" s="76">
        <v>308.66000000000003</v>
      </c>
      <c r="J80" s="117"/>
      <c r="K80" s="78">
        <v>6713.58</v>
      </c>
    </row>
    <row r="81" spans="1:11" s="6" customFormat="1" ht="17.850000000000001" customHeight="1">
      <c r="A81" s="177" t="s">
        <v>385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</row>
    <row r="82" spans="1:11" s="6" customFormat="1" ht="180">
      <c r="A82" s="59">
        <v>4</v>
      </c>
      <c r="B82" s="108" t="s">
        <v>91</v>
      </c>
      <c r="C82" s="108" t="s">
        <v>92</v>
      </c>
      <c r="D82" s="109" t="s">
        <v>93</v>
      </c>
      <c r="E82" s="62" t="s">
        <v>386</v>
      </c>
      <c r="F82" s="110">
        <v>10.06</v>
      </c>
      <c r="G82" s="111"/>
      <c r="H82" s="110"/>
      <c r="I82" s="65"/>
      <c r="J82" s="112"/>
      <c r="K82" s="67"/>
    </row>
    <row r="83" spans="1:11" s="6" customFormat="1" ht="25.5" outlineLevel="1">
      <c r="A83" s="59" t="s">
        <v>43</v>
      </c>
      <c r="B83" s="108"/>
      <c r="C83" s="108" t="s">
        <v>44</v>
      </c>
      <c r="D83" s="109"/>
      <c r="E83" s="62" t="s">
        <v>43</v>
      </c>
      <c r="F83" s="110">
        <v>10.06</v>
      </c>
      <c r="G83" s="111" t="s">
        <v>94</v>
      </c>
      <c r="H83" s="110"/>
      <c r="I83" s="65">
        <v>41.54</v>
      </c>
      <c r="J83" s="112">
        <v>26.39</v>
      </c>
      <c r="K83" s="67">
        <v>1096.17</v>
      </c>
    </row>
    <row r="84" spans="1:11" s="6" customFormat="1" ht="15" outlineLevel="1">
      <c r="A84" s="59" t="s">
        <v>43</v>
      </c>
      <c r="B84" s="108"/>
      <c r="C84" s="108" t="s">
        <v>46</v>
      </c>
      <c r="D84" s="109"/>
      <c r="E84" s="62" t="s">
        <v>43</v>
      </c>
      <c r="F84" s="110"/>
      <c r="G84" s="111" t="s">
        <v>95</v>
      </c>
      <c r="H84" s="110"/>
      <c r="I84" s="65"/>
      <c r="J84" s="112"/>
      <c r="K84" s="67"/>
    </row>
    <row r="85" spans="1:11" s="6" customFormat="1" ht="15" outlineLevel="1">
      <c r="A85" s="59" t="s">
        <v>43</v>
      </c>
      <c r="B85" s="108"/>
      <c r="C85" s="108" t="s">
        <v>48</v>
      </c>
      <c r="D85" s="109"/>
      <c r="E85" s="62" t="s">
        <v>43</v>
      </c>
      <c r="F85" s="110"/>
      <c r="G85" s="111"/>
      <c r="H85" s="110"/>
      <c r="I85" s="65"/>
      <c r="J85" s="112">
        <v>26.39</v>
      </c>
      <c r="K85" s="67"/>
    </row>
    <row r="86" spans="1:11" s="6" customFormat="1" ht="15" outlineLevel="1">
      <c r="A86" s="59" t="s">
        <v>43</v>
      </c>
      <c r="B86" s="108"/>
      <c r="C86" s="108" t="s">
        <v>52</v>
      </c>
      <c r="D86" s="109"/>
      <c r="E86" s="62" t="s">
        <v>43</v>
      </c>
      <c r="F86" s="110"/>
      <c r="G86" s="111"/>
      <c r="H86" s="110"/>
      <c r="I86" s="65"/>
      <c r="J86" s="112"/>
      <c r="K86" s="67"/>
    </row>
    <row r="87" spans="1:11" s="6" customFormat="1" ht="15" outlineLevel="1">
      <c r="A87" s="59" t="s">
        <v>43</v>
      </c>
      <c r="B87" s="108"/>
      <c r="C87" s="108" t="s">
        <v>53</v>
      </c>
      <c r="D87" s="109" t="s">
        <v>54</v>
      </c>
      <c r="E87" s="62">
        <v>100</v>
      </c>
      <c r="F87" s="110"/>
      <c r="G87" s="111"/>
      <c r="H87" s="110"/>
      <c r="I87" s="65">
        <v>41.54</v>
      </c>
      <c r="J87" s="112">
        <v>83</v>
      </c>
      <c r="K87" s="67">
        <v>909.82</v>
      </c>
    </row>
    <row r="88" spans="1:11" s="6" customFormat="1" ht="15" outlineLevel="1">
      <c r="A88" s="59" t="s">
        <v>43</v>
      </c>
      <c r="B88" s="108"/>
      <c r="C88" s="108" t="s">
        <v>55</v>
      </c>
      <c r="D88" s="109" t="s">
        <v>54</v>
      </c>
      <c r="E88" s="62">
        <v>64</v>
      </c>
      <c r="F88" s="110"/>
      <c r="G88" s="111"/>
      <c r="H88" s="110"/>
      <c r="I88" s="65">
        <v>26.59</v>
      </c>
      <c r="J88" s="112">
        <v>41</v>
      </c>
      <c r="K88" s="67">
        <v>449.43</v>
      </c>
    </row>
    <row r="89" spans="1:11" s="6" customFormat="1" ht="15" outlineLevel="1">
      <c r="A89" s="59" t="s">
        <v>43</v>
      </c>
      <c r="B89" s="108"/>
      <c r="C89" s="108" t="s">
        <v>56</v>
      </c>
      <c r="D89" s="109" t="s">
        <v>54</v>
      </c>
      <c r="E89" s="62">
        <v>98</v>
      </c>
      <c r="F89" s="110"/>
      <c r="G89" s="111"/>
      <c r="H89" s="110"/>
      <c r="I89" s="65">
        <v>0</v>
      </c>
      <c r="J89" s="112">
        <v>95</v>
      </c>
      <c r="K89" s="67">
        <v>0</v>
      </c>
    </row>
    <row r="90" spans="1:11" s="6" customFormat="1" ht="15" outlineLevel="1">
      <c r="A90" s="59" t="s">
        <v>43</v>
      </c>
      <c r="B90" s="108"/>
      <c r="C90" s="108" t="s">
        <v>57</v>
      </c>
      <c r="D90" s="109" t="s">
        <v>54</v>
      </c>
      <c r="E90" s="62">
        <v>77</v>
      </c>
      <c r="F90" s="110"/>
      <c r="G90" s="111"/>
      <c r="H90" s="110"/>
      <c r="I90" s="65">
        <v>0</v>
      </c>
      <c r="J90" s="112">
        <v>65</v>
      </c>
      <c r="K90" s="67">
        <v>0</v>
      </c>
    </row>
    <row r="91" spans="1:11" s="6" customFormat="1" ht="30" outlineLevel="1">
      <c r="A91" s="59" t="s">
        <v>43</v>
      </c>
      <c r="B91" s="108"/>
      <c r="C91" s="108" t="s">
        <v>58</v>
      </c>
      <c r="D91" s="109" t="s">
        <v>59</v>
      </c>
      <c r="E91" s="62">
        <v>0.9</v>
      </c>
      <c r="F91" s="110"/>
      <c r="G91" s="111" t="s">
        <v>94</v>
      </c>
      <c r="H91" s="110"/>
      <c r="I91" s="65">
        <v>3.72</v>
      </c>
      <c r="J91" s="112"/>
      <c r="K91" s="67"/>
    </row>
    <row r="92" spans="1:11" s="6" customFormat="1" ht="15.75">
      <c r="A92" s="70" t="s">
        <v>43</v>
      </c>
      <c r="B92" s="113"/>
      <c r="C92" s="113" t="s">
        <v>60</v>
      </c>
      <c r="D92" s="114"/>
      <c r="E92" s="73" t="s">
        <v>43</v>
      </c>
      <c r="F92" s="115"/>
      <c r="G92" s="116"/>
      <c r="H92" s="115"/>
      <c r="I92" s="76">
        <v>109.67</v>
      </c>
      <c r="J92" s="117"/>
      <c r="K92" s="78">
        <v>2455.42</v>
      </c>
    </row>
    <row r="93" spans="1:11" s="6" customFormat="1" ht="135">
      <c r="A93" s="59">
        <v>5</v>
      </c>
      <c r="B93" s="108" t="s">
        <v>387</v>
      </c>
      <c r="C93" s="108" t="s">
        <v>388</v>
      </c>
      <c r="D93" s="109" t="s">
        <v>389</v>
      </c>
      <c r="E93" s="62" t="s">
        <v>390</v>
      </c>
      <c r="F93" s="110">
        <v>2150.2800000000002</v>
      </c>
      <c r="G93" s="111"/>
      <c r="H93" s="110"/>
      <c r="I93" s="65"/>
      <c r="J93" s="112"/>
      <c r="K93" s="67"/>
    </row>
    <row r="94" spans="1:11" s="6" customFormat="1" ht="15" outlineLevel="1">
      <c r="A94" s="59" t="s">
        <v>43</v>
      </c>
      <c r="B94" s="108"/>
      <c r="C94" s="108" t="s">
        <v>44</v>
      </c>
      <c r="D94" s="109"/>
      <c r="E94" s="62" t="s">
        <v>43</v>
      </c>
      <c r="F94" s="110">
        <v>904.28</v>
      </c>
      <c r="G94" s="111" t="s">
        <v>76</v>
      </c>
      <c r="H94" s="110"/>
      <c r="I94" s="65">
        <v>21.49</v>
      </c>
      <c r="J94" s="112">
        <v>26.39</v>
      </c>
      <c r="K94" s="67">
        <v>567.01</v>
      </c>
    </row>
    <row r="95" spans="1:11" s="6" customFormat="1" ht="15" outlineLevel="1">
      <c r="A95" s="59" t="s">
        <v>43</v>
      </c>
      <c r="B95" s="108"/>
      <c r="C95" s="108" t="s">
        <v>46</v>
      </c>
      <c r="D95" s="109"/>
      <c r="E95" s="62" t="s">
        <v>43</v>
      </c>
      <c r="F95" s="110">
        <v>1246</v>
      </c>
      <c r="G95" s="111">
        <v>1.2</v>
      </c>
      <c r="H95" s="110"/>
      <c r="I95" s="65">
        <v>26.91</v>
      </c>
      <c r="J95" s="112">
        <v>12.66</v>
      </c>
      <c r="K95" s="67">
        <v>340.73</v>
      </c>
    </row>
    <row r="96" spans="1:11" s="6" customFormat="1" ht="30" outlineLevel="1">
      <c r="A96" s="59" t="s">
        <v>43</v>
      </c>
      <c r="B96" s="108"/>
      <c r="C96" s="108" t="s">
        <v>48</v>
      </c>
      <c r="D96" s="109"/>
      <c r="E96" s="62" t="s">
        <v>43</v>
      </c>
      <c r="F96" s="110" t="s">
        <v>391</v>
      </c>
      <c r="G96" s="111"/>
      <c r="H96" s="110"/>
      <c r="I96" s="68" t="s">
        <v>392</v>
      </c>
      <c r="J96" s="112">
        <v>26.39</v>
      </c>
      <c r="K96" s="69" t="s">
        <v>393</v>
      </c>
    </row>
    <row r="97" spans="1:11" s="6" customFormat="1" ht="15" outlineLevel="1">
      <c r="A97" s="59" t="s">
        <v>43</v>
      </c>
      <c r="B97" s="108"/>
      <c r="C97" s="108" t="s">
        <v>52</v>
      </c>
      <c r="D97" s="109"/>
      <c r="E97" s="62" t="s">
        <v>43</v>
      </c>
      <c r="F97" s="110"/>
      <c r="G97" s="111"/>
      <c r="H97" s="110"/>
      <c r="I97" s="65"/>
      <c r="J97" s="112"/>
      <c r="K97" s="67"/>
    </row>
    <row r="98" spans="1:11" s="6" customFormat="1" ht="15" outlineLevel="1">
      <c r="A98" s="59" t="s">
        <v>43</v>
      </c>
      <c r="B98" s="108"/>
      <c r="C98" s="108" t="s">
        <v>53</v>
      </c>
      <c r="D98" s="109" t="s">
        <v>54</v>
      </c>
      <c r="E98" s="62">
        <v>91</v>
      </c>
      <c r="F98" s="110"/>
      <c r="G98" s="111"/>
      <c r="H98" s="110"/>
      <c r="I98" s="65">
        <v>19.559999999999999</v>
      </c>
      <c r="J98" s="112">
        <v>75</v>
      </c>
      <c r="K98" s="67">
        <v>425.26</v>
      </c>
    </row>
    <row r="99" spans="1:11" s="6" customFormat="1" ht="15" outlineLevel="1">
      <c r="A99" s="59" t="s">
        <v>43</v>
      </c>
      <c r="B99" s="108"/>
      <c r="C99" s="108" t="s">
        <v>55</v>
      </c>
      <c r="D99" s="109" t="s">
        <v>54</v>
      </c>
      <c r="E99" s="62">
        <v>70</v>
      </c>
      <c r="F99" s="110"/>
      <c r="G99" s="111"/>
      <c r="H99" s="110"/>
      <c r="I99" s="65">
        <v>15.04</v>
      </c>
      <c r="J99" s="112">
        <v>41</v>
      </c>
      <c r="K99" s="67">
        <v>232.47</v>
      </c>
    </row>
    <row r="100" spans="1:11" s="6" customFormat="1" ht="15" outlineLevel="1">
      <c r="A100" s="59" t="s">
        <v>43</v>
      </c>
      <c r="B100" s="108"/>
      <c r="C100" s="108" t="s">
        <v>56</v>
      </c>
      <c r="D100" s="109" t="s">
        <v>54</v>
      </c>
      <c r="E100" s="62">
        <v>98</v>
      </c>
      <c r="F100" s="110"/>
      <c r="G100" s="111"/>
      <c r="H100" s="110"/>
      <c r="I100" s="65">
        <v>7.64</v>
      </c>
      <c r="J100" s="112">
        <v>95</v>
      </c>
      <c r="K100" s="67">
        <v>195.46</v>
      </c>
    </row>
    <row r="101" spans="1:11" s="6" customFormat="1" ht="15" outlineLevel="1">
      <c r="A101" s="59" t="s">
        <v>43</v>
      </c>
      <c r="B101" s="108"/>
      <c r="C101" s="108" t="s">
        <v>57</v>
      </c>
      <c r="D101" s="109" t="s">
        <v>54</v>
      </c>
      <c r="E101" s="62">
        <v>77</v>
      </c>
      <c r="F101" s="110"/>
      <c r="G101" s="111"/>
      <c r="H101" s="110"/>
      <c r="I101" s="65">
        <v>6.01</v>
      </c>
      <c r="J101" s="112">
        <v>65</v>
      </c>
      <c r="K101" s="67">
        <v>133.74</v>
      </c>
    </row>
    <row r="102" spans="1:11" s="6" customFormat="1" ht="30" outlineLevel="1">
      <c r="A102" s="59" t="s">
        <v>43</v>
      </c>
      <c r="B102" s="108"/>
      <c r="C102" s="108" t="s">
        <v>58</v>
      </c>
      <c r="D102" s="109" t="s">
        <v>59</v>
      </c>
      <c r="E102" s="62">
        <v>73.34</v>
      </c>
      <c r="F102" s="110"/>
      <c r="G102" s="111" t="s">
        <v>76</v>
      </c>
      <c r="H102" s="110"/>
      <c r="I102" s="65">
        <v>1.74</v>
      </c>
      <c r="J102" s="112"/>
      <c r="K102" s="67"/>
    </row>
    <row r="103" spans="1:11" s="6" customFormat="1" ht="15.75">
      <c r="A103" s="70" t="s">
        <v>43</v>
      </c>
      <c r="B103" s="113"/>
      <c r="C103" s="113" t="s">
        <v>60</v>
      </c>
      <c r="D103" s="114"/>
      <c r="E103" s="73" t="s">
        <v>43</v>
      </c>
      <c r="F103" s="115"/>
      <c r="G103" s="116"/>
      <c r="H103" s="115"/>
      <c r="I103" s="76">
        <v>96.65</v>
      </c>
      <c r="J103" s="117"/>
      <c r="K103" s="78">
        <v>1894.67</v>
      </c>
    </row>
    <row r="104" spans="1:11" s="6" customFormat="1" ht="15" outlineLevel="1">
      <c r="A104" s="59" t="s">
        <v>43</v>
      </c>
      <c r="B104" s="108"/>
      <c r="C104" s="108" t="s">
        <v>61</v>
      </c>
      <c r="D104" s="109"/>
      <c r="E104" s="62" t="s">
        <v>43</v>
      </c>
      <c r="F104" s="110"/>
      <c r="G104" s="111"/>
      <c r="H104" s="110"/>
      <c r="I104" s="65"/>
      <c r="J104" s="112"/>
      <c r="K104" s="67"/>
    </row>
    <row r="105" spans="1:11" s="6" customFormat="1" ht="15" outlineLevel="1">
      <c r="A105" s="59" t="s">
        <v>43</v>
      </c>
      <c r="B105" s="108"/>
      <c r="C105" s="108" t="s">
        <v>46</v>
      </c>
      <c r="D105" s="109"/>
      <c r="E105" s="62" t="s">
        <v>43</v>
      </c>
      <c r="F105" s="110">
        <v>360.95</v>
      </c>
      <c r="G105" s="111" t="s">
        <v>80</v>
      </c>
      <c r="H105" s="110"/>
      <c r="I105" s="65">
        <v>0.78</v>
      </c>
      <c r="J105" s="112">
        <v>26.39</v>
      </c>
      <c r="K105" s="67">
        <v>20.58</v>
      </c>
    </row>
    <row r="106" spans="1:11" s="6" customFormat="1" ht="15" outlineLevel="1">
      <c r="A106" s="59" t="s">
        <v>43</v>
      </c>
      <c r="B106" s="108"/>
      <c r="C106" s="108" t="s">
        <v>48</v>
      </c>
      <c r="D106" s="109"/>
      <c r="E106" s="62" t="s">
        <v>43</v>
      </c>
      <c r="F106" s="110">
        <v>360.95</v>
      </c>
      <c r="G106" s="111" t="s">
        <v>80</v>
      </c>
      <c r="H106" s="110"/>
      <c r="I106" s="65">
        <v>0.78</v>
      </c>
      <c r="J106" s="112">
        <v>26.39</v>
      </c>
      <c r="K106" s="67">
        <v>20.58</v>
      </c>
    </row>
    <row r="107" spans="1:11" s="6" customFormat="1" ht="15" outlineLevel="1">
      <c r="A107" s="59" t="s">
        <v>43</v>
      </c>
      <c r="B107" s="108"/>
      <c r="C107" s="108" t="s">
        <v>63</v>
      </c>
      <c r="D107" s="109" t="s">
        <v>54</v>
      </c>
      <c r="E107" s="62">
        <v>175</v>
      </c>
      <c r="F107" s="110"/>
      <c r="G107" s="111"/>
      <c r="H107" s="110"/>
      <c r="I107" s="65">
        <v>1.36</v>
      </c>
      <c r="J107" s="112">
        <v>160</v>
      </c>
      <c r="K107" s="67">
        <v>32.93</v>
      </c>
    </row>
    <row r="108" spans="1:11" s="6" customFormat="1" ht="15" outlineLevel="1">
      <c r="A108" s="59" t="s">
        <v>43</v>
      </c>
      <c r="B108" s="108"/>
      <c r="C108" s="108" t="s">
        <v>64</v>
      </c>
      <c r="D108" s="109"/>
      <c r="E108" s="62" t="s">
        <v>43</v>
      </c>
      <c r="F108" s="110"/>
      <c r="G108" s="111"/>
      <c r="H108" s="110"/>
      <c r="I108" s="65">
        <v>2.14</v>
      </c>
      <c r="J108" s="112"/>
      <c r="K108" s="67">
        <v>53.51</v>
      </c>
    </row>
    <row r="109" spans="1:11" s="6" customFormat="1" ht="15.75">
      <c r="A109" s="70" t="s">
        <v>43</v>
      </c>
      <c r="B109" s="113"/>
      <c r="C109" s="113" t="s">
        <v>65</v>
      </c>
      <c r="D109" s="114"/>
      <c r="E109" s="73" t="s">
        <v>43</v>
      </c>
      <c r="F109" s="115"/>
      <c r="G109" s="116"/>
      <c r="H109" s="115"/>
      <c r="I109" s="76">
        <v>98.79</v>
      </c>
      <c r="J109" s="117"/>
      <c r="K109" s="78">
        <v>1948.18</v>
      </c>
    </row>
    <row r="110" spans="1:11" s="6" customFormat="1" ht="180">
      <c r="A110" s="59">
        <v>6</v>
      </c>
      <c r="B110" s="108" t="s">
        <v>394</v>
      </c>
      <c r="C110" s="108" t="s">
        <v>395</v>
      </c>
      <c r="D110" s="109" t="s">
        <v>41</v>
      </c>
      <c r="E110" s="62">
        <v>5</v>
      </c>
      <c r="F110" s="110">
        <v>17.09</v>
      </c>
      <c r="G110" s="111"/>
      <c r="H110" s="110"/>
      <c r="I110" s="65"/>
      <c r="J110" s="112"/>
      <c r="K110" s="67"/>
    </row>
    <row r="111" spans="1:11" s="6" customFormat="1" ht="25.5" outlineLevel="1">
      <c r="A111" s="59" t="s">
        <v>43</v>
      </c>
      <c r="B111" s="108"/>
      <c r="C111" s="108" t="s">
        <v>44</v>
      </c>
      <c r="D111" s="109"/>
      <c r="E111" s="62" t="s">
        <v>43</v>
      </c>
      <c r="F111" s="110">
        <v>14.88</v>
      </c>
      <c r="G111" s="111" t="s">
        <v>94</v>
      </c>
      <c r="H111" s="110"/>
      <c r="I111" s="65">
        <v>112.94</v>
      </c>
      <c r="J111" s="112">
        <v>26.39</v>
      </c>
      <c r="K111" s="67">
        <v>2980.47</v>
      </c>
    </row>
    <row r="112" spans="1:11" s="6" customFormat="1" ht="15" outlineLevel="1">
      <c r="A112" s="59" t="s">
        <v>43</v>
      </c>
      <c r="B112" s="108"/>
      <c r="C112" s="108" t="s">
        <v>46</v>
      </c>
      <c r="D112" s="109"/>
      <c r="E112" s="62" t="s">
        <v>43</v>
      </c>
      <c r="F112" s="110">
        <v>1.8</v>
      </c>
      <c r="G112" s="111" t="s">
        <v>95</v>
      </c>
      <c r="H112" s="110"/>
      <c r="I112" s="65">
        <v>13.5</v>
      </c>
      <c r="J112" s="112">
        <v>9.11</v>
      </c>
      <c r="K112" s="67">
        <v>122.99</v>
      </c>
    </row>
    <row r="113" spans="1:11" s="6" customFormat="1" ht="15" outlineLevel="1">
      <c r="A113" s="59" t="s">
        <v>43</v>
      </c>
      <c r="B113" s="108"/>
      <c r="C113" s="108" t="s">
        <v>48</v>
      </c>
      <c r="D113" s="109"/>
      <c r="E113" s="62" t="s">
        <v>43</v>
      </c>
      <c r="F113" s="110" t="s">
        <v>376</v>
      </c>
      <c r="G113" s="111"/>
      <c r="H113" s="110"/>
      <c r="I113" s="68" t="s">
        <v>275</v>
      </c>
      <c r="J113" s="112">
        <v>26.39</v>
      </c>
      <c r="K113" s="69" t="s">
        <v>396</v>
      </c>
    </row>
    <row r="114" spans="1:11" s="6" customFormat="1" ht="15" outlineLevel="1">
      <c r="A114" s="59" t="s">
        <v>43</v>
      </c>
      <c r="B114" s="108"/>
      <c r="C114" s="108" t="s">
        <v>52</v>
      </c>
      <c r="D114" s="109"/>
      <c r="E114" s="62" t="s">
        <v>43</v>
      </c>
      <c r="F114" s="110">
        <v>0.41</v>
      </c>
      <c r="G114" s="111"/>
      <c r="H114" s="110"/>
      <c r="I114" s="65">
        <v>2.0499999999999998</v>
      </c>
      <c r="J114" s="112">
        <v>8.07</v>
      </c>
      <c r="K114" s="67">
        <v>16.54</v>
      </c>
    </row>
    <row r="115" spans="1:11" s="6" customFormat="1" ht="15" outlineLevel="1">
      <c r="A115" s="59" t="s">
        <v>43</v>
      </c>
      <c r="B115" s="108"/>
      <c r="C115" s="108" t="s">
        <v>53</v>
      </c>
      <c r="D115" s="109" t="s">
        <v>54</v>
      </c>
      <c r="E115" s="62">
        <v>91</v>
      </c>
      <c r="F115" s="110"/>
      <c r="G115" s="111"/>
      <c r="H115" s="110"/>
      <c r="I115" s="65">
        <v>102.78</v>
      </c>
      <c r="J115" s="112">
        <v>75</v>
      </c>
      <c r="K115" s="67">
        <v>2235.35</v>
      </c>
    </row>
    <row r="116" spans="1:11" s="6" customFormat="1" ht="15" outlineLevel="1">
      <c r="A116" s="59" t="s">
        <v>43</v>
      </c>
      <c r="B116" s="108"/>
      <c r="C116" s="108" t="s">
        <v>55</v>
      </c>
      <c r="D116" s="109" t="s">
        <v>54</v>
      </c>
      <c r="E116" s="62">
        <v>70</v>
      </c>
      <c r="F116" s="110"/>
      <c r="G116" s="111"/>
      <c r="H116" s="110"/>
      <c r="I116" s="65">
        <v>79.06</v>
      </c>
      <c r="J116" s="112">
        <v>41</v>
      </c>
      <c r="K116" s="67">
        <v>1221.99</v>
      </c>
    </row>
    <row r="117" spans="1:11" s="6" customFormat="1" ht="15" outlineLevel="1">
      <c r="A117" s="59" t="s">
        <v>43</v>
      </c>
      <c r="B117" s="108"/>
      <c r="C117" s="108" t="s">
        <v>56</v>
      </c>
      <c r="D117" s="109" t="s">
        <v>54</v>
      </c>
      <c r="E117" s="62">
        <v>98</v>
      </c>
      <c r="F117" s="110"/>
      <c r="G117" s="111"/>
      <c r="H117" s="110"/>
      <c r="I117" s="65">
        <v>0.23</v>
      </c>
      <c r="J117" s="112">
        <v>95</v>
      </c>
      <c r="K117" s="67">
        <v>5.64</v>
      </c>
    </row>
    <row r="118" spans="1:11" s="6" customFormat="1" ht="15" outlineLevel="1">
      <c r="A118" s="59" t="s">
        <v>43</v>
      </c>
      <c r="B118" s="108"/>
      <c r="C118" s="108" t="s">
        <v>57</v>
      </c>
      <c r="D118" s="109" t="s">
        <v>54</v>
      </c>
      <c r="E118" s="62">
        <v>77</v>
      </c>
      <c r="F118" s="110"/>
      <c r="G118" s="111"/>
      <c r="H118" s="110"/>
      <c r="I118" s="65">
        <v>0.18</v>
      </c>
      <c r="J118" s="112">
        <v>65</v>
      </c>
      <c r="K118" s="67">
        <v>3.86</v>
      </c>
    </row>
    <row r="119" spans="1:11" s="6" customFormat="1" ht="30" outlineLevel="1">
      <c r="A119" s="59" t="s">
        <v>43</v>
      </c>
      <c r="B119" s="108"/>
      <c r="C119" s="108" t="s">
        <v>58</v>
      </c>
      <c r="D119" s="109" t="s">
        <v>59</v>
      </c>
      <c r="E119" s="62">
        <v>1.1100000000000001</v>
      </c>
      <c r="F119" s="110"/>
      <c r="G119" s="111" t="s">
        <v>94</v>
      </c>
      <c r="H119" s="110"/>
      <c r="I119" s="65">
        <v>8.42</v>
      </c>
      <c r="J119" s="112"/>
      <c r="K119" s="67"/>
    </row>
    <row r="120" spans="1:11" s="6" customFormat="1" ht="15.75">
      <c r="A120" s="70" t="s">
        <v>43</v>
      </c>
      <c r="B120" s="113"/>
      <c r="C120" s="113" t="s">
        <v>60</v>
      </c>
      <c r="D120" s="114"/>
      <c r="E120" s="73" t="s">
        <v>43</v>
      </c>
      <c r="F120" s="115"/>
      <c r="G120" s="116"/>
      <c r="H120" s="115"/>
      <c r="I120" s="76">
        <v>310.74</v>
      </c>
      <c r="J120" s="117"/>
      <c r="K120" s="78">
        <v>6586.84</v>
      </c>
    </row>
    <row r="121" spans="1:11" s="6" customFormat="1" ht="15" outlineLevel="1">
      <c r="A121" s="59" t="s">
        <v>43</v>
      </c>
      <c r="B121" s="108"/>
      <c r="C121" s="108" t="s">
        <v>61</v>
      </c>
      <c r="D121" s="109"/>
      <c r="E121" s="62" t="s">
        <v>43</v>
      </c>
      <c r="F121" s="110"/>
      <c r="G121" s="111"/>
      <c r="H121" s="110"/>
      <c r="I121" s="65"/>
      <c r="J121" s="112"/>
      <c r="K121" s="67"/>
    </row>
    <row r="122" spans="1:11" s="6" customFormat="1" ht="25.5" outlineLevel="1">
      <c r="A122" s="59" t="s">
        <v>43</v>
      </c>
      <c r="B122" s="108"/>
      <c r="C122" s="108" t="s">
        <v>46</v>
      </c>
      <c r="D122" s="109"/>
      <c r="E122" s="62" t="s">
        <v>43</v>
      </c>
      <c r="F122" s="110">
        <v>0.03</v>
      </c>
      <c r="G122" s="111" t="s">
        <v>100</v>
      </c>
      <c r="H122" s="110"/>
      <c r="I122" s="65">
        <v>0.02</v>
      </c>
      <c r="J122" s="112">
        <v>26.39</v>
      </c>
      <c r="K122" s="67">
        <v>0.59</v>
      </c>
    </row>
    <row r="123" spans="1:11" s="6" customFormat="1" ht="25.5" outlineLevel="1">
      <c r="A123" s="59" t="s">
        <v>43</v>
      </c>
      <c r="B123" s="108"/>
      <c r="C123" s="108" t="s">
        <v>48</v>
      </c>
      <c r="D123" s="109"/>
      <c r="E123" s="62" t="s">
        <v>43</v>
      </c>
      <c r="F123" s="110">
        <v>0.03</v>
      </c>
      <c r="G123" s="111" t="s">
        <v>100</v>
      </c>
      <c r="H123" s="110"/>
      <c r="I123" s="65">
        <v>0.02</v>
      </c>
      <c r="J123" s="112">
        <v>26.39</v>
      </c>
      <c r="K123" s="67">
        <v>0.59</v>
      </c>
    </row>
    <row r="124" spans="1:11" s="6" customFormat="1" ht="15" outlineLevel="1">
      <c r="A124" s="59" t="s">
        <v>43</v>
      </c>
      <c r="B124" s="108"/>
      <c r="C124" s="108" t="s">
        <v>63</v>
      </c>
      <c r="D124" s="109" t="s">
        <v>54</v>
      </c>
      <c r="E124" s="62">
        <v>175</v>
      </c>
      <c r="F124" s="110"/>
      <c r="G124" s="111"/>
      <c r="H124" s="110"/>
      <c r="I124" s="65">
        <v>0.04</v>
      </c>
      <c r="J124" s="112">
        <v>160</v>
      </c>
      <c r="K124" s="67">
        <v>0.94</v>
      </c>
    </row>
    <row r="125" spans="1:11" s="6" customFormat="1" ht="15" outlineLevel="1">
      <c r="A125" s="59" t="s">
        <v>43</v>
      </c>
      <c r="B125" s="108"/>
      <c r="C125" s="108" t="s">
        <v>64</v>
      </c>
      <c r="D125" s="109"/>
      <c r="E125" s="62" t="s">
        <v>43</v>
      </c>
      <c r="F125" s="110"/>
      <c r="G125" s="111"/>
      <c r="H125" s="110"/>
      <c r="I125" s="65">
        <v>0.06</v>
      </c>
      <c r="J125" s="112"/>
      <c r="K125" s="67">
        <v>1.53</v>
      </c>
    </row>
    <row r="126" spans="1:11" s="6" customFormat="1" ht="15.75">
      <c r="A126" s="70" t="s">
        <v>43</v>
      </c>
      <c r="B126" s="113"/>
      <c r="C126" s="113" t="s">
        <v>65</v>
      </c>
      <c r="D126" s="114"/>
      <c r="E126" s="73" t="s">
        <v>43</v>
      </c>
      <c r="F126" s="115"/>
      <c r="G126" s="116"/>
      <c r="H126" s="115"/>
      <c r="I126" s="76">
        <v>310.8</v>
      </c>
      <c r="J126" s="117"/>
      <c r="K126" s="78">
        <v>6588.37</v>
      </c>
    </row>
    <row r="127" spans="1:11" s="6" customFormat="1" ht="60">
      <c r="A127" s="59">
        <v>7</v>
      </c>
      <c r="B127" s="108" t="s">
        <v>397</v>
      </c>
      <c r="C127" s="108" t="s">
        <v>398</v>
      </c>
      <c r="D127" s="109" t="s">
        <v>399</v>
      </c>
      <c r="E127" s="62">
        <v>6</v>
      </c>
      <c r="F127" s="110">
        <v>6920.41</v>
      </c>
      <c r="G127" s="111"/>
      <c r="H127" s="110"/>
      <c r="I127" s="65">
        <v>41522.46</v>
      </c>
      <c r="J127" s="112">
        <v>4.08</v>
      </c>
      <c r="K127" s="78">
        <v>169411.64</v>
      </c>
    </row>
    <row r="128" spans="1:11" s="6" customFormat="1" ht="135">
      <c r="A128" s="59">
        <v>8</v>
      </c>
      <c r="B128" s="108" t="s">
        <v>400</v>
      </c>
      <c r="C128" s="108" t="s">
        <v>401</v>
      </c>
      <c r="D128" s="109" t="s">
        <v>402</v>
      </c>
      <c r="E128" s="62">
        <v>6.0000000000000001E-3</v>
      </c>
      <c r="F128" s="110">
        <v>1997</v>
      </c>
      <c r="G128" s="111"/>
      <c r="H128" s="110"/>
      <c r="I128" s="65"/>
      <c r="J128" s="112"/>
      <c r="K128" s="67"/>
    </row>
    <row r="129" spans="1:11" s="6" customFormat="1" ht="15" outlineLevel="1">
      <c r="A129" s="59" t="s">
        <v>43</v>
      </c>
      <c r="B129" s="108"/>
      <c r="C129" s="108" t="s">
        <v>44</v>
      </c>
      <c r="D129" s="109"/>
      <c r="E129" s="62" t="s">
        <v>43</v>
      </c>
      <c r="F129" s="110">
        <v>1112.7</v>
      </c>
      <c r="G129" s="111" t="s">
        <v>76</v>
      </c>
      <c r="H129" s="110"/>
      <c r="I129" s="65">
        <v>8.81</v>
      </c>
      <c r="J129" s="112">
        <v>26.39</v>
      </c>
      <c r="K129" s="67">
        <v>232.56</v>
      </c>
    </row>
    <row r="130" spans="1:11" s="6" customFormat="1" ht="15" outlineLevel="1">
      <c r="A130" s="59" t="s">
        <v>43</v>
      </c>
      <c r="B130" s="108"/>
      <c r="C130" s="108" t="s">
        <v>46</v>
      </c>
      <c r="D130" s="109"/>
      <c r="E130" s="62" t="s">
        <v>43</v>
      </c>
      <c r="F130" s="110"/>
      <c r="G130" s="111">
        <v>1.2</v>
      </c>
      <c r="H130" s="110"/>
      <c r="I130" s="65"/>
      <c r="J130" s="112"/>
      <c r="K130" s="67"/>
    </row>
    <row r="131" spans="1:11" s="6" customFormat="1" ht="15" outlineLevel="1">
      <c r="A131" s="59" t="s">
        <v>43</v>
      </c>
      <c r="B131" s="108"/>
      <c r="C131" s="108" t="s">
        <v>48</v>
      </c>
      <c r="D131" s="109"/>
      <c r="E131" s="62" t="s">
        <v>43</v>
      </c>
      <c r="F131" s="110"/>
      <c r="G131" s="111"/>
      <c r="H131" s="110"/>
      <c r="I131" s="65"/>
      <c r="J131" s="112">
        <v>26.39</v>
      </c>
      <c r="K131" s="67"/>
    </row>
    <row r="132" spans="1:11" s="6" customFormat="1" ht="15" outlineLevel="1">
      <c r="A132" s="59" t="s">
        <v>43</v>
      </c>
      <c r="B132" s="108"/>
      <c r="C132" s="108" t="s">
        <v>52</v>
      </c>
      <c r="D132" s="109"/>
      <c r="E132" s="62" t="s">
        <v>43</v>
      </c>
      <c r="F132" s="110">
        <v>884.3</v>
      </c>
      <c r="G132" s="111"/>
      <c r="H132" s="110"/>
      <c r="I132" s="65">
        <v>5.31</v>
      </c>
      <c r="J132" s="112">
        <v>5.94</v>
      </c>
      <c r="K132" s="67">
        <v>31.52</v>
      </c>
    </row>
    <row r="133" spans="1:11" s="6" customFormat="1" ht="15" outlineLevel="1">
      <c r="A133" s="59" t="s">
        <v>43</v>
      </c>
      <c r="B133" s="108"/>
      <c r="C133" s="108" t="s">
        <v>53</v>
      </c>
      <c r="D133" s="109" t="s">
        <v>54</v>
      </c>
      <c r="E133" s="62">
        <v>91</v>
      </c>
      <c r="F133" s="110"/>
      <c r="G133" s="111"/>
      <c r="H133" s="110"/>
      <c r="I133" s="65">
        <v>8.02</v>
      </c>
      <c r="J133" s="112">
        <v>75</v>
      </c>
      <c r="K133" s="67">
        <v>174.42</v>
      </c>
    </row>
    <row r="134" spans="1:11" s="6" customFormat="1" ht="15" outlineLevel="1">
      <c r="A134" s="59" t="s">
        <v>43</v>
      </c>
      <c r="B134" s="108"/>
      <c r="C134" s="108" t="s">
        <v>55</v>
      </c>
      <c r="D134" s="109" t="s">
        <v>54</v>
      </c>
      <c r="E134" s="62">
        <v>70</v>
      </c>
      <c r="F134" s="110"/>
      <c r="G134" s="111"/>
      <c r="H134" s="110"/>
      <c r="I134" s="65">
        <v>6.17</v>
      </c>
      <c r="J134" s="112">
        <v>41</v>
      </c>
      <c r="K134" s="67">
        <v>95.35</v>
      </c>
    </row>
    <row r="135" spans="1:11" s="6" customFormat="1" ht="15" outlineLevel="1">
      <c r="A135" s="59" t="s">
        <v>43</v>
      </c>
      <c r="B135" s="108"/>
      <c r="C135" s="108" t="s">
        <v>56</v>
      </c>
      <c r="D135" s="109" t="s">
        <v>54</v>
      </c>
      <c r="E135" s="62">
        <v>98</v>
      </c>
      <c r="F135" s="110"/>
      <c r="G135" s="111"/>
      <c r="H135" s="110"/>
      <c r="I135" s="65">
        <v>0</v>
      </c>
      <c r="J135" s="112">
        <v>95</v>
      </c>
      <c r="K135" s="67">
        <v>0</v>
      </c>
    </row>
    <row r="136" spans="1:11" s="6" customFormat="1" ht="15" outlineLevel="1">
      <c r="A136" s="59" t="s">
        <v>43</v>
      </c>
      <c r="B136" s="108"/>
      <c r="C136" s="108" t="s">
        <v>57</v>
      </c>
      <c r="D136" s="109" t="s">
        <v>54</v>
      </c>
      <c r="E136" s="62">
        <v>77</v>
      </c>
      <c r="F136" s="110"/>
      <c r="G136" s="111"/>
      <c r="H136" s="110"/>
      <c r="I136" s="65">
        <v>0</v>
      </c>
      <c r="J136" s="112">
        <v>65</v>
      </c>
      <c r="K136" s="67">
        <v>0</v>
      </c>
    </row>
    <row r="137" spans="1:11" s="6" customFormat="1" ht="30" outlineLevel="1">
      <c r="A137" s="59" t="s">
        <v>43</v>
      </c>
      <c r="B137" s="108"/>
      <c r="C137" s="108" t="s">
        <v>58</v>
      </c>
      <c r="D137" s="109" t="s">
        <v>59</v>
      </c>
      <c r="E137" s="62">
        <v>95.84</v>
      </c>
      <c r="F137" s="110"/>
      <c r="G137" s="111" t="s">
        <v>76</v>
      </c>
      <c r="H137" s="110"/>
      <c r="I137" s="65">
        <v>0.76</v>
      </c>
      <c r="J137" s="112"/>
      <c r="K137" s="67"/>
    </row>
    <row r="138" spans="1:11" s="6" customFormat="1" ht="15.75">
      <c r="A138" s="70" t="s">
        <v>43</v>
      </c>
      <c r="B138" s="113"/>
      <c r="C138" s="113" t="s">
        <v>60</v>
      </c>
      <c r="D138" s="114"/>
      <c r="E138" s="73" t="s">
        <v>43</v>
      </c>
      <c r="F138" s="115"/>
      <c r="G138" s="116"/>
      <c r="H138" s="115"/>
      <c r="I138" s="76">
        <v>28.31</v>
      </c>
      <c r="J138" s="117"/>
      <c r="K138" s="78">
        <v>533.85</v>
      </c>
    </row>
    <row r="139" spans="1:11" s="6" customFormat="1" ht="150">
      <c r="A139" s="59">
        <v>9</v>
      </c>
      <c r="B139" s="108" t="s">
        <v>403</v>
      </c>
      <c r="C139" s="108" t="s">
        <v>404</v>
      </c>
      <c r="D139" s="109" t="s">
        <v>109</v>
      </c>
      <c r="E139" s="62" t="s">
        <v>405</v>
      </c>
      <c r="F139" s="110">
        <v>51.54</v>
      </c>
      <c r="G139" s="111"/>
      <c r="H139" s="110"/>
      <c r="I139" s="65">
        <v>726.71</v>
      </c>
      <c r="J139" s="112">
        <v>3.81</v>
      </c>
      <c r="K139" s="78">
        <v>2768.78</v>
      </c>
    </row>
    <row r="140" spans="1:11" s="6" customFormat="1" ht="180">
      <c r="A140" s="59">
        <v>10</v>
      </c>
      <c r="B140" s="108" t="s">
        <v>220</v>
      </c>
      <c r="C140" s="108" t="s">
        <v>406</v>
      </c>
      <c r="D140" s="109" t="s">
        <v>211</v>
      </c>
      <c r="E140" s="62" t="s">
        <v>407</v>
      </c>
      <c r="F140" s="110">
        <v>3445.44</v>
      </c>
      <c r="G140" s="111"/>
      <c r="H140" s="110"/>
      <c r="I140" s="65"/>
      <c r="J140" s="112"/>
      <c r="K140" s="67"/>
    </row>
    <row r="141" spans="1:11" s="6" customFormat="1" ht="25.5" outlineLevel="1">
      <c r="A141" s="59" t="s">
        <v>43</v>
      </c>
      <c r="B141" s="108"/>
      <c r="C141" s="108" t="s">
        <v>44</v>
      </c>
      <c r="D141" s="109"/>
      <c r="E141" s="62" t="s">
        <v>43</v>
      </c>
      <c r="F141" s="110">
        <v>660.45</v>
      </c>
      <c r="G141" s="111" t="s">
        <v>94</v>
      </c>
      <c r="H141" s="110"/>
      <c r="I141" s="65">
        <v>401.03</v>
      </c>
      <c r="J141" s="112">
        <v>26.39</v>
      </c>
      <c r="K141" s="67">
        <v>10583.06</v>
      </c>
    </row>
    <row r="142" spans="1:11" s="6" customFormat="1" ht="15" outlineLevel="1">
      <c r="A142" s="59" t="s">
        <v>43</v>
      </c>
      <c r="B142" s="108"/>
      <c r="C142" s="108" t="s">
        <v>46</v>
      </c>
      <c r="D142" s="109"/>
      <c r="E142" s="62" t="s">
        <v>43</v>
      </c>
      <c r="F142" s="110">
        <v>18.670000000000002</v>
      </c>
      <c r="G142" s="111" t="s">
        <v>95</v>
      </c>
      <c r="H142" s="110"/>
      <c r="I142" s="65">
        <v>11.2</v>
      </c>
      <c r="J142" s="112">
        <v>9.42</v>
      </c>
      <c r="K142" s="67">
        <v>105.52</v>
      </c>
    </row>
    <row r="143" spans="1:11" s="6" customFormat="1" ht="15" outlineLevel="1">
      <c r="A143" s="59" t="s">
        <v>43</v>
      </c>
      <c r="B143" s="108"/>
      <c r="C143" s="108" t="s">
        <v>48</v>
      </c>
      <c r="D143" s="109"/>
      <c r="E143" s="62" t="s">
        <v>43</v>
      </c>
      <c r="F143" s="110" t="s">
        <v>215</v>
      </c>
      <c r="G143" s="111"/>
      <c r="H143" s="110"/>
      <c r="I143" s="68" t="s">
        <v>408</v>
      </c>
      <c r="J143" s="112">
        <v>26.39</v>
      </c>
      <c r="K143" s="69" t="s">
        <v>409</v>
      </c>
    </row>
    <row r="144" spans="1:11" s="6" customFormat="1" ht="15" outlineLevel="1">
      <c r="A144" s="59" t="s">
        <v>43</v>
      </c>
      <c r="B144" s="108"/>
      <c r="C144" s="108" t="s">
        <v>52</v>
      </c>
      <c r="D144" s="109"/>
      <c r="E144" s="62" t="s">
        <v>43</v>
      </c>
      <c r="F144" s="110">
        <v>2766.32</v>
      </c>
      <c r="G144" s="111"/>
      <c r="H144" s="110"/>
      <c r="I144" s="65">
        <v>1106.53</v>
      </c>
      <c r="J144" s="112">
        <v>8.77</v>
      </c>
      <c r="K144" s="67">
        <v>9704.25</v>
      </c>
    </row>
    <row r="145" spans="1:11" s="6" customFormat="1" ht="15" outlineLevel="1">
      <c r="A145" s="59" t="s">
        <v>43</v>
      </c>
      <c r="B145" s="108"/>
      <c r="C145" s="108" t="s">
        <v>53</v>
      </c>
      <c r="D145" s="109" t="s">
        <v>54</v>
      </c>
      <c r="E145" s="62">
        <v>85</v>
      </c>
      <c r="F145" s="110"/>
      <c r="G145" s="111"/>
      <c r="H145" s="110"/>
      <c r="I145" s="65">
        <v>340.88</v>
      </c>
      <c r="J145" s="112">
        <v>70</v>
      </c>
      <c r="K145" s="67">
        <v>7408.14</v>
      </c>
    </row>
    <row r="146" spans="1:11" s="6" customFormat="1" ht="15" outlineLevel="1">
      <c r="A146" s="59" t="s">
        <v>43</v>
      </c>
      <c r="B146" s="108"/>
      <c r="C146" s="108" t="s">
        <v>55</v>
      </c>
      <c r="D146" s="109" t="s">
        <v>54</v>
      </c>
      <c r="E146" s="62">
        <v>70</v>
      </c>
      <c r="F146" s="110"/>
      <c r="G146" s="111"/>
      <c r="H146" s="110"/>
      <c r="I146" s="65">
        <v>280.72000000000003</v>
      </c>
      <c r="J146" s="112">
        <v>41</v>
      </c>
      <c r="K146" s="67">
        <v>4339.05</v>
      </c>
    </row>
    <row r="147" spans="1:11" s="6" customFormat="1" ht="15" outlineLevel="1">
      <c r="A147" s="59" t="s">
        <v>43</v>
      </c>
      <c r="B147" s="108"/>
      <c r="C147" s="108" t="s">
        <v>56</v>
      </c>
      <c r="D147" s="109" t="s">
        <v>54</v>
      </c>
      <c r="E147" s="62">
        <v>98</v>
      </c>
      <c r="F147" s="110"/>
      <c r="G147" s="111"/>
      <c r="H147" s="110"/>
      <c r="I147" s="65">
        <v>1.61</v>
      </c>
      <c r="J147" s="112">
        <v>95</v>
      </c>
      <c r="K147" s="67">
        <v>41.07</v>
      </c>
    </row>
    <row r="148" spans="1:11" s="6" customFormat="1" ht="15" outlineLevel="1">
      <c r="A148" s="59" t="s">
        <v>43</v>
      </c>
      <c r="B148" s="108"/>
      <c r="C148" s="108" t="s">
        <v>57</v>
      </c>
      <c r="D148" s="109" t="s">
        <v>54</v>
      </c>
      <c r="E148" s="62">
        <v>77</v>
      </c>
      <c r="F148" s="110"/>
      <c r="G148" s="111"/>
      <c r="H148" s="110"/>
      <c r="I148" s="65">
        <v>1.26</v>
      </c>
      <c r="J148" s="112">
        <v>65</v>
      </c>
      <c r="K148" s="67">
        <v>28.1</v>
      </c>
    </row>
    <row r="149" spans="1:11" s="6" customFormat="1" ht="30" outlineLevel="1">
      <c r="A149" s="59" t="s">
        <v>43</v>
      </c>
      <c r="B149" s="108"/>
      <c r="C149" s="108" t="s">
        <v>58</v>
      </c>
      <c r="D149" s="109" t="s">
        <v>59</v>
      </c>
      <c r="E149" s="62">
        <v>56.18</v>
      </c>
      <c r="F149" s="110"/>
      <c r="G149" s="111" t="s">
        <v>94</v>
      </c>
      <c r="H149" s="110"/>
      <c r="I149" s="65">
        <v>34.11</v>
      </c>
      <c r="J149" s="112"/>
      <c r="K149" s="67"/>
    </row>
    <row r="150" spans="1:11" s="6" customFormat="1" ht="15.75">
      <c r="A150" s="70" t="s">
        <v>43</v>
      </c>
      <c r="B150" s="113"/>
      <c r="C150" s="113" t="s">
        <v>60</v>
      </c>
      <c r="D150" s="114"/>
      <c r="E150" s="73" t="s">
        <v>43</v>
      </c>
      <c r="F150" s="115"/>
      <c r="G150" s="116"/>
      <c r="H150" s="115"/>
      <c r="I150" s="76">
        <v>2143.23</v>
      </c>
      <c r="J150" s="117"/>
      <c r="K150" s="78">
        <v>32209.19</v>
      </c>
    </row>
    <row r="151" spans="1:11" s="6" customFormat="1" ht="15" outlineLevel="1">
      <c r="A151" s="59" t="s">
        <v>43</v>
      </c>
      <c r="B151" s="108"/>
      <c r="C151" s="108" t="s">
        <v>61</v>
      </c>
      <c r="D151" s="109"/>
      <c r="E151" s="62" t="s">
        <v>43</v>
      </c>
      <c r="F151" s="110"/>
      <c r="G151" s="111"/>
      <c r="H151" s="110"/>
      <c r="I151" s="65"/>
      <c r="J151" s="112"/>
      <c r="K151" s="67"/>
    </row>
    <row r="152" spans="1:11" s="6" customFormat="1" ht="25.5" outlineLevel="1">
      <c r="A152" s="59" t="s">
        <v>43</v>
      </c>
      <c r="B152" s="108"/>
      <c r="C152" s="108" t="s">
        <v>46</v>
      </c>
      <c r="D152" s="109"/>
      <c r="E152" s="62" t="s">
        <v>43</v>
      </c>
      <c r="F152" s="110">
        <v>2.73</v>
      </c>
      <c r="G152" s="111" t="s">
        <v>100</v>
      </c>
      <c r="H152" s="110"/>
      <c r="I152" s="65">
        <v>0.16</v>
      </c>
      <c r="J152" s="112">
        <v>26.39</v>
      </c>
      <c r="K152" s="67">
        <v>4.32</v>
      </c>
    </row>
    <row r="153" spans="1:11" s="6" customFormat="1" ht="25.5" outlineLevel="1">
      <c r="A153" s="59" t="s">
        <v>43</v>
      </c>
      <c r="B153" s="108"/>
      <c r="C153" s="108" t="s">
        <v>48</v>
      </c>
      <c r="D153" s="109"/>
      <c r="E153" s="62" t="s">
        <v>43</v>
      </c>
      <c r="F153" s="110">
        <v>2.73</v>
      </c>
      <c r="G153" s="111" t="s">
        <v>100</v>
      </c>
      <c r="H153" s="110"/>
      <c r="I153" s="65">
        <v>0.16</v>
      </c>
      <c r="J153" s="112">
        <v>26.39</v>
      </c>
      <c r="K153" s="67">
        <v>4.32</v>
      </c>
    </row>
    <row r="154" spans="1:11" s="6" customFormat="1" ht="15" outlineLevel="1">
      <c r="A154" s="59" t="s">
        <v>43</v>
      </c>
      <c r="B154" s="108"/>
      <c r="C154" s="108" t="s">
        <v>63</v>
      </c>
      <c r="D154" s="109" t="s">
        <v>54</v>
      </c>
      <c r="E154" s="62">
        <v>175</v>
      </c>
      <c r="F154" s="110"/>
      <c r="G154" s="111"/>
      <c r="H154" s="110"/>
      <c r="I154" s="65">
        <v>0.28000000000000003</v>
      </c>
      <c r="J154" s="112">
        <v>160</v>
      </c>
      <c r="K154" s="67">
        <v>6.91</v>
      </c>
    </row>
    <row r="155" spans="1:11" s="6" customFormat="1" ht="15" outlineLevel="1">
      <c r="A155" s="59" t="s">
        <v>43</v>
      </c>
      <c r="B155" s="108"/>
      <c r="C155" s="108" t="s">
        <v>64</v>
      </c>
      <c r="D155" s="109"/>
      <c r="E155" s="62" t="s">
        <v>43</v>
      </c>
      <c r="F155" s="110"/>
      <c r="G155" s="111"/>
      <c r="H155" s="110"/>
      <c r="I155" s="65">
        <v>0.44</v>
      </c>
      <c r="J155" s="112"/>
      <c r="K155" s="67">
        <v>11.23</v>
      </c>
    </row>
    <row r="156" spans="1:11" s="6" customFormat="1" ht="15.75">
      <c r="A156" s="70" t="s">
        <v>43</v>
      </c>
      <c r="B156" s="113"/>
      <c r="C156" s="113" t="s">
        <v>65</v>
      </c>
      <c r="D156" s="114"/>
      <c r="E156" s="73" t="s">
        <v>43</v>
      </c>
      <c r="F156" s="115"/>
      <c r="G156" s="116"/>
      <c r="H156" s="115"/>
      <c r="I156" s="76">
        <v>2143.67</v>
      </c>
      <c r="J156" s="117"/>
      <c r="K156" s="78">
        <v>32220.42</v>
      </c>
    </row>
    <row r="157" spans="1:11" s="6" customFormat="1" ht="180">
      <c r="A157" s="59">
        <v>11</v>
      </c>
      <c r="B157" s="108" t="s">
        <v>410</v>
      </c>
      <c r="C157" s="108" t="s">
        <v>411</v>
      </c>
      <c r="D157" s="109" t="s">
        <v>211</v>
      </c>
      <c r="E157" s="62" t="s">
        <v>412</v>
      </c>
      <c r="F157" s="110">
        <v>4792.6499999999996</v>
      </c>
      <c r="G157" s="111"/>
      <c r="H157" s="110"/>
      <c r="I157" s="65"/>
      <c r="J157" s="112"/>
      <c r="K157" s="67"/>
    </row>
    <row r="158" spans="1:11" s="6" customFormat="1" ht="25.5" outlineLevel="1">
      <c r="A158" s="59" t="s">
        <v>43</v>
      </c>
      <c r="B158" s="108"/>
      <c r="C158" s="108" t="s">
        <v>44</v>
      </c>
      <c r="D158" s="109"/>
      <c r="E158" s="62" t="s">
        <v>43</v>
      </c>
      <c r="F158" s="110">
        <v>1099.73</v>
      </c>
      <c r="G158" s="111" t="s">
        <v>94</v>
      </c>
      <c r="H158" s="110"/>
      <c r="I158" s="65">
        <v>166.94</v>
      </c>
      <c r="J158" s="112">
        <v>26.39</v>
      </c>
      <c r="K158" s="67">
        <v>4405.5200000000004</v>
      </c>
    </row>
    <row r="159" spans="1:11" s="6" customFormat="1" ht="15" outlineLevel="1">
      <c r="A159" s="59" t="s">
        <v>43</v>
      </c>
      <c r="B159" s="108"/>
      <c r="C159" s="108" t="s">
        <v>46</v>
      </c>
      <c r="D159" s="109"/>
      <c r="E159" s="62" t="s">
        <v>43</v>
      </c>
      <c r="F159" s="110">
        <v>27.08</v>
      </c>
      <c r="G159" s="111" t="s">
        <v>95</v>
      </c>
      <c r="H159" s="110"/>
      <c r="I159" s="65">
        <v>4.0599999999999996</v>
      </c>
      <c r="J159" s="112">
        <v>9.48</v>
      </c>
      <c r="K159" s="67">
        <v>38.51</v>
      </c>
    </row>
    <row r="160" spans="1:11" s="6" customFormat="1" ht="15" outlineLevel="1">
      <c r="A160" s="59" t="s">
        <v>43</v>
      </c>
      <c r="B160" s="108"/>
      <c r="C160" s="108" t="s">
        <v>48</v>
      </c>
      <c r="D160" s="109"/>
      <c r="E160" s="62" t="s">
        <v>43</v>
      </c>
      <c r="F160" s="110" t="s">
        <v>413</v>
      </c>
      <c r="G160" s="111"/>
      <c r="H160" s="110"/>
      <c r="I160" s="68" t="s">
        <v>414</v>
      </c>
      <c r="J160" s="112">
        <v>26.39</v>
      </c>
      <c r="K160" s="69" t="s">
        <v>415</v>
      </c>
    </row>
    <row r="161" spans="1:11" s="6" customFormat="1" ht="15" outlineLevel="1">
      <c r="A161" s="59" t="s">
        <v>43</v>
      </c>
      <c r="B161" s="108"/>
      <c r="C161" s="108" t="s">
        <v>52</v>
      </c>
      <c r="D161" s="109"/>
      <c r="E161" s="62" t="s">
        <v>43</v>
      </c>
      <c r="F161" s="110">
        <v>3665.84</v>
      </c>
      <c r="G161" s="111"/>
      <c r="H161" s="110"/>
      <c r="I161" s="65">
        <v>366.58</v>
      </c>
      <c r="J161" s="112">
        <v>9.3699999999999992</v>
      </c>
      <c r="K161" s="67">
        <v>3434.89</v>
      </c>
    </row>
    <row r="162" spans="1:11" s="6" customFormat="1" ht="15" outlineLevel="1">
      <c r="A162" s="59" t="s">
        <v>43</v>
      </c>
      <c r="B162" s="108"/>
      <c r="C162" s="108" t="s">
        <v>53</v>
      </c>
      <c r="D162" s="109" t="s">
        <v>54</v>
      </c>
      <c r="E162" s="62">
        <v>85</v>
      </c>
      <c r="F162" s="110"/>
      <c r="G162" s="111"/>
      <c r="H162" s="110"/>
      <c r="I162" s="65">
        <v>141.9</v>
      </c>
      <c r="J162" s="112">
        <v>70</v>
      </c>
      <c r="K162" s="67">
        <v>3083.86</v>
      </c>
    </row>
    <row r="163" spans="1:11" s="6" customFormat="1" ht="15" outlineLevel="1">
      <c r="A163" s="59" t="s">
        <v>43</v>
      </c>
      <c r="B163" s="108"/>
      <c r="C163" s="108" t="s">
        <v>55</v>
      </c>
      <c r="D163" s="109" t="s">
        <v>54</v>
      </c>
      <c r="E163" s="62">
        <v>70</v>
      </c>
      <c r="F163" s="110"/>
      <c r="G163" s="111"/>
      <c r="H163" s="110"/>
      <c r="I163" s="65">
        <v>116.86</v>
      </c>
      <c r="J163" s="112">
        <v>41</v>
      </c>
      <c r="K163" s="67">
        <v>1806.26</v>
      </c>
    </row>
    <row r="164" spans="1:11" s="6" customFormat="1" ht="15" outlineLevel="1">
      <c r="A164" s="59" t="s">
        <v>43</v>
      </c>
      <c r="B164" s="108"/>
      <c r="C164" s="108" t="s">
        <v>56</v>
      </c>
      <c r="D164" s="109" t="s">
        <v>54</v>
      </c>
      <c r="E164" s="62">
        <v>98</v>
      </c>
      <c r="F164" s="110"/>
      <c r="G164" s="111"/>
      <c r="H164" s="110"/>
      <c r="I164" s="65">
        <v>0.59</v>
      </c>
      <c r="J164" s="112">
        <v>95</v>
      </c>
      <c r="K164" s="67">
        <v>15.11</v>
      </c>
    </row>
    <row r="165" spans="1:11" s="6" customFormat="1" ht="15" outlineLevel="1">
      <c r="A165" s="59" t="s">
        <v>43</v>
      </c>
      <c r="B165" s="108"/>
      <c r="C165" s="108" t="s">
        <v>57</v>
      </c>
      <c r="D165" s="109" t="s">
        <v>54</v>
      </c>
      <c r="E165" s="62">
        <v>77</v>
      </c>
      <c r="F165" s="110"/>
      <c r="G165" s="111"/>
      <c r="H165" s="110"/>
      <c r="I165" s="65">
        <v>0.46</v>
      </c>
      <c r="J165" s="112">
        <v>65</v>
      </c>
      <c r="K165" s="67">
        <v>10.34</v>
      </c>
    </row>
    <row r="166" spans="1:11" s="6" customFormat="1" ht="30" outlineLevel="1">
      <c r="A166" s="59" t="s">
        <v>43</v>
      </c>
      <c r="B166" s="108"/>
      <c r="C166" s="108" t="s">
        <v>58</v>
      </c>
      <c r="D166" s="109" t="s">
        <v>59</v>
      </c>
      <c r="E166" s="62">
        <v>93.33</v>
      </c>
      <c r="F166" s="110"/>
      <c r="G166" s="111" t="s">
        <v>94</v>
      </c>
      <c r="H166" s="110"/>
      <c r="I166" s="65">
        <v>14.17</v>
      </c>
      <c r="J166" s="112"/>
      <c r="K166" s="67"/>
    </row>
    <row r="167" spans="1:11" s="6" customFormat="1" ht="15.75">
      <c r="A167" s="70" t="s">
        <v>43</v>
      </c>
      <c r="B167" s="113"/>
      <c r="C167" s="113" t="s">
        <v>60</v>
      </c>
      <c r="D167" s="114"/>
      <c r="E167" s="73" t="s">
        <v>43</v>
      </c>
      <c r="F167" s="115"/>
      <c r="G167" s="116"/>
      <c r="H167" s="115"/>
      <c r="I167" s="76">
        <v>797.39</v>
      </c>
      <c r="J167" s="117"/>
      <c r="K167" s="78">
        <v>12794.49</v>
      </c>
    </row>
    <row r="168" spans="1:11" s="6" customFormat="1" ht="15" outlineLevel="1">
      <c r="A168" s="59" t="s">
        <v>43</v>
      </c>
      <c r="B168" s="108"/>
      <c r="C168" s="108" t="s">
        <v>61</v>
      </c>
      <c r="D168" s="109"/>
      <c r="E168" s="62" t="s">
        <v>43</v>
      </c>
      <c r="F168" s="110"/>
      <c r="G168" s="111"/>
      <c r="H168" s="110"/>
      <c r="I168" s="65"/>
      <c r="J168" s="112"/>
      <c r="K168" s="67"/>
    </row>
    <row r="169" spans="1:11" s="6" customFormat="1" ht="25.5" outlineLevel="1">
      <c r="A169" s="59" t="s">
        <v>43</v>
      </c>
      <c r="B169" s="108"/>
      <c r="C169" s="108" t="s">
        <v>46</v>
      </c>
      <c r="D169" s="109"/>
      <c r="E169" s="62" t="s">
        <v>43</v>
      </c>
      <c r="F169" s="110">
        <v>4.0199999999999996</v>
      </c>
      <c r="G169" s="111" t="s">
        <v>100</v>
      </c>
      <c r="H169" s="110"/>
      <c r="I169" s="65">
        <v>0.06</v>
      </c>
      <c r="J169" s="112">
        <v>26.39</v>
      </c>
      <c r="K169" s="67">
        <v>1.59</v>
      </c>
    </row>
    <row r="170" spans="1:11" s="6" customFormat="1" ht="25.5" outlineLevel="1">
      <c r="A170" s="59" t="s">
        <v>43</v>
      </c>
      <c r="B170" s="108"/>
      <c r="C170" s="108" t="s">
        <v>48</v>
      </c>
      <c r="D170" s="109"/>
      <c r="E170" s="62" t="s">
        <v>43</v>
      </c>
      <c r="F170" s="110">
        <v>4.0199999999999996</v>
      </c>
      <c r="G170" s="111" t="s">
        <v>100</v>
      </c>
      <c r="H170" s="110"/>
      <c r="I170" s="65">
        <v>0.06</v>
      </c>
      <c r="J170" s="112">
        <v>26.39</v>
      </c>
      <c r="K170" s="67">
        <v>1.59</v>
      </c>
    </row>
    <row r="171" spans="1:11" s="6" customFormat="1" ht="15" outlineLevel="1">
      <c r="A171" s="59" t="s">
        <v>43</v>
      </c>
      <c r="B171" s="108"/>
      <c r="C171" s="108" t="s">
        <v>63</v>
      </c>
      <c r="D171" s="109" t="s">
        <v>54</v>
      </c>
      <c r="E171" s="62">
        <v>175</v>
      </c>
      <c r="F171" s="110"/>
      <c r="G171" s="111"/>
      <c r="H171" s="110"/>
      <c r="I171" s="65">
        <v>0.11</v>
      </c>
      <c r="J171" s="112">
        <v>160</v>
      </c>
      <c r="K171" s="67">
        <v>2.54</v>
      </c>
    </row>
    <row r="172" spans="1:11" s="6" customFormat="1" ht="15" outlineLevel="1">
      <c r="A172" s="59" t="s">
        <v>43</v>
      </c>
      <c r="B172" s="108"/>
      <c r="C172" s="108" t="s">
        <v>64</v>
      </c>
      <c r="D172" s="109"/>
      <c r="E172" s="62" t="s">
        <v>43</v>
      </c>
      <c r="F172" s="110"/>
      <c r="G172" s="111"/>
      <c r="H172" s="110"/>
      <c r="I172" s="65">
        <v>0.17</v>
      </c>
      <c r="J172" s="112"/>
      <c r="K172" s="67">
        <v>4.13</v>
      </c>
    </row>
    <row r="173" spans="1:11" s="6" customFormat="1" ht="15.75">
      <c r="A173" s="70" t="s">
        <v>43</v>
      </c>
      <c r="B173" s="113"/>
      <c r="C173" s="113" t="s">
        <v>65</v>
      </c>
      <c r="D173" s="114"/>
      <c r="E173" s="73" t="s">
        <v>43</v>
      </c>
      <c r="F173" s="115"/>
      <c r="G173" s="116"/>
      <c r="H173" s="115"/>
      <c r="I173" s="76">
        <v>797.56</v>
      </c>
      <c r="J173" s="117"/>
      <c r="K173" s="78">
        <v>12798.62</v>
      </c>
    </row>
    <row r="174" spans="1:11" s="6" customFormat="1" ht="150">
      <c r="A174" s="59">
        <v>12</v>
      </c>
      <c r="B174" s="108" t="s">
        <v>416</v>
      </c>
      <c r="C174" s="108" t="s">
        <v>417</v>
      </c>
      <c r="D174" s="109" t="s">
        <v>418</v>
      </c>
      <c r="E174" s="62" t="s">
        <v>375</v>
      </c>
      <c r="F174" s="110">
        <v>31175.31</v>
      </c>
      <c r="G174" s="111"/>
      <c r="H174" s="110"/>
      <c r="I174" s="65">
        <v>187051.86</v>
      </c>
      <c r="J174" s="112">
        <v>3.41</v>
      </c>
      <c r="K174" s="78">
        <v>637846.84</v>
      </c>
    </row>
    <row r="175" spans="1:11" s="6" customFormat="1" ht="75">
      <c r="A175" s="59">
        <v>13</v>
      </c>
      <c r="B175" s="108" t="s">
        <v>123</v>
      </c>
      <c r="C175" s="108" t="s">
        <v>419</v>
      </c>
      <c r="D175" s="109" t="s">
        <v>125</v>
      </c>
      <c r="E175" s="62">
        <v>4</v>
      </c>
      <c r="F175" s="110">
        <v>14358.11</v>
      </c>
      <c r="G175" s="111"/>
      <c r="H175" s="110"/>
      <c r="I175" s="65">
        <v>57432.44</v>
      </c>
      <c r="J175" s="112">
        <v>7.4</v>
      </c>
      <c r="K175" s="78">
        <v>425000.06</v>
      </c>
    </row>
    <row r="176" spans="1:11" s="6" customFormat="1" ht="75">
      <c r="A176" s="59">
        <v>14</v>
      </c>
      <c r="B176" s="108" t="s">
        <v>123</v>
      </c>
      <c r="C176" s="108" t="s">
        <v>420</v>
      </c>
      <c r="D176" s="109" t="s">
        <v>125</v>
      </c>
      <c r="E176" s="62">
        <v>1</v>
      </c>
      <c r="F176" s="110">
        <v>28716.22</v>
      </c>
      <c r="G176" s="111"/>
      <c r="H176" s="110"/>
      <c r="I176" s="65">
        <v>28716.22</v>
      </c>
      <c r="J176" s="112">
        <v>7.4</v>
      </c>
      <c r="K176" s="78">
        <v>212500.03</v>
      </c>
    </row>
    <row r="177" spans="1:11" s="6" customFormat="1" ht="180">
      <c r="A177" s="59">
        <v>15</v>
      </c>
      <c r="B177" s="108" t="s">
        <v>421</v>
      </c>
      <c r="C177" s="108" t="s">
        <v>422</v>
      </c>
      <c r="D177" s="109" t="s">
        <v>142</v>
      </c>
      <c r="E177" s="62" t="s">
        <v>423</v>
      </c>
      <c r="F177" s="110">
        <v>1367.44</v>
      </c>
      <c r="G177" s="111"/>
      <c r="H177" s="110"/>
      <c r="I177" s="65"/>
      <c r="J177" s="112"/>
      <c r="K177" s="67"/>
    </row>
    <row r="178" spans="1:11" s="6" customFormat="1" ht="25.5" outlineLevel="1">
      <c r="A178" s="59" t="s">
        <v>43</v>
      </c>
      <c r="B178" s="108"/>
      <c r="C178" s="108" t="s">
        <v>44</v>
      </c>
      <c r="D178" s="109"/>
      <c r="E178" s="62" t="s">
        <v>43</v>
      </c>
      <c r="F178" s="110">
        <v>1340.64</v>
      </c>
      <c r="G178" s="111" t="s">
        <v>94</v>
      </c>
      <c r="H178" s="110"/>
      <c r="I178" s="65">
        <v>53.73</v>
      </c>
      <c r="J178" s="112">
        <v>26.39</v>
      </c>
      <c r="K178" s="67">
        <v>1417.84</v>
      </c>
    </row>
    <row r="179" spans="1:11" s="6" customFormat="1" ht="15" outlineLevel="1">
      <c r="A179" s="59" t="s">
        <v>43</v>
      </c>
      <c r="B179" s="108"/>
      <c r="C179" s="108" t="s">
        <v>46</v>
      </c>
      <c r="D179" s="109"/>
      <c r="E179" s="62" t="s">
        <v>43</v>
      </c>
      <c r="F179" s="110">
        <v>26.8</v>
      </c>
      <c r="G179" s="111" t="s">
        <v>95</v>
      </c>
      <c r="H179" s="110"/>
      <c r="I179" s="65">
        <v>1.06</v>
      </c>
      <c r="J179" s="112">
        <v>9.9499999999999993</v>
      </c>
      <c r="K179" s="67">
        <v>10.56</v>
      </c>
    </row>
    <row r="180" spans="1:11" s="6" customFormat="1" ht="15" outlineLevel="1">
      <c r="A180" s="59" t="s">
        <v>43</v>
      </c>
      <c r="B180" s="108"/>
      <c r="C180" s="108" t="s">
        <v>48</v>
      </c>
      <c r="D180" s="109"/>
      <c r="E180" s="62" t="s">
        <v>43</v>
      </c>
      <c r="F180" s="110" t="s">
        <v>382</v>
      </c>
      <c r="G180" s="111"/>
      <c r="H180" s="110"/>
      <c r="I180" s="68" t="s">
        <v>424</v>
      </c>
      <c r="J180" s="112">
        <v>26.39</v>
      </c>
      <c r="K180" s="69" t="s">
        <v>425</v>
      </c>
    </row>
    <row r="181" spans="1:11" s="6" customFormat="1" ht="15" outlineLevel="1">
      <c r="A181" s="59" t="s">
        <v>43</v>
      </c>
      <c r="B181" s="108"/>
      <c r="C181" s="108" t="s">
        <v>52</v>
      </c>
      <c r="D181" s="109"/>
      <c r="E181" s="62" t="s">
        <v>43</v>
      </c>
      <c r="F181" s="110"/>
      <c r="G181" s="111"/>
      <c r="H181" s="110"/>
      <c r="I181" s="65"/>
      <c r="J181" s="112"/>
      <c r="K181" s="67"/>
    </row>
    <row r="182" spans="1:11" s="6" customFormat="1" ht="15" outlineLevel="1">
      <c r="A182" s="59" t="s">
        <v>43</v>
      </c>
      <c r="B182" s="108"/>
      <c r="C182" s="108" t="s">
        <v>53</v>
      </c>
      <c r="D182" s="109" t="s">
        <v>54</v>
      </c>
      <c r="E182" s="62">
        <v>85</v>
      </c>
      <c r="F182" s="110"/>
      <c r="G182" s="111"/>
      <c r="H182" s="110"/>
      <c r="I182" s="65">
        <v>45.67</v>
      </c>
      <c r="J182" s="112">
        <v>70</v>
      </c>
      <c r="K182" s="67">
        <v>992.49</v>
      </c>
    </row>
    <row r="183" spans="1:11" s="6" customFormat="1" ht="15" outlineLevel="1">
      <c r="A183" s="59" t="s">
        <v>43</v>
      </c>
      <c r="B183" s="108"/>
      <c r="C183" s="108" t="s">
        <v>55</v>
      </c>
      <c r="D183" s="109" t="s">
        <v>54</v>
      </c>
      <c r="E183" s="62">
        <v>70</v>
      </c>
      <c r="F183" s="110"/>
      <c r="G183" s="111"/>
      <c r="H183" s="110"/>
      <c r="I183" s="65">
        <v>37.61</v>
      </c>
      <c r="J183" s="112">
        <v>41</v>
      </c>
      <c r="K183" s="67">
        <v>581.30999999999995</v>
      </c>
    </row>
    <row r="184" spans="1:11" s="6" customFormat="1" ht="15" outlineLevel="1">
      <c r="A184" s="59" t="s">
        <v>43</v>
      </c>
      <c r="B184" s="108"/>
      <c r="C184" s="108" t="s">
        <v>56</v>
      </c>
      <c r="D184" s="109" t="s">
        <v>54</v>
      </c>
      <c r="E184" s="62">
        <v>98</v>
      </c>
      <c r="F184" s="110"/>
      <c r="G184" s="111"/>
      <c r="H184" s="110"/>
      <c r="I184" s="65">
        <v>0.17</v>
      </c>
      <c r="J184" s="112">
        <v>95</v>
      </c>
      <c r="K184" s="67">
        <v>4.28</v>
      </c>
    </row>
    <row r="185" spans="1:11" s="6" customFormat="1" ht="15" outlineLevel="1">
      <c r="A185" s="59" t="s">
        <v>43</v>
      </c>
      <c r="B185" s="108"/>
      <c r="C185" s="108" t="s">
        <v>57</v>
      </c>
      <c r="D185" s="109" t="s">
        <v>54</v>
      </c>
      <c r="E185" s="62">
        <v>77</v>
      </c>
      <c r="F185" s="110"/>
      <c r="G185" s="111"/>
      <c r="H185" s="110"/>
      <c r="I185" s="65">
        <v>0.13</v>
      </c>
      <c r="J185" s="112">
        <v>65</v>
      </c>
      <c r="K185" s="67">
        <v>2.93</v>
      </c>
    </row>
    <row r="186" spans="1:11" s="6" customFormat="1" ht="30" outlineLevel="1">
      <c r="A186" s="59" t="s">
        <v>43</v>
      </c>
      <c r="B186" s="108"/>
      <c r="C186" s="108" t="s">
        <v>58</v>
      </c>
      <c r="D186" s="109" t="s">
        <v>59</v>
      </c>
      <c r="E186" s="62">
        <v>114</v>
      </c>
      <c r="F186" s="110"/>
      <c r="G186" s="111" t="s">
        <v>94</v>
      </c>
      <c r="H186" s="110"/>
      <c r="I186" s="65">
        <v>4.57</v>
      </c>
      <c r="J186" s="112"/>
      <c r="K186" s="67"/>
    </row>
    <row r="187" spans="1:11" s="6" customFormat="1" ht="15.75">
      <c r="A187" s="70" t="s">
        <v>43</v>
      </c>
      <c r="B187" s="113"/>
      <c r="C187" s="113" t="s">
        <v>60</v>
      </c>
      <c r="D187" s="114"/>
      <c r="E187" s="73" t="s">
        <v>43</v>
      </c>
      <c r="F187" s="115"/>
      <c r="G187" s="116"/>
      <c r="H187" s="115"/>
      <c r="I187" s="76">
        <v>138.37</v>
      </c>
      <c r="J187" s="117"/>
      <c r="K187" s="78">
        <v>3009.41</v>
      </c>
    </row>
    <row r="188" spans="1:11" s="6" customFormat="1" ht="15" outlineLevel="1">
      <c r="A188" s="59" t="s">
        <v>43</v>
      </c>
      <c r="B188" s="108"/>
      <c r="C188" s="108" t="s">
        <v>61</v>
      </c>
      <c r="D188" s="109"/>
      <c r="E188" s="62" t="s">
        <v>43</v>
      </c>
      <c r="F188" s="110"/>
      <c r="G188" s="111"/>
      <c r="H188" s="110"/>
      <c r="I188" s="65"/>
      <c r="J188" s="112"/>
      <c r="K188" s="67"/>
    </row>
    <row r="189" spans="1:11" s="6" customFormat="1" ht="25.5" outlineLevel="1">
      <c r="A189" s="59" t="s">
        <v>43</v>
      </c>
      <c r="B189" s="108"/>
      <c r="C189" s="108" t="s">
        <v>46</v>
      </c>
      <c r="D189" s="109"/>
      <c r="E189" s="62" t="s">
        <v>43</v>
      </c>
      <c r="F189" s="110">
        <v>4.3099999999999996</v>
      </c>
      <c r="G189" s="111" t="s">
        <v>100</v>
      </c>
      <c r="H189" s="110"/>
      <c r="I189" s="65">
        <v>0.02</v>
      </c>
      <c r="J189" s="112">
        <v>26.39</v>
      </c>
      <c r="K189" s="67">
        <v>0.45</v>
      </c>
    </row>
    <row r="190" spans="1:11" s="6" customFormat="1" ht="25.5" outlineLevel="1">
      <c r="A190" s="59" t="s">
        <v>43</v>
      </c>
      <c r="B190" s="108"/>
      <c r="C190" s="108" t="s">
        <v>48</v>
      </c>
      <c r="D190" s="109"/>
      <c r="E190" s="62" t="s">
        <v>43</v>
      </c>
      <c r="F190" s="110">
        <v>4.3099999999999996</v>
      </c>
      <c r="G190" s="111" t="s">
        <v>100</v>
      </c>
      <c r="H190" s="110"/>
      <c r="I190" s="65">
        <v>0.02</v>
      </c>
      <c r="J190" s="112">
        <v>26.39</v>
      </c>
      <c r="K190" s="67">
        <v>0.45</v>
      </c>
    </row>
    <row r="191" spans="1:11" s="6" customFormat="1" ht="15" outlineLevel="1">
      <c r="A191" s="59" t="s">
        <v>43</v>
      </c>
      <c r="B191" s="108"/>
      <c r="C191" s="108" t="s">
        <v>63</v>
      </c>
      <c r="D191" s="109" t="s">
        <v>54</v>
      </c>
      <c r="E191" s="62">
        <v>175</v>
      </c>
      <c r="F191" s="110"/>
      <c r="G191" s="111"/>
      <c r="H191" s="110"/>
      <c r="I191" s="65">
        <v>0.04</v>
      </c>
      <c r="J191" s="112">
        <v>160</v>
      </c>
      <c r="K191" s="67">
        <v>0.72</v>
      </c>
    </row>
    <row r="192" spans="1:11" s="6" customFormat="1" ht="15" outlineLevel="1">
      <c r="A192" s="59" t="s">
        <v>43</v>
      </c>
      <c r="B192" s="108"/>
      <c r="C192" s="108" t="s">
        <v>64</v>
      </c>
      <c r="D192" s="109"/>
      <c r="E192" s="62" t="s">
        <v>43</v>
      </c>
      <c r="F192" s="110"/>
      <c r="G192" s="111"/>
      <c r="H192" s="110"/>
      <c r="I192" s="65">
        <v>0.06</v>
      </c>
      <c r="J192" s="112"/>
      <c r="K192" s="67">
        <v>1.17</v>
      </c>
    </row>
    <row r="193" spans="1:11" s="6" customFormat="1" ht="15.75">
      <c r="A193" s="70" t="s">
        <v>43</v>
      </c>
      <c r="B193" s="113"/>
      <c r="C193" s="113" t="s">
        <v>65</v>
      </c>
      <c r="D193" s="114"/>
      <c r="E193" s="73" t="s">
        <v>43</v>
      </c>
      <c r="F193" s="115"/>
      <c r="G193" s="116"/>
      <c r="H193" s="115"/>
      <c r="I193" s="76">
        <v>138.43</v>
      </c>
      <c r="J193" s="117"/>
      <c r="K193" s="78">
        <v>3010.58</v>
      </c>
    </row>
    <row r="194" spans="1:11" s="6" customFormat="1" ht="60">
      <c r="A194" s="59">
        <v>16</v>
      </c>
      <c r="B194" s="108" t="s">
        <v>426</v>
      </c>
      <c r="C194" s="108" t="s">
        <v>427</v>
      </c>
      <c r="D194" s="109" t="s">
        <v>106</v>
      </c>
      <c r="E194" s="62" t="s">
        <v>428</v>
      </c>
      <c r="F194" s="110">
        <v>56708.54</v>
      </c>
      <c r="G194" s="111"/>
      <c r="H194" s="110"/>
      <c r="I194" s="65">
        <v>1911.53</v>
      </c>
      <c r="J194" s="112">
        <v>7.13</v>
      </c>
      <c r="K194" s="78">
        <v>13629.22</v>
      </c>
    </row>
    <row r="195" spans="1:11" s="6" customFormat="1" ht="17.850000000000001" customHeight="1">
      <c r="A195" s="177" t="s">
        <v>429</v>
      </c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</row>
    <row r="196" spans="1:11" s="6" customFormat="1" ht="240">
      <c r="A196" s="59">
        <v>17</v>
      </c>
      <c r="B196" s="108" t="s">
        <v>367</v>
      </c>
      <c r="C196" s="108" t="s">
        <v>368</v>
      </c>
      <c r="D196" s="109" t="s">
        <v>142</v>
      </c>
      <c r="E196" s="62" t="s">
        <v>369</v>
      </c>
      <c r="F196" s="110">
        <v>5162.7299999999996</v>
      </c>
      <c r="G196" s="111"/>
      <c r="H196" s="110"/>
      <c r="I196" s="65"/>
      <c r="J196" s="112"/>
      <c r="K196" s="67"/>
    </row>
    <row r="197" spans="1:11" s="6" customFormat="1" ht="25.5" outlineLevel="1">
      <c r="A197" s="59" t="s">
        <v>43</v>
      </c>
      <c r="B197" s="108"/>
      <c r="C197" s="108" t="s">
        <v>44</v>
      </c>
      <c r="D197" s="109"/>
      <c r="E197" s="62" t="s">
        <v>43</v>
      </c>
      <c r="F197" s="110">
        <v>2120.17</v>
      </c>
      <c r="G197" s="111" t="s">
        <v>168</v>
      </c>
      <c r="H197" s="110"/>
      <c r="I197" s="65">
        <v>190.59</v>
      </c>
      <c r="J197" s="112">
        <v>26.39</v>
      </c>
      <c r="K197" s="67">
        <v>5029.79</v>
      </c>
    </row>
    <row r="198" spans="1:11" s="6" customFormat="1" ht="25.5" outlineLevel="1">
      <c r="A198" s="59" t="s">
        <v>43</v>
      </c>
      <c r="B198" s="108"/>
      <c r="C198" s="108" t="s">
        <v>46</v>
      </c>
      <c r="D198" s="109"/>
      <c r="E198" s="62" t="s">
        <v>43</v>
      </c>
      <c r="F198" s="110">
        <v>124.81</v>
      </c>
      <c r="G198" s="111" t="s">
        <v>169</v>
      </c>
      <c r="H198" s="110"/>
      <c r="I198" s="65">
        <v>11.09</v>
      </c>
      <c r="J198" s="112">
        <v>9.15</v>
      </c>
      <c r="K198" s="67">
        <v>101.44</v>
      </c>
    </row>
    <row r="199" spans="1:11" s="6" customFormat="1" ht="15" outlineLevel="1">
      <c r="A199" s="59" t="s">
        <v>43</v>
      </c>
      <c r="B199" s="108"/>
      <c r="C199" s="108" t="s">
        <v>48</v>
      </c>
      <c r="D199" s="109"/>
      <c r="E199" s="62" t="s">
        <v>43</v>
      </c>
      <c r="F199" s="110" t="s">
        <v>370</v>
      </c>
      <c r="G199" s="111"/>
      <c r="H199" s="110"/>
      <c r="I199" s="68" t="s">
        <v>371</v>
      </c>
      <c r="J199" s="112">
        <v>26.39</v>
      </c>
      <c r="K199" s="69" t="s">
        <v>372</v>
      </c>
    </row>
    <row r="200" spans="1:11" s="6" customFormat="1" ht="15" outlineLevel="1">
      <c r="A200" s="59" t="s">
        <v>43</v>
      </c>
      <c r="B200" s="108"/>
      <c r="C200" s="108" t="s">
        <v>52</v>
      </c>
      <c r="D200" s="109"/>
      <c r="E200" s="62" t="s">
        <v>43</v>
      </c>
      <c r="F200" s="110">
        <v>2917.75</v>
      </c>
      <c r="G200" s="111">
        <v>0.6</v>
      </c>
      <c r="H200" s="110"/>
      <c r="I200" s="65">
        <v>172.79</v>
      </c>
      <c r="J200" s="112">
        <v>5.08</v>
      </c>
      <c r="K200" s="67">
        <v>877.77</v>
      </c>
    </row>
    <row r="201" spans="1:11" s="6" customFormat="1" ht="15" outlineLevel="1">
      <c r="A201" s="59" t="s">
        <v>43</v>
      </c>
      <c r="B201" s="108"/>
      <c r="C201" s="108" t="s">
        <v>53</v>
      </c>
      <c r="D201" s="109" t="s">
        <v>54</v>
      </c>
      <c r="E201" s="62">
        <v>85</v>
      </c>
      <c r="F201" s="110"/>
      <c r="G201" s="111"/>
      <c r="H201" s="110"/>
      <c r="I201" s="65">
        <v>162</v>
      </c>
      <c r="J201" s="112">
        <v>70</v>
      </c>
      <c r="K201" s="67">
        <v>3520.85</v>
      </c>
    </row>
    <row r="202" spans="1:11" s="6" customFormat="1" ht="15" outlineLevel="1">
      <c r="A202" s="59" t="s">
        <v>43</v>
      </c>
      <c r="B202" s="108"/>
      <c r="C202" s="108" t="s">
        <v>55</v>
      </c>
      <c r="D202" s="109" t="s">
        <v>54</v>
      </c>
      <c r="E202" s="62">
        <v>70</v>
      </c>
      <c r="F202" s="110"/>
      <c r="G202" s="111"/>
      <c r="H202" s="110"/>
      <c r="I202" s="65">
        <v>133.41</v>
      </c>
      <c r="J202" s="112">
        <v>41</v>
      </c>
      <c r="K202" s="67">
        <v>2062.21</v>
      </c>
    </row>
    <row r="203" spans="1:11" s="6" customFormat="1" ht="15" outlineLevel="1">
      <c r="A203" s="59" t="s">
        <v>43</v>
      </c>
      <c r="B203" s="108"/>
      <c r="C203" s="108" t="s">
        <v>56</v>
      </c>
      <c r="D203" s="109" t="s">
        <v>54</v>
      </c>
      <c r="E203" s="62">
        <v>98</v>
      </c>
      <c r="F203" s="110"/>
      <c r="G203" s="111"/>
      <c r="H203" s="110"/>
      <c r="I203" s="65">
        <v>1.26</v>
      </c>
      <c r="J203" s="112">
        <v>95</v>
      </c>
      <c r="K203" s="67">
        <v>32.340000000000003</v>
      </c>
    </row>
    <row r="204" spans="1:11" s="6" customFormat="1" ht="15" outlineLevel="1">
      <c r="A204" s="59" t="s">
        <v>43</v>
      </c>
      <c r="B204" s="108"/>
      <c r="C204" s="108" t="s">
        <v>57</v>
      </c>
      <c r="D204" s="109" t="s">
        <v>54</v>
      </c>
      <c r="E204" s="62">
        <v>77</v>
      </c>
      <c r="F204" s="110"/>
      <c r="G204" s="111"/>
      <c r="H204" s="110"/>
      <c r="I204" s="65">
        <v>0.99</v>
      </c>
      <c r="J204" s="112">
        <v>65</v>
      </c>
      <c r="K204" s="67">
        <v>22.13</v>
      </c>
    </row>
    <row r="205" spans="1:11" s="6" customFormat="1" ht="30" outlineLevel="1">
      <c r="A205" s="59" t="s">
        <v>43</v>
      </c>
      <c r="B205" s="108"/>
      <c r="C205" s="108" t="s">
        <v>58</v>
      </c>
      <c r="D205" s="109" t="s">
        <v>59</v>
      </c>
      <c r="E205" s="62">
        <v>156.69999999999999</v>
      </c>
      <c r="F205" s="110"/>
      <c r="G205" s="111" t="s">
        <v>168</v>
      </c>
      <c r="H205" s="110"/>
      <c r="I205" s="65">
        <v>14.09</v>
      </c>
      <c r="J205" s="112"/>
      <c r="K205" s="67"/>
    </row>
    <row r="206" spans="1:11" s="6" customFormat="1" ht="15.75">
      <c r="A206" s="70" t="s">
        <v>43</v>
      </c>
      <c r="B206" s="113"/>
      <c r="C206" s="113" t="s">
        <v>60</v>
      </c>
      <c r="D206" s="114"/>
      <c r="E206" s="73" t="s">
        <v>43</v>
      </c>
      <c r="F206" s="115"/>
      <c r="G206" s="116"/>
      <c r="H206" s="115"/>
      <c r="I206" s="76">
        <v>672.13</v>
      </c>
      <c r="J206" s="117"/>
      <c r="K206" s="78">
        <v>11646.53</v>
      </c>
    </row>
    <row r="207" spans="1:11" s="6" customFormat="1" ht="15" outlineLevel="1">
      <c r="A207" s="59" t="s">
        <v>43</v>
      </c>
      <c r="B207" s="108"/>
      <c r="C207" s="108" t="s">
        <v>61</v>
      </c>
      <c r="D207" s="109"/>
      <c r="E207" s="62" t="s">
        <v>43</v>
      </c>
      <c r="F207" s="110"/>
      <c r="G207" s="111"/>
      <c r="H207" s="110"/>
      <c r="I207" s="65"/>
      <c r="J207" s="112"/>
      <c r="K207" s="67"/>
    </row>
    <row r="208" spans="1:11" s="6" customFormat="1" ht="25.5" outlineLevel="1">
      <c r="A208" s="59" t="s">
        <v>43</v>
      </c>
      <c r="B208" s="108"/>
      <c r="C208" s="108" t="s">
        <v>46</v>
      </c>
      <c r="D208" s="109"/>
      <c r="E208" s="62" t="s">
        <v>43</v>
      </c>
      <c r="F208" s="110">
        <v>14.52</v>
      </c>
      <c r="G208" s="111" t="s">
        <v>173</v>
      </c>
      <c r="H208" s="110"/>
      <c r="I208" s="65">
        <v>0.13</v>
      </c>
      <c r="J208" s="112">
        <v>26.39</v>
      </c>
      <c r="K208" s="67">
        <v>3.4</v>
      </c>
    </row>
    <row r="209" spans="1:11" s="6" customFormat="1" ht="25.5" outlineLevel="1">
      <c r="A209" s="59" t="s">
        <v>43</v>
      </c>
      <c r="B209" s="108"/>
      <c r="C209" s="108" t="s">
        <v>48</v>
      </c>
      <c r="D209" s="109"/>
      <c r="E209" s="62" t="s">
        <v>43</v>
      </c>
      <c r="F209" s="110">
        <v>14.52</v>
      </c>
      <c r="G209" s="111" t="s">
        <v>173</v>
      </c>
      <c r="H209" s="110"/>
      <c r="I209" s="65">
        <v>0.13</v>
      </c>
      <c r="J209" s="112">
        <v>26.39</v>
      </c>
      <c r="K209" s="67">
        <v>3.4</v>
      </c>
    </row>
    <row r="210" spans="1:11" s="6" customFormat="1" ht="15" outlineLevel="1">
      <c r="A210" s="59" t="s">
        <v>43</v>
      </c>
      <c r="B210" s="108"/>
      <c r="C210" s="108" t="s">
        <v>63</v>
      </c>
      <c r="D210" s="109" t="s">
        <v>54</v>
      </c>
      <c r="E210" s="62">
        <v>175</v>
      </c>
      <c r="F210" s="110"/>
      <c r="G210" s="111"/>
      <c r="H210" s="110"/>
      <c r="I210" s="65">
        <v>0.23</v>
      </c>
      <c r="J210" s="112">
        <v>160</v>
      </c>
      <c r="K210" s="67">
        <v>5.44</v>
      </c>
    </row>
    <row r="211" spans="1:11" s="6" customFormat="1" ht="15" outlineLevel="1">
      <c r="A211" s="59" t="s">
        <v>43</v>
      </c>
      <c r="B211" s="108"/>
      <c r="C211" s="108" t="s">
        <v>64</v>
      </c>
      <c r="D211" s="109"/>
      <c r="E211" s="62" t="s">
        <v>43</v>
      </c>
      <c r="F211" s="110"/>
      <c r="G211" s="111"/>
      <c r="H211" s="110"/>
      <c r="I211" s="65">
        <v>0.36</v>
      </c>
      <c r="J211" s="112"/>
      <c r="K211" s="67">
        <v>8.84</v>
      </c>
    </row>
    <row r="212" spans="1:11" s="6" customFormat="1" ht="15.75">
      <c r="A212" s="70" t="s">
        <v>43</v>
      </c>
      <c r="B212" s="113"/>
      <c r="C212" s="113" t="s">
        <v>65</v>
      </c>
      <c r="D212" s="114"/>
      <c r="E212" s="73" t="s">
        <v>43</v>
      </c>
      <c r="F212" s="115"/>
      <c r="G212" s="116"/>
      <c r="H212" s="115"/>
      <c r="I212" s="76">
        <v>672.49</v>
      </c>
      <c r="J212" s="117"/>
      <c r="K212" s="78">
        <v>11655.37</v>
      </c>
    </row>
    <row r="213" spans="1:11" s="6" customFormat="1" ht="240">
      <c r="A213" s="59">
        <v>18</v>
      </c>
      <c r="B213" s="108" t="s">
        <v>373</v>
      </c>
      <c r="C213" s="108" t="s">
        <v>374</v>
      </c>
      <c r="D213" s="109" t="s">
        <v>41</v>
      </c>
      <c r="E213" s="62" t="s">
        <v>375</v>
      </c>
      <c r="F213" s="110">
        <v>17.09</v>
      </c>
      <c r="G213" s="111"/>
      <c r="H213" s="110"/>
      <c r="I213" s="65"/>
      <c r="J213" s="112"/>
      <c r="K213" s="67"/>
    </row>
    <row r="214" spans="1:11" s="6" customFormat="1" ht="25.5" outlineLevel="1">
      <c r="A214" s="59" t="s">
        <v>43</v>
      </c>
      <c r="B214" s="108"/>
      <c r="C214" s="108" t="s">
        <v>44</v>
      </c>
      <c r="D214" s="109"/>
      <c r="E214" s="62" t="s">
        <v>43</v>
      </c>
      <c r="F214" s="110">
        <v>14.88</v>
      </c>
      <c r="G214" s="111" t="s">
        <v>168</v>
      </c>
      <c r="H214" s="110"/>
      <c r="I214" s="65">
        <v>81.319999999999993</v>
      </c>
      <c r="J214" s="112">
        <v>26.39</v>
      </c>
      <c r="K214" s="67">
        <v>2145.94</v>
      </c>
    </row>
    <row r="215" spans="1:11" s="6" customFormat="1" ht="25.5" outlineLevel="1">
      <c r="A215" s="59" t="s">
        <v>43</v>
      </c>
      <c r="B215" s="108"/>
      <c r="C215" s="108" t="s">
        <v>46</v>
      </c>
      <c r="D215" s="109"/>
      <c r="E215" s="62" t="s">
        <v>43</v>
      </c>
      <c r="F215" s="110">
        <v>1.8</v>
      </c>
      <c r="G215" s="111" t="s">
        <v>169</v>
      </c>
      <c r="H215" s="110"/>
      <c r="I215" s="65">
        <v>9.7200000000000006</v>
      </c>
      <c r="J215" s="112">
        <v>9.11</v>
      </c>
      <c r="K215" s="67">
        <v>88.55</v>
      </c>
    </row>
    <row r="216" spans="1:11" s="6" customFormat="1" ht="15" outlineLevel="1">
      <c r="A216" s="59" t="s">
        <v>43</v>
      </c>
      <c r="B216" s="108"/>
      <c r="C216" s="108" t="s">
        <v>48</v>
      </c>
      <c r="D216" s="109"/>
      <c r="E216" s="62" t="s">
        <v>43</v>
      </c>
      <c r="F216" s="110" t="s">
        <v>376</v>
      </c>
      <c r="G216" s="111"/>
      <c r="H216" s="110"/>
      <c r="I216" s="68" t="s">
        <v>377</v>
      </c>
      <c r="J216" s="112">
        <v>26.39</v>
      </c>
      <c r="K216" s="69" t="s">
        <v>378</v>
      </c>
    </row>
    <row r="217" spans="1:11" s="6" customFormat="1" ht="15" outlineLevel="1">
      <c r="A217" s="59" t="s">
        <v>43</v>
      </c>
      <c r="B217" s="108"/>
      <c r="C217" s="108" t="s">
        <v>52</v>
      </c>
      <c r="D217" s="109"/>
      <c r="E217" s="62" t="s">
        <v>43</v>
      </c>
      <c r="F217" s="110">
        <v>0.41</v>
      </c>
      <c r="G217" s="111">
        <v>0.6</v>
      </c>
      <c r="H217" s="110"/>
      <c r="I217" s="65">
        <v>1.48</v>
      </c>
      <c r="J217" s="112">
        <v>8.07</v>
      </c>
      <c r="K217" s="67">
        <v>11.91</v>
      </c>
    </row>
    <row r="218" spans="1:11" s="6" customFormat="1" ht="15" outlineLevel="1">
      <c r="A218" s="59" t="s">
        <v>43</v>
      </c>
      <c r="B218" s="108"/>
      <c r="C218" s="108" t="s">
        <v>53</v>
      </c>
      <c r="D218" s="109" t="s">
        <v>54</v>
      </c>
      <c r="E218" s="62">
        <v>91</v>
      </c>
      <c r="F218" s="110"/>
      <c r="G218" s="111"/>
      <c r="H218" s="110"/>
      <c r="I218" s="65">
        <v>74</v>
      </c>
      <c r="J218" s="112">
        <v>75</v>
      </c>
      <c r="K218" s="67">
        <v>1609.46</v>
      </c>
    </row>
    <row r="219" spans="1:11" s="6" customFormat="1" ht="15" outlineLevel="1">
      <c r="A219" s="59" t="s">
        <v>43</v>
      </c>
      <c r="B219" s="108"/>
      <c r="C219" s="108" t="s">
        <v>55</v>
      </c>
      <c r="D219" s="109" t="s">
        <v>54</v>
      </c>
      <c r="E219" s="62">
        <v>70</v>
      </c>
      <c r="F219" s="110"/>
      <c r="G219" s="111"/>
      <c r="H219" s="110"/>
      <c r="I219" s="65">
        <v>56.92</v>
      </c>
      <c r="J219" s="112">
        <v>41</v>
      </c>
      <c r="K219" s="67">
        <v>879.84</v>
      </c>
    </row>
    <row r="220" spans="1:11" s="6" customFormat="1" ht="15" outlineLevel="1">
      <c r="A220" s="59" t="s">
        <v>43</v>
      </c>
      <c r="B220" s="108"/>
      <c r="C220" s="108" t="s">
        <v>56</v>
      </c>
      <c r="D220" s="109" t="s">
        <v>54</v>
      </c>
      <c r="E220" s="62">
        <v>98</v>
      </c>
      <c r="F220" s="110"/>
      <c r="G220" s="111"/>
      <c r="H220" s="110"/>
      <c r="I220" s="65">
        <v>0.16</v>
      </c>
      <c r="J220" s="112">
        <v>95</v>
      </c>
      <c r="K220" s="67">
        <v>4.07</v>
      </c>
    </row>
    <row r="221" spans="1:11" s="6" customFormat="1" ht="15" outlineLevel="1">
      <c r="A221" s="59" t="s">
        <v>43</v>
      </c>
      <c r="B221" s="108"/>
      <c r="C221" s="108" t="s">
        <v>57</v>
      </c>
      <c r="D221" s="109" t="s">
        <v>54</v>
      </c>
      <c r="E221" s="62">
        <v>77</v>
      </c>
      <c r="F221" s="110"/>
      <c r="G221" s="111"/>
      <c r="H221" s="110"/>
      <c r="I221" s="65">
        <v>0.12</v>
      </c>
      <c r="J221" s="112">
        <v>65</v>
      </c>
      <c r="K221" s="67">
        <v>2.78</v>
      </c>
    </row>
    <row r="222" spans="1:11" s="6" customFormat="1" ht="30" outlineLevel="1">
      <c r="A222" s="59" t="s">
        <v>43</v>
      </c>
      <c r="B222" s="108"/>
      <c r="C222" s="108" t="s">
        <v>58</v>
      </c>
      <c r="D222" s="109" t="s">
        <v>59</v>
      </c>
      <c r="E222" s="62">
        <v>1.1100000000000001</v>
      </c>
      <c r="F222" s="110"/>
      <c r="G222" s="111" t="s">
        <v>168</v>
      </c>
      <c r="H222" s="110"/>
      <c r="I222" s="65">
        <v>6.07</v>
      </c>
      <c r="J222" s="112"/>
      <c r="K222" s="67"/>
    </row>
    <row r="223" spans="1:11" s="6" customFormat="1" ht="15.75">
      <c r="A223" s="70" t="s">
        <v>43</v>
      </c>
      <c r="B223" s="113"/>
      <c r="C223" s="113" t="s">
        <v>60</v>
      </c>
      <c r="D223" s="114"/>
      <c r="E223" s="73" t="s">
        <v>43</v>
      </c>
      <c r="F223" s="115"/>
      <c r="G223" s="116"/>
      <c r="H223" s="115"/>
      <c r="I223" s="76">
        <v>223.72</v>
      </c>
      <c r="J223" s="117"/>
      <c r="K223" s="78">
        <v>4742.55</v>
      </c>
    </row>
    <row r="224" spans="1:11" s="6" customFormat="1" ht="15" outlineLevel="1">
      <c r="A224" s="59" t="s">
        <v>43</v>
      </c>
      <c r="B224" s="108"/>
      <c r="C224" s="108" t="s">
        <v>61</v>
      </c>
      <c r="D224" s="109"/>
      <c r="E224" s="62" t="s">
        <v>43</v>
      </c>
      <c r="F224" s="110"/>
      <c r="G224" s="111"/>
      <c r="H224" s="110"/>
      <c r="I224" s="65"/>
      <c r="J224" s="112"/>
      <c r="K224" s="67"/>
    </row>
    <row r="225" spans="1:11" s="6" customFormat="1" ht="25.5" outlineLevel="1">
      <c r="A225" s="59" t="s">
        <v>43</v>
      </c>
      <c r="B225" s="108"/>
      <c r="C225" s="108" t="s">
        <v>46</v>
      </c>
      <c r="D225" s="109"/>
      <c r="E225" s="62" t="s">
        <v>43</v>
      </c>
      <c r="F225" s="110">
        <v>0.03</v>
      </c>
      <c r="G225" s="111" t="s">
        <v>173</v>
      </c>
      <c r="H225" s="110"/>
      <c r="I225" s="65">
        <v>0.02</v>
      </c>
      <c r="J225" s="112">
        <v>26.39</v>
      </c>
      <c r="K225" s="67">
        <v>0.43</v>
      </c>
    </row>
    <row r="226" spans="1:11" s="6" customFormat="1" ht="25.5" outlineLevel="1">
      <c r="A226" s="59" t="s">
        <v>43</v>
      </c>
      <c r="B226" s="108"/>
      <c r="C226" s="108" t="s">
        <v>48</v>
      </c>
      <c r="D226" s="109"/>
      <c r="E226" s="62" t="s">
        <v>43</v>
      </c>
      <c r="F226" s="110">
        <v>0.03</v>
      </c>
      <c r="G226" s="111" t="s">
        <v>173</v>
      </c>
      <c r="H226" s="110"/>
      <c r="I226" s="65">
        <v>0.02</v>
      </c>
      <c r="J226" s="112">
        <v>26.39</v>
      </c>
      <c r="K226" s="67">
        <v>0.43</v>
      </c>
    </row>
    <row r="227" spans="1:11" s="6" customFormat="1" ht="15" outlineLevel="1">
      <c r="A227" s="59" t="s">
        <v>43</v>
      </c>
      <c r="B227" s="108"/>
      <c r="C227" s="108" t="s">
        <v>63</v>
      </c>
      <c r="D227" s="109" t="s">
        <v>54</v>
      </c>
      <c r="E227" s="62">
        <v>175</v>
      </c>
      <c r="F227" s="110"/>
      <c r="G227" s="111"/>
      <c r="H227" s="110"/>
      <c r="I227" s="65">
        <v>0.04</v>
      </c>
      <c r="J227" s="112">
        <v>160</v>
      </c>
      <c r="K227" s="67">
        <v>0.69</v>
      </c>
    </row>
    <row r="228" spans="1:11" s="6" customFormat="1" ht="15" outlineLevel="1">
      <c r="A228" s="59" t="s">
        <v>43</v>
      </c>
      <c r="B228" s="108"/>
      <c r="C228" s="108" t="s">
        <v>64</v>
      </c>
      <c r="D228" s="109"/>
      <c r="E228" s="62" t="s">
        <v>43</v>
      </c>
      <c r="F228" s="110"/>
      <c r="G228" s="111"/>
      <c r="H228" s="110"/>
      <c r="I228" s="65">
        <v>0.06</v>
      </c>
      <c r="J228" s="112"/>
      <c r="K228" s="67">
        <v>1.1200000000000001</v>
      </c>
    </row>
    <row r="229" spans="1:11" s="6" customFormat="1" ht="15.75">
      <c r="A229" s="70" t="s">
        <v>43</v>
      </c>
      <c r="B229" s="113"/>
      <c r="C229" s="113" t="s">
        <v>65</v>
      </c>
      <c r="D229" s="114"/>
      <c r="E229" s="73" t="s">
        <v>43</v>
      </c>
      <c r="F229" s="115"/>
      <c r="G229" s="116"/>
      <c r="H229" s="115"/>
      <c r="I229" s="76">
        <v>223.78</v>
      </c>
      <c r="J229" s="117"/>
      <c r="K229" s="78">
        <v>4743.67</v>
      </c>
    </row>
    <row r="230" spans="1:11" s="6" customFormat="1" ht="240">
      <c r="A230" s="59">
        <v>19</v>
      </c>
      <c r="B230" s="108" t="s">
        <v>379</v>
      </c>
      <c r="C230" s="108" t="s">
        <v>380</v>
      </c>
      <c r="D230" s="109" t="s">
        <v>142</v>
      </c>
      <c r="E230" s="62" t="s">
        <v>381</v>
      </c>
      <c r="F230" s="110">
        <v>1367.44</v>
      </c>
      <c r="G230" s="111"/>
      <c r="H230" s="110"/>
      <c r="I230" s="65"/>
      <c r="J230" s="112"/>
      <c r="K230" s="67"/>
    </row>
    <row r="231" spans="1:11" s="6" customFormat="1" ht="25.5" outlineLevel="1">
      <c r="A231" s="59" t="s">
        <v>43</v>
      </c>
      <c r="B231" s="108"/>
      <c r="C231" s="108" t="s">
        <v>44</v>
      </c>
      <c r="D231" s="109"/>
      <c r="E231" s="62" t="s">
        <v>43</v>
      </c>
      <c r="F231" s="110">
        <v>1340.64</v>
      </c>
      <c r="G231" s="111" t="s">
        <v>168</v>
      </c>
      <c r="H231" s="110"/>
      <c r="I231" s="65">
        <v>119.81</v>
      </c>
      <c r="J231" s="112">
        <v>26.39</v>
      </c>
      <c r="K231" s="67">
        <v>3161.78</v>
      </c>
    </row>
    <row r="232" spans="1:11" s="6" customFormat="1" ht="25.5" outlineLevel="1">
      <c r="A232" s="59" t="s">
        <v>43</v>
      </c>
      <c r="B232" s="108"/>
      <c r="C232" s="108" t="s">
        <v>46</v>
      </c>
      <c r="D232" s="109"/>
      <c r="E232" s="62" t="s">
        <v>43</v>
      </c>
      <c r="F232" s="110">
        <v>26.8</v>
      </c>
      <c r="G232" s="111" t="s">
        <v>169</v>
      </c>
      <c r="H232" s="110"/>
      <c r="I232" s="65">
        <v>2.37</v>
      </c>
      <c r="J232" s="112">
        <v>9.9499999999999993</v>
      </c>
      <c r="K232" s="67">
        <v>23.55</v>
      </c>
    </row>
    <row r="233" spans="1:11" s="6" customFormat="1" ht="15" outlineLevel="1">
      <c r="A233" s="59" t="s">
        <v>43</v>
      </c>
      <c r="B233" s="108"/>
      <c r="C233" s="108" t="s">
        <v>48</v>
      </c>
      <c r="D233" s="109"/>
      <c r="E233" s="62" t="s">
        <v>43</v>
      </c>
      <c r="F233" s="110" t="s">
        <v>382</v>
      </c>
      <c r="G233" s="111"/>
      <c r="H233" s="110"/>
      <c r="I233" s="68" t="s">
        <v>383</v>
      </c>
      <c r="J233" s="112">
        <v>26.39</v>
      </c>
      <c r="K233" s="69" t="s">
        <v>384</v>
      </c>
    </row>
    <row r="234" spans="1:11" s="6" customFormat="1" ht="15" outlineLevel="1">
      <c r="A234" s="59" t="s">
        <v>43</v>
      </c>
      <c r="B234" s="108"/>
      <c r="C234" s="108" t="s">
        <v>52</v>
      </c>
      <c r="D234" s="109"/>
      <c r="E234" s="62" t="s">
        <v>43</v>
      </c>
      <c r="F234" s="110"/>
      <c r="G234" s="111">
        <v>0.6</v>
      </c>
      <c r="H234" s="110"/>
      <c r="I234" s="65"/>
      <c r="J234" s="112"/>
      <c r="K234" s="67"/>
    </row>
    <row r="235" spans="1:11" s="6" customFormat="1" ht="15" outlineLevel="1">
      <c r="A235" s="59" t="s">
        <v>43</v>
      </c>
      <c r="B235" s="108"/>
      <c r="C235" s="108" t="s">
        <v>53</v>
      </c>
      <c r="D235" s="109" t="s">
        <v>54</v>
      </c>
      <c r="E235" s="62">
        <v>85</v>
      </c>
      <c r="F235" s="110"/>
      <c r="G235" s="111"/>
      <c r="H235" s="110"/>
      <c r="I235" s="65">
        <v>101.84</v>
      </c>
      <c r="J235" s="112">
        <v>70</v>
      </c>
      <c r="K235" s="67">
        <v>2213.25</v>
      </c>
    </row>
    <row r="236" spans="1:11" s="6" customFormat="1" ht="15" outlineLevel="1">
      <c r="A236" s="59" t="s">
        <v>43</v>
      </c>
      <c r="B236" s="108"/>
      <c r="C236" s="108" t="s">
        <v>55</v>
      </c>
      <c r="D236" s="109" t="s">
        <v>54</v>
      </c>
      <c r="E236" s="62">
        <v>70</v>
      </c>
      <c r="F236" s="110"/>
      <c r="G236" s="111"/>
      <c r="H236" s="110"/>
      <c r="I236" s="65">
        <v>83.87</v>
      </c>
      <c r="J236" s="112">
        <v>41</v>
      </c>
      <c r="K236" s="67">
        <v>1296.33</v>
      </c>
    </row>
    <row r="237" spans="1:11" s="6" customFormat="1" ht="15" outlineLevel="1">
      <c r="A237" s="59" t="s">
        <v>43</v>
      </c>
      <c r="B237" s="108"/>
      <c r="C237" s="108" t="s">
        <v>56</v>
      </c>
      <c r="D237" s="109" t="s">
        <v>54</v>
      </c>
      <c r="E237" s="62">
        <v>98</v>
      </c>
      <c r="F237" s="110"/>
      <c r="G237" s="111"/>
      <c r="H237" s="110"/>
      <c r="I237" s="65">
        <v>0.37</v>
      </c>
      <c r="J237" s="112">
        <v>95</v>
      </c>
      <c r="K237" s="67">
        <v>9.5399999999999991</v>
      </c>
    </row>
    <row r="238" spans="1:11" s="6" customFormat="1" ht="15" outlineLevel="1">
      <c r="A238" s="59" t="s">
        <v>43</v>
      </c>
      <c r="B238" s="108"/>
      <c r="C238" s="108" t="s">
        <v>57</v>
      </c>
      <c r="D238" s="109" t="s">
        <v>54</v>
      </c>
      <c r="E238" s="62">
        <v>77</v>
      </c>
      <c r="F238" s="110"/>
      <c r="G238" s="111"/>
      <c r="H238" s="110"/>
      <c r="I238" s="65">
        <v>0.28999999999999998</v>
      </c>
      <c r="J238" s="112">
        <v>65</v>
      </c>
      <c r="K238" s="67">
        <v>6.53</v>
      </c>
    </row>
    <row r="239" spans="1:11" s="6" customFormat="1" ht="30" outlineLevel="1">
      <c r="A239" s="59" t="s">
        <v>43</v>
      </c>
      <c r="B239" s="108"/>
      <c r="C239" s="108" t="s">
        <v>58</v>
      </c>
      <c r="D239" s="109" t="s">
        <v>59</v>
      </c>
      <c r="E239" s="62">
        <v>114</v>
      </c>
      <c r="F239" s="110"/>
      <c r="G239" s="111" t="s">
        <v>168</v>
      </c>
      <c r="H239" s="110"/>
      <c r="I239" s="65">
        <v>10.19</v>
      </c>
      <c r="J239" s="112"/>
      <c r="K239" s="67"/>
    </row>
    <row r="240" spans="1:11" s="6" customFormat="1" ht="15.75">
      <c r="A240" s="70" t="s">
        <v>43</v>
      </c>
      <c r="B240" s="113"/>
      <c r="C240" s="113" t="s">
        <v>60</v>
      </c>
      <c r="D240" s="114"/>
      <c r="E240" s="73" t="s">
        <v>43</v>
      </c>
      <c r="F240" s="115"/>
      <c r="G240" s="116"/>
      <c r="H240" s="115"/>
      <c r="I240" s="76">
        <v>308.55</v>
      </c>
      <c r="J240" s="117"/>
      <c r="K240" s="78">
        <v>6710.98</v>
      </c>
    </row>
    <row r="241" spans="1:11" s="6" customFormat="1" ht="15" outlineLevel="1">
      <c r="A241" s="59" t="s">
        <v>43</v>
      </c>
      <c r="B241" s="108"/>
      <c r="C241" s="108" t="s">
        <v>61</v>
      </c>
      <c r="D241" s="109"/>
      <c r="E241" s="62" t="s">
        <v>43</v>
      </c>
      <c r="F241" s="110"/>
      <c r="G241" s="111"/>
      <c r="H241" s="110"/>
      <c r="I241" s="65"/>
      <c r="J241" s="112"/>
      <c r="K241" s="67"/>
    </row>
    <row r="242" spans="1:11" s="6" customFormat="1" ht="25.5" outlineLevel="1">
      <c r="A242" s="59" t="s">
        <v>43</v>
      </c>
      <c r="B242" s="108"/>
      <c r="C242" s="108" t="s">
        <v>46</v>
      </c>
      <c r="D242" s="109"/>
      <c r="E242" s="62" t="s">
        <v>43</v>
      </c>
      <c r="F242" s="110">
        <v>4.3099999999999996</v>
      </c>
      <c r="G242" s="111" t="s">
        <v>173</v>
      </c>
      <c r="H242" s="110"/>
      <c r="I242" s="65">
        <v>0.04</v>
      </c>
      <c r="J242" s="112">
        <v>26.39</v>
      </c>
      <c r="K242" s="67">
        <v>1</v>
      </c>
    </row>
    <row r="243" spans="1:11" s="6" customFormat="1" ht="25.5" outlineLevel="1">
      <c r="A243" s="59" t="s">
        <v>43</v>
      </c>
      <c r="B243" s="108"/>
      <c r="C243" s="108" t="s">
        <v>48</v>
      </c>
      <c r="D243" s="109"/>
      <c r="E243" s="62" t="s">
        <v>43</v>
      </c>
      <c r="F243" s="110">
        <v>4.3099999999999996</v>
      </c>
      <c r="G243" s="111" t="s">
        <v>173</v>
      </c>
      <c r="H243" s="110"/>
      <c r="I243" s="65">
        <v>0.04</v>
      </c>
      <c r="J243" s="112">
        <v>26.39</v>
      </c>
      <c r="K243" s="67">
        <v>1</v>
      </c>
    </row>
    <row r="244" spans="1:11" s="6" customFormat="1" ht="15" outlineLevel="1">
      <c r="A244" s="59" t="s">
        <v>43</v>
      </c>
      <c r="B244" s="108"/>
      <c r="C244" s="108" t="s">
        <v>63</v>
      </c>
      <c r="D244" s="109" t="s">
        <v>54</v>
      </c>
      <c r="E244" s="62">
        <v>175</v>
      </c>
      <c r="F244" s="110"/>
      <c r="G244" s="111"/>
      <c r="H244" s="110"/>
      <c r="I244" s="65">
        <v>7.0000000000000007E-2</v>
      </c>
      <c r="J244" s="112">
        <v>160</v>
      </c>
      <c r="K244" s="67">
        <v>1.6</v>
      </c>
    </row>
    <row r="245" spans="1:11" s="6" customFormat="1" ht="15" outlineLevel="1">
      <c r="A245" s="59" t="s">
        <v>43</v>
      </c>
      <c r="B245" s="108"/>
      <c r="C245" s="108" t="s">
        <v>64</v>
      </c>
      <c r="D245" s="109"/>
      <c r="E245" s="62" t="s">
        <v>43</v>
      </c>
      <c r="F245" s="110"/>
      <c r="G245" s="111"/>
      <c r="H245" s="110"/>
      <c r="I245" s="65">
        <v>0.11</v>
      </c>
      <c r="J245" s="112"/>
      <c r="K245" s="67">
        <v>2.6</v>
      </c>
    </row>
    <row r="246" spans="1:11" s="6" customFormat="1" ht="15.75">
      <c r="A246" s="70" t="s">
        <v>43</v>
      </c>
      <c r="B246" s="113"/>
      <c r="C246" s="113" t="s">
        <v>65</v>
      </c>
      <c r="D246" s="114"/>
      <c r="E246" s="73" t="s">
        <v>43</v>
      </c>
      <c r="F246" s="115"/>
      <c r="G246" s="116"/>
      <c r="H246" s="115"/>
      <c r="I246" s="76">
        <v>308.66000000000003</v>
      </c>
      <c r="J246" s="117"/>
      <c r="K246" s="78">
        <v>6713.58</v>
      </c>
    </row>
    <row r="247" spans="1:11" s="6" customFormat="1" ht="17.850000000000001" customHeight="1">
      <c r="A247" s="177" t="s">
        <v>430</v>
      </c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</row>
    <row r="248" spans="1:11" s="6" customFormat="1" ht="180">
      <c r="A248" s="59">
        <v>20</v>
      </c>
      <c r="B248" s="108" t="s">
        <v>91</v>
      </c>
      <c r="C248" s="108" t="s">
        <v>92</v>
      </c>
      <c r="D248" s="109" t="s">
        <v>93</v>
      </c>
      <c r="E248" s="62" t="s">
        <v>386</v>
      </c>
      <c r="F248" s="110">
        <v>10.06</v>
      </c>
      <c r="G248" s="111"/>
      <c r="H248" s="110"/>
      <c r="I248" s="65"/>
      <c r="J248" s="112"/>
      <c r="K248" s="67"/>
    </row>
    <row r="249" spans="1:11" s="6" customFormat="1" ht="25.5" outlineLevel="1">
      <c r="A249" s="59" t="s">
        <v>43</v>
      </c>
      <c r="B249" s="108"/>
      <c r="C249" s="108" t="s">
        <v>44</v>
      </c>
      <c r="D249" s="109"/>
      <c r="E249" s="62" t="s">
        <v>43</v>
      </c>
      <c r="F249" s="110">
        <v>10.06</v>
      </c>
      <c r="G249" s="111" t="s">
        <v>94</v>
      </c>
      <c r="H249" s="110"/>
      <c r="I249" s="65">
        <v>41.54</v>
      </c>
      <c r="J249" s="112">
        <v>26.39</v>
      </c>
      <c r="K249" s="67">
        <v>1096.17</v>
      </c>
    </row>
    <row r="250" spans="1:11" s="6" customFormat="1" ht="15" outlineLevel="1">
      <c r="A250" s="59" t="s">
        <v>43</v>
      </c>
      <c r="B250" s="108"/>
      <c r="C250" s="108" t="s">
        <v>46</v>
      </c>
      <c r="D250" s="109"/>
      <c r="E250" s="62" t="s">
        <v>43</v>
      </c>
      <c r="F250" s="110"/>
      <c r="G250" s="111" t="s">
        <v>95</v>
      </c>
      <c r="H250" s="110"/>
      <c r="I250" s="65"/>
      <c r="J250" s="112"/>
      <c r="K250" s="67"/>
    </row>
    <row r="251" spans="1:11" s="6" customFormat="1" ht="15" outlineLevel="1">
      <c r="A251" s="59" t="s">
        <v>43</v>
      </c>
      <c r="B251" s="108"/>
      <c r="C251" s="108" t="s">
        <v>48</v>
      </c>
      <c r="D251" s="109"/>
      <c r="E251" s="62" t="s">
        <v>43</v>
      </c>
      <c r="F251" s="110"/>
      <c r="G251" s="111"/>
      <c r="H251" s="110"/>
      <c r="I251" s="65"/>
      <c r="J251" s="112">
        <v>26.39</v>
      </c>
      <c r="K251" s="67"/>
    </row>
    <row r="252" spans="1:11" s="6" customFormat="1" ht="15" outlineLevel="1">
      <c r="A252" s="59" t="s">
        <v>43</v>
      </c>
      <c r="B252" s="108"/>
      <c r="C252" s="108" t="s">
        <v>52</v>
      </c>
      <c r="D252" s="109"/>
      <c r="E252" s="62" t="s">
        <v>43</v>
      </c>
      <c r="F252" s="110"/>
      <c r="G252" s="111"/>
      <c r="H252" s="110"/>
      <c r="I252" s="65"/>
      <c r="J252" s="112"/>
      <c r="K252" s="67"/>
    </row>
    <row r="253" spans="1:11" s="6" customFormat="1" ht="15" outlineLevel="1">
      <c r="A253" s="59" t="s">
        <v>43</v>
      </c>
      <c r="B253" s="108"/>
      <c r="C253" s="108" t="s">
        <v>53</v>
      </c>
      <c r="D253" s="109" t="s">
        <v>54</v>
      </c>
      <c r="E253" s="62">
        <v>100</v>
      </c>
      <c r="F253" s="110"/>
      <c r="G253" s="111"/>
      <c r="H253" s="110"/>
      <c r="I253" s="65">
        <v>41.54</v>
      </c>
      <c r="J253" s="112">
        <v>83</v>
      </c>
      <c r="K253" s="67">
        <v>909.82</v>
      </c>
    </row>
    <row r="254" spans="1:11" s="6" customFormat="1" ht="15" outlineLevel="1">
      <c r="A254" s="59" t="s">
        <v>43</v>
      </c>
      <c r="B254" s="108"/>
      <c r="C254" s="108" t="s">
        <v>55</v>
      </c>
      <c r="D254" s="109" t="s">
        <v>54</v>
      </c>
      <c r="E254" s="62">
        <v>64</v>
      </c>
      <c r="F254" s="110"/>
      <c r="G254" s="111"/>
      <c r="H254" s="110"/>
      <c r="I254" s="65">
        <v>26.59</v>
      </c>
      <c r="J254" s="112">
        <v>41</v>
      </c>
      <c r="K254" s="67">
        <v>449.43</v>
      </c>
    </row>
    <row r="255" spans="1:11" s="6" customFormat="1" ht="15" outlineLevel="1">
      <c r="A255" s="59" t="s">
        <v>43</v>
      </c>
      <c r="B255" s="108"/>
      <c r="C255" s="108" t="s">
        <v>56</v>
      </c>
      <c r="D255" s="109" t="s">
        <v>54</v>
      </c>
      <c r="E255" s="62">
        <v>98</v>
      </c>
      <c r="F255" s="110"/>
      <c r="G255" s="111"/>
      <c r="H255" s="110"/>
      <c r="I255" s="65">
        <v>0</v>
      </c>
      <c r="J255" s="112">
        <v>95</v>
      </c>
      <c r="K255" s="67">
        <v>0</v>
      </c>
    </row>
    <row r="256" spans="1:11" s="6" customFormat="1" ht="15" outlineLevel="1">
      <c r="A256" s="59" t="s">
        <v>43</v>
      </c>
      <c r="B256" s="108"/>
      <c r="C256" s="108" t="s">
        <v>57</v>
      </c>
      <c r="D256" s="109" t="s">
        <v>54</v>
      </c>
      <c r="E256" s="62">
        <v>77</v>
      </c>
      <c r="F256" s="110"/>
      <c r="G256" s="111"/>
      <c r="H256" s="110"/>
      <c r="I256" s="65">
        <v>0</v>
      </c>
      <c r="J256" s="112">
        <v>65</v>
      </c>
      <c r="K256" s="67">
        <v>0</v>
      </c>
    </row>
    <row r="257" spans="1:11" s="6" customFormat="1" ht="30" outlineLevel="1">
      <c r="A257" s="59" t="s">
        <v>43</v>
      </c>
      <c r="B257" s="108"/>
      <c r="C257" s="108" t="s">
        <v>58</v>
      </c>
      <c r="D257" s="109" t="s">
        <v>59</v>
      </c>
      <c r="E257" s="62">
        <v>0.9</v>
      </c>
      <c r="F257" s="110"/>
      <c r="G257" s="111" t="s">
        <v>94</v>
      </c>
      <c r="H257" s="110"/>
      <c r="I257" s="65">
        <v>3.72</v>
      </c>
      <c r="J257" s="112"/>
      <c r="K257" s="67"/>
    </row>
    <row r="258" spans="1:11" s="6" customFormat="1" ht="15.75">
      <c r="A258" s="70" t="s">
        <v>43</v>
      </c>
      <c r="B258" s="113"/>
      <c r="C258" s="113" t="s">
        <v>60</v>
      </c>
      <c r="D258" s="114"/>
      <c r="E258" s="73" t="s">
        <v>43</v>
      </c>
      <c r="F258" s="115"/>
      <c r="G258" s="116"/>
      <c r="H258" s="115"/>
      <c r="I258" s="76">
        <v>109.67</v>
      </c>
      <c r="J258" s="117"/>
      <c r="K258" s="78">
        <v>2455.42</v>
      </c>
    </row>
    <row r="259" spans="1:11" s="6" customFormat="1" ht="135">
      <c r="A259" s="59">
        <v>21</v>
      </c>
      <c r="B259" s="108" t="s">
        <v>387</v>
      </c>
      <c r="C259" s="108" t="s">
        <v>388</v>
      </c>
      <c r="D259" s="109" t="s">
        <v>389</v>
      </c>
      <c r="E259" s="62" t="s">
        <v>390</v>
      </c>
      <c r="F259" s="110">
        <v>2150.2800000000002</v>
      </c>
      <c r="G259" s="111"/>
      <c r="H259" s="110"/>
      <c r="I259" s="65"/>
      <c r="J259" s="112"/>
      <c r="K259" s="67"/>
    </row>
    <row r="260" spans="1:11" s="6" customFormat="1" ht="15" outlineLevel="1">
      <c r="A260" s="59" t="s">
        <v>43</v>
      </c>
      <c r="B260" s="108"/>
      <c r="C260" s="108" t="s">
        <v>44</v>
      </c>
      <c r="D260" s="109"/>
      <c r="E260" s="62" t="s">
        <v>43</v>
      </c>
      <c r="F260" s="110">
        <v>904.28</v>
      </c>
      <c r="G260" s="111" t="s">
        <v>76</v>
      </c>
      <c r="H260" s="110"/>
      <c r="I260" s="65">
        <v>21.49</v>
      </c>
      <c r="J260" s="112">
        <v>26.39</v>
      </c>
      <c r="K260" s="67">
        <v>567.01</v>
      </c>
    </row>
    <row r="261" spans="1:11" s="6" customFormat="1" ht="15" outlineLevel="1">
      <c r="A261" s="59" t="s">
        <v>43</v>
      </c>
      <c r="B261" s="108"/>
      <c r="C261" s="108" t="s">
        <v>46</v>
      </c>
      <c r="D261" s="109"/>
      <c r="E261" s="62" t="s">
        <v>43</v>
      </c>
      <c r="F261" s="110">
        <v>1246</v>
      </c>
      <c r="G261" s="111">
        <v>1.2</v>
      </c>
      <c r="H261" s="110"/>
      <c r="I261" s="65">
        <v>26.91</v>
      </c>
      <c r="J261" s="112">
        <v>12.66</v>
      </c>
      <c r="K261" s="67">
        <v>340.73</v>
      </c>
    </row>
    <row r="262" spans="1:11" s="6" customFormat="1" ht="30" outlineLevel="1">
      <c r="A262" s="59" t="s">
        <v>43</v>
      </c>
      <c r="B262" s="108"/>
      <c r="C262" s="108" t="s">
        <v>48</v>
      </c>
      <c r="D262" s="109"/>
      <c r="E262" s="62" t="s">
        <v>43</v>
      </c>
      <c r="F262" s="110" t="s">
        <v>391</v>
      </c>
      <c r="G262" s="111"/>
      <c r="H262" s="110"/>
      <c r="I262" s="68" t="s">
        <v>392</v>
      </c>
      <c r="J262" s="112">
        <v>26.39</v>
      </c>
      <c r="K262" s="69" t="s">
        <v>393</v>
      </c>
    </row>
    <row r="263" spans="1:11" s="6" customFormat="1" ht="15" outlineLevel="1">
      <c r="A263" s="59" t="s">
        <v>43</v>
      </c>
      <c r="B263" s="108"/>
      <c r="C263" s="108" t="s">
        <v>52</v>
      </c>
      <c r="D263" s="109"/>
      <c r="E263" s="62" t="s">
        <v>43</v>
      </c>
      <c r="F263" s="110"/>
      <c r="G263" s="111"/>
      <c r="H263" s="110"/>
      <c r="I263" s="65"/>
      <c r="J263" s="112"/>
      <c r="K263" s="67"/>
    </row>
    <row r="264" spans="1:11" s="6" customFormat="1" ht="15" outlineLevel="1">
      <c r="A264" s="59" t="s">
        <v>43</v>
      </c>
      <c r="B264" s="108"/>
      <c r="C264" s="108" t="s">
        <v>53</v>
      </c>
      <c r="D264" s="109" t="s">
        <v>54</v>
      </c>
      <c r="E264" s="62">
        <v>91</v>
      </c>
      <c r="F264" s="110"/>
      <c r="G264" s="111"/>
      <c r="H264" s="110"/>
      <c r="I264" s="65">
        <v>19.559999999999999</v>
      </c>
      <c r="J264" s="112">
        <v>75</v>
      </c>
      <c r="K264" s="67">
        <v>425.26</v>
      </c>
    </row>
    <row r="265" spans="1:11" s="6" customFormat="1" ht="15" outlineLevel="1">
      <c r="A265" s="59" t="s">
        <v>43</v>
      </c>
      <c r="B265" s="108"/>
      <c r="C265" s="108" t="s">
        <v>55</v>
      </c>
      <c r="D265" s="109" t="s">
        <v>54</v>
      </c>
      <c r="E265" s="62">
        <v>70</v>
      </c>
      <c r="F265" s="110"/>
      <c r="G265" s="111"/>
      <c r="H265" s="110"/>
      <c r="I265" s="65">
        <v>15.04</v>
      </c>
      <c r="J265" s="112">
        <v>41</v>
      </c>
      <c r="K265" s="67">
        <v>232.47</v>
      </c>
    </row>
    <row r="266" spans="1:11" s="6" customFormat="1" ht="15" outlineLevel="1">
      <c r="A266" s="59" t="s">
        <v>43</v>
      </c>
      <c r="B266" s="108"/>
      <c r="C266" s="108" t="s">
        <v>56</v>
      </c>
      <c r="D266" s="109" t="s">
        <v>54</v>
      </c>
      <c r="E266" s="62">
        <v>98</v>
      </c>
      <c r="F266" s="110"/>
      <c r="G266" s="111"/>
      <c r="H266" s="110"/>
      <c r="I266" s="65">
        <v>7.64</v>
      </c>
      <c r="J266" s="112">
        <v>95</v>
      </c>
      <c r="K266" s="67">
        <v>195.46</v>
      </c>
    </row>
    <row r="267" spans="1:11" s="6" customFormat="1" ht="15" outlineLevel="1">
      <c r="A267" s="59" t="s">
        <v>43</v>
      </c>
      <c r="B267" s="108"/>
      <c r="C267" s="108" t="s">
        <v>57</v>
      </c>
      <c r="D267" s="109" t="s">
        <v>54</v>
      </c>
      <c r="E267" s="62">
        <v>77</v>
      </c>
      <c r="F267" s="110"/>
      <c r="G267" s="111"/>
      <c r="H267" s="110"/>
      <c r="I267" s="65">
        <v>6.01</v>
      </c>
      <c r="J267" s="112">
        <v>65</v>
      </c>
      <c r="K267" s="67">
        <v>133.74</v>
      </c>
    </row>
    <row r="268" spans="1:11" s="6" customFormat="1" ht="30" outlineLevel="1">
      <c r="A268" s="59" t="s">
        <v>43</v>
      </c>
      <c r="B268" s="108"/>
      <c r="C268" s="108" t="s">
        <v>58</v>
      </c>
      <c r="D268" s="109" t="s">
        <v>59</v>
      </c>
      <c r="E268" s="62">
        <v>73.34</v>
      </c>
      <c r="F268" s="110"/>
      <c r="G268" s="111" t="s">
        <v>76</v>
      </c>
      <c r="H268" s="110"/>
      <c r="I268" s="65">
        <v>1.74</v>
      </c>
      <c r="J268" s="112"/>
      <c r="K268" s="67"/>
    </row>
    <row r="269" spans="1:11" s="6" customFormat="1" ht="15.75">
      <c r="A269" s="70" t="s">
        <v>43</v>
      </c>
      <c r="B269" s="113"/>
      <c r="C269" s="113" t="s">
        <v>60</v>
      </c>
      <c r="D269" s="114"/>
      <c r="E269" s="73" t="s">
        <v>43</v>
      </c>
      <c r="F269" s="115"/>
      <c r="G269" s="116"/>
      <c r="H269" s="115"/>
      <c r="I269" s="76">
        <v>96.65</v>
      </c>
      <c r="J269" s="117"/>
      <c r="K269" s="78">
        <v>1894.67</v>
      </c>
    </row>
    <row r="270" spans="1:11" s="6" customFormat="1" ht="15" outlineLevel="1">
      <c r="A270" s="59" t="s">
        <v>43</v>
      </c>
      <c r="B270" s="108"/>
      <c r="C270" s="108" t="s">
        <v>61</v>
      </c>
      <c r="D270" s="109"/>
      <c r="E270" s="62" t="s">
        <v>43</v>
      </c>
      <c r="F270" s="110"/>
      <c r="G270" s="111"/>
      <c r="H270" s="110"/>
      <c r="I270" s="65"/>
      <c r="J270" s="112"/>
      <c r="K270" s="67"/>
    </row>
    <row r="271" spans="1:11" s="6" customFormat="1" ht="15" outlineLevel="1">
      <c r="A271" s="59" t="s">
        <v>43</v>
      </c>
      <c r="B271" s="108"/>
      <c r="C271" s="108" t="s">
        <v>46</v>
      </c>
      <c r="D271" s="109"/>
      <c r="E271" s="62" t="s">
        <v>43</v>
      </c>
      <c r="F271" s="110">
        <v>360.95</v>
      </c>
      <c r="G271" s="111" t="s">
        <v>80</v>
      </c>
      <c r="H271" s="110"/>
      <c r="I271" s="65">
        <v>0.78</v>
      </c>
      <c r="J271" s="112">
        <v>26.39</v>
      </c>
      <c r="K271" s="67">
        <v>20.58</v>
      </c>
    </row>
    <row r="272" spans="1:11" s="6" customFormat="1" ht="15" outlineLevel="1">
      <c r="A272" s="59" t="s">
        <v>43</v>
      </c>
      <c r="B272" s="108"/>
      <c r="C272" s="108" t="s">
        <v>48</v>
      </c>
      <c r="D272" s="109"/>
      <c r="E272" s="62" t="s">
        <v>43</v>
      </c>
      <c r="F272" s="110">
        <v>360.95</v>
      </c>
      <c r="G272" s="111" t="s">
        <v>80</v>
      </c>
      <c r="H272" s="110"/>
      <c r="I272" s="65">
        <v>0.78</v>
      </c>
      <c r="J272" s="112">
        <v>26.39</v>
      </c>
      <c r="K272" s="67">
        <v>20.58</v>
      </c>
    </row>
    <row r="273" spans="1:11" s="6" customFormat="1" ht="15" outlineLevel="1">
      <c r="A273" s="59" t="s">
        <v>43</v>
      </c>
      <c r="B273" s="108"/>
      <c r="C273" s="108" t="s">
        <v>63</v>
      </c>
      <c r="D273" s="109" t="s">
        <v>54</v>
      </c>
      <c r="E273" s="62">
        <v>175</v>
      </c>
      <c r="F273" s="110"/>
      <c r="G273" s="111"/>
      <c r="H273" s="110"/>
      <c r="I273" s="65">
        <v>1.36</v>
      </c>
      <c r="J273" s="112">
        <v>160</v>
      </c>
      <c r="K273" s="67">
        <v>32.93</v>
      </c>
    </row>
    <row r="274" spans="1:11" s="6" customFormat="1" ht="15" outlineLevel="1">
      <c r="A274" s="59" t="s">
        <v>43</v>
      </c>
      <c r="B274" s="108"/>
      <c r="C274" s="108" t="s">
        <v>64</v>
      </c>
      <c r="D274" s="109"/>
      <c r="E274" s="62" t="s">
        <v>43</v>
      </c>
      <c r="F274" s="110"/>
      <c r="G274" s="111"/>
      <c r="H274" s="110"/>
      <c r="I274" s="65">
        <v>2.14</v>
      </c>
      <c r="J274" s="112"/>
      <c r="K274" s="67">
        <v>53.51</v>
      </c>
    </row>
    <row r="275" spans="1:11" s="6" customFormat="1" ht="15.75">
      <c r="A275" s="70" t="s">
        <v>43</v>
      </c>
      <c r="B275" s="113"/>
      <c r="C275" s="113" t="s">
        <v>65</v>
      </c>
      <c r="D275" s="114"/>
      <c r="E275" s="73" t="s">
        <v>43</v>
      </c>
      <c r="F275" s="115"/>
      <c r="G275" s="116"/>
      <c r="H275" s="115"/>
      <c r="I275" s="76">
        <v>98.79</v>
      </c>
      <c r="J275" s="117"/>
      <c r="K275" s="78">
        <v>1948.18</v>
      </c>
    </row>
    <row r="276" spans="1:11" s="6" customFormat="1" ht="180">
      <c r="A276" s="59">
        <v>22</v>
      </c>
      <c r="B276" s="108" t="s">
        <v>394</v>
      </c>
      <c r="C276" s="108" t="s">
        <v>395</v>
      </c>
      <c r="D276" s="109" t="s">
        <v>41</v>
      </c>
      <c r="E276" s="62">
        <v>6</v>
      </c>
      <c r="F276" s="110">
        <v>17.09</v>
      </c>
      <c r="G276" s="111"/>
      <c r="H276" s="110"/>
      <c r="I276" s="65"/>
      <c r="J276" s="112"/>
      <c r="K276" s="67"/>
    </row>
    <row r="277" spans="1:11" s="6" customFormat="1" ht="25.5" outlineLevel="1">
      <c r="A277" s="59" t="s">
        <v>43</v>
      </c>
      <c r="B277" s="108"/>
      <c r="C277" s="108" t="s">
        <v>44</v>
      </c>
      <c r="D277" s="109"/>
      <c r="E277" s="62" t="s">
        <v>43</v>
      </c>
      <c r="F277" s="110">
        <v>14.88</v>
      </c>
      <c r="G277" s="111" t="s">
        <v>94</v>
      </c>
      <c r="H277" s="110"/>
      <c r="I277" s="65">
        <v>135.53</v>
      </c>
      <c r="J277" s="112">
        <v>26.39</v>
      </c>
      <c r="K277" s="67">
        <v>3576.56</v>
      </c>
    </row>
    <row r="278" spans="1:11" s="6" customFormat="1" ht="15" outlineLevel="1">
      <c r="A278" s="59" t="s">
        <v>43</v>
      </c>
      <c r="B278" s="108"/>
      <c r="C278" s="108" t="s">
        <v>46</v>
      </c>
      <c r="D278" s="109"/>
      <c r="E278" s="62" t="s">
        <v>43</v>
      </c>
      <c r="F278" s="110">
        <v>1.8</v>
      </c>
      <c r="G278" s="111" t="s">
        <v>95</v>
      </c>
      <c r="H278" s="110"/>
      <c r="I278" s="65">
        <v>16.2</v>
      </c>
      <c r="J278" s="112">
        <v>9.11</v>
      </c>
      <c r="K278" s="67">
        <v>147.58000000000001</v>
      </c>
    </row>
    <row r="279" spans="1:11" s="6" customFormat="1" ht="15" outlineLevel="1">
      <c r="A279" s="59" t="s">
        <v>43</v>
      </c>
      <c r="B279" s="108"/>
      <c r="C279" s="108" t="s">
        <v>48</v>
      </c>
      <c r="D279" s="109"/>
      <c r="E279" s="62" t="s">
        <v>43</v>
      </c>
      <c r="F279" s="110" t="s">
        <v>376</v>
      </c>
      <c r="G279" s="111"/>
      <c r="H279" s="110"/>
      <c r="I279" s="68" t="s">
        <v>431</v>
      </c>
      <c r="J279" s="112">
        <v>26.39</v>
      </c>
      <c r="K279" s="69" t="s">
        <v>432</v>
      </c>
    </row>
    <row r="280" spans="1:11" s="6" customFormat="1" ht="15" outlineLevel="1">
      <c r="A280" s="59" t="s">
        <v>43</v>
      </c>
      <c r="B280" s="108"/>
      <c r="C280" s="108" t="s">
        <v>52</v>
      </c>
      <c r="D280" s="109"/>
      <c r="E280" s="62" t="s">
        <v>43</v>
      </c>
      <c r="F280" s="110">
        <v>0.41</v>
      </c>
      <c r="G280" s="111"/>
      <c r="H280" s="110"/>
      <c r="I280" s="65">
        <v>2.46</v>
      </c>
      <c r="J280" s="112">
        <v>8.07</v>
      </c>
      <c r="K280" s="67">
        <v>19.850000000000001</v>
      </c>
    </row>
    <row r="281" spans="1:11" s="6" customFormat="1" ht="15" outlineLevel="1">
      <c r="A281" s="59" t="s">
        <v>43</v>
      </c>
      <c r="B281" s="108"/>
      <c r="C281" s="108" t="s">
        <v>53</v>
      </c>
      <c r="D281" s="109" t="s">
        <v>54</v>
      </c>
      <c r="E281" s="62">
        <v>91</v>
      </c>
      <c r="F281" s="110"/>
      <c r="G281" s="111"/>
      <c r="H281" s="110"/>
      <c r="I281" s="65">
        <v>123.33</v>
      </c>
      <c r="J281" s="112">
        <v>75</v>
      </c>
      <c r="K281" s="67">
        <v>2682.42</v>
      </c>
    </row>
    <row r="282" spans="1:11" s="6" customFormat="1" ht="15" outlineLevel="1">
      <c r="A282" s="59" t="s">
        <v>43</v>
      </c>
      <c r="B282" s="108"/>
      <c r="C282" s="108" t="s">
        <v>55</v>
      </c>
      <c r="D282" s="109" t="s">
        <v>54</v>
      </c>
      <c r="E282" s="62">
        <v>70</v>
      </c>
      <c r="F282" s="110"/>
      <c r="G282" s="111"/>
      <c r="H282" s="110"/>
      <c r="I282" s="65">
        <v>94.87</v>
      </c>
      <c r="J282" s="112">
        <v>41</v>
      </c>
      <c r="K282" s="67">
        <v>1466.39</v>
      </c>
    </row>
    <row r="283" spans="1:11" s="6" customFormat="1" ht="15" outlineLevel="1">
      <c r="A283" s="59" t="s">
        <v>43</v>
      </c>
      <c r="B283" s="108"/>
      <c r="C283" s="108" t="s">
        <v>56</v>
      </c>
      <c r="D283" s="109" t="s">
        <v>54</v>
      </c>
      <c r="E283" s="62">
        <v>98</v>
      </c>
      <c r="F283" s="110"/>
      <c r="G283" s="111"/>
      <c r="H283" s="110"/>
      <c r="I283" s="65">
        <v>0.26</v>
      </c>
      <c r="J283" s="112">
        <v>95</v>
      </c>
      <c r="K283" s="67">
        <v>6.77</v>
      </c>
    </row>
    <row r="284" spans="1:11" s="6" customFormat="1" ht="15" outlineLevel="1">
      <c r="A284" s="59" t="s">
        <v>43</v>
      </c>
      <c r="B284" s="108"/>
      <c r="C284" s="108" t="s">
        <v>57</v>
      </c>
      <c r="D284" s="109" t="s">
        <v>54</v>
      </c>
      <c r="E284" s="62">
        <v>77</v>
      </c>
      <c r="F284" s="110"/>
      <c r="G284" s="111"/>
      <c r="H284" s="110"/>
      <c r="I284" s="65">
        <v>0.21</v>
      </c>
      <c r="J284" s="112">
        <v>65</v>
      </c>
      <c r="K284" s="67">
        <v>4.63</v>
      </c>
    </row>
    <row r="285" spans="1:11" s="6" customFormat="1" ht="30" outlineLevel="1">
      <c r="A285" s="59" t="s">
        <v>43</v>
      </c>
      <c r="B285" s="108"/>
      <c r="C285" s="108" t="s">
        <v>58</v>
      </c>
      <c r="D285" s="109" t="s">
        <v>59</v>
      </c>
      <c r="E285" s="62">
        <v>1.1100000000000001</v>
      </c>
      <c r="F285" s="110"/>
      <c r="G285" s="111" t="s">
        <v>94</v>
      </c>
      <c r="H285" s="110"/>
      <c r="I285" s="65">
        <v>10.11</v>
      </c>
      <c r="J285" s="112"/>
      <c r="K285" s="67"/>
    </row>
    <row r="286" spans="1:11" s="6" customFormat="1" ht="15.75">
      <c r="A286" s="70" t="s">
        <v>43</v>
      </c>
      <c r="B286" s="113"/>
      <c r="C286" s="113" t="s">
        <v>60</v>
      </c>
      <c r="D286" s="114"/>
      <c r="E286" s="73" t="s">
        <v>43</v>
      </c>
      <c r="F286" s="115"/>
      <c r="G286" s="116"/>
      <c r="H286" s="115"/>
      <c r="I286" s="76">
        <v>372.86</v>
      </c>
      <c r="J286" s="117"/>
      <c r="K286" s="78">
        <v>7904.2</v>
      </c>
    </row>
    <row r="287" spans="1:11" s="6" customFormat="1" ht="15" outlineLevel="1">
      <c r="A287" s="59" t="s">
        <v>43</v>
      </c>
      <c r="B287" s="108"/>
      <c r="C287" s="108" t="s">
        <v>61</v>
      </c>
      <c r="D287" s="109"/>
      <c r="E287" s="62" t="s">
        <v>43</v>
      </c>
      <c r="F287" s="110"/>
      <c r="G287" s="111"/>
      <c r="H287" s="110"/>
      <c r="I287" s="65"/>
      <c r="J287" s="112"/>
      <c r="K287" s="67"/>
    </row>
    <row r="288" spans="1:11" s="6" customFormat="1" ht="25.5" outlineLevel="1">
      <c r="A288" s="59" t="s">
        <v>43</v>
      </c>
      <c r="B288" s="108"/>
      <c r="C288" s="108" t="s">
        <v>46</v>
      </c>
      <c r="D288" s="109"/>
      <c r="E288" s="62" t="s">
        <v>43</v>
      </c>
      <c r="F288" s="110">
        <v>0.03</v>
      </c>
      <c r="G288" s="111" t="s">
        <v>100</v>
      </c>
      <c r="H288" s="110"/>
      <c r="I288" s="65">
        <v>0.03</v>
      </c>
      <c r="J288" s="112">
        <v>26.39</v>
      </c>
      <c r="K288" s="67">
        <v>0.71</v>
      </c>
    </row>
    <row r="289" spans="1:11" s="6" customFormat="1" ht="25.5" outlineLevel="1">
      <c r="A289" s="59" t="s">
        <v>43</v>
      </c>
      <c r="B289" s="108"/>
      <c r="C289" s="108" t="s">
        <v>48</v>
      </c>
      <c r="D289" s="109"/>
      <c r="E289" s="62" t="s">
        <v>43</v>
      </c>
      <c r="F289" s="110">
        <v>0.03</v>
      </c>
      <c r="G289" s="111" t="s">
        <v>100</v>
      </c>
      <c r="H289" s="110"/>
      <c r="I289" s="65">
        <v>0.03</v>
      </c>
      <c r="J289" s="112">
        <v>26.39</v>
      </c>
      <c r="K289" s="67">
        <v>0.71</v>
      </c>
    </row>
    <row r="290" spans="1:11" s="6" customFormat="1" ht="15" outlineLevel="1">
      <c r="A290" s="59" t="s">
        <v>43</v>
      </c>
      <c r="B290" s="108"/>
      <c r="C290" s="108" t="s">
        <v>63</v>
      </c>
      <c r="D290" s="109" t="s">
        <v>54</v>
      </c>
      <c r="E290" s="62">
        <v>175</v>
      </c>
      <c r="F290" s="110"/>
      <c r="G290" s="111"/>
      <c r="H290" s="110"/>
      <c r="I290" s="65">
        <v>0.05</v>
      </c>
      <c r="J290" s="112">
        <v>160</v>
      </c>
      <c r="K290" s="67">
        <v>1.1299999999999999</v>
      </c>
    </row>
    <row r="291" spans="1:11" s="6" customFormat="1" ht="15" outlineLevel="1">
      <c r="A291" s="59" t="s">
        <v>43</v>
      </c>
      <c r="B291" s="108"/>
      <c r="C291" s="108" t="s">
        <v>64</v>
      </c>
      <c r="D291" s="109"/>
      <c r="E291" s="62" t="s">
        <v>43</v>
      </c>
      <c r="F291" s="110"/>
      <c r="G291" s="111"/>
      <c r="H291" s="110"/>
      <c r="I291" s="65">
        <v>0.08</v>
      </c>
      <c r="J291" s="112"/>
      <c r="K291" s="67">
        <v>1.84</v>
      </c>
    </row>
    <row r="292" spans="1:11" s="6" customFormat="1" ht="15.75">
      <c r="A292" s="70" t="s">
        <v>43</v>
      </c>
      <c r="B292" s="113"/>
      <c r="C292" s="113" t="s">
        <v>65</v>
      </c>
      <c r="D292" s="114"/>
      <c r="E292" s="73" t="s">
        <v>43</v>
      </c>
      <c r="F292" s="115"/>
      <c r="G292" s="116"/>
      <c r="H292" s="115"/>
      <c r="I292" s="76">
        <v>372.94</v>
      </c>
      <c r="J292" s="117"/>
      <c r="K292" s="78">
        <v>7906.04</v>
      </c>
    </row>
    <row r="293" spans="1:11" s="6" customFormat="1" ht="60">
      <c r="A293" s="59">
        <v>23</v>
      </c>
      <c r="B293" s="108" t="s">
        <v>397</v>
      </c>
      <c r="C293" s="108" t="s">
        <v>398</v>
      </c>
      <c r="D293" s="109" t="s">
        <v>399</v>
      </c>
      <c r="E293" s="62">
        <v>6</v>
      </c>
      <c r="F293" s="110">
        <v>6920.41</v>
      </c>
      <c r="G293" s="111"/>
      <c r="H293" s="110"/>
      <c r="I293" s="65">
        <v>41522.46</v>
      </c>
      <c r="J293" s="112">
        <v>4.08</v>
      </c>
      <c r="K293" s="78">
        <v>169411.64</v>
      </c>
    </row>
    <row r="294" spans="1:11" s="6" customFormat="1" ht="135">
      <c r="A294" s="59">
        <v>24</v>
      </c>
      <c r="B294" s="108" t="s">
        <v>400</v>
      </c>
      <c r="C294" s="108" t="s">
        <v>401</v>
      </c>
      <c r="D294" s="109" t="s">
        <v>402</v>
      </c>
      <c r="E294" s="62">
        <v>6.0000000000000001E-3</v>
      </c>
      <c r="F294" s="110">
        <v>1997</v>
      </c>
      <c r="G294" s="111"/>
      <c r="H294" s="110"/>
      <c r="I294" s="65"/>
      <c r="J294" s="112"/>
      <c r="K294" s="67"/>
    </row>
    <row r="295" spans="1:11" s="6" customFormat="1" ht="15" outlineLevel="1">
      <c r="A295" s="59" t="s">
        <v>43</v>
      </c>
      <c r="B295" s="108"/>
      <c r="C295" s="108" t="s">
        <v>44</v>
      </c>
      <c r="D295" s="109"/>
      <c r="E295" s="62" t="s">
        <v>43</v>
      </c>
      <c r="F295" s="110">
        <v>1112.7</v>
      </c>
      <c r="G295" s="111" t="s">
        <v>76</v>
      </c>
      <c r="H295" s="110"/>
      <c r="I295" s="65">
        <v>8.81</v>
      </c>
      <c r="J295" s="112">
        <v>26.39</v>
      </c>
      <c r="K295" s="67">
        <v>232.56</v>
      </c>
    </row>
    <row r="296" spans="1:11" s="6" customFormat="1" ht="15" outlineLevel="1">
      <c r="A296" s="59" t="s">
        <v>43</v>
      </c>
      <c r="B296" s="108"/>
      <c r="C296" s="108" t="s">
        <v>46</v>
      </c>
      <c r="D296" s="109"/>
      <c r="E296" s="62" t="s">
        <v>43</v>
      </c>
      <c r="F296" s="110"/>
      <c r="G296" s="111">
        <v>1.2</v>
      </c>
      <c r="H296" s="110"/>
      <c r="I296" s="65"/>
      <c r="J296" s="112"/>
      <c r="K296" s="67"/>
    </row>
    <row r="297" spans="1:11" s="6" customFormat="1" ht="15" outlineLevel="1">
      <c r="A297" s="59" t="s">
        <v>43</v>
      </c>
      <c r="B297" s="108"/>
      <c r="C297" s="108" t="s">
        <v>48</v>
      </c>
      <c r="D297" s="109"/>
      <c r="E297" s="62" t="s">
        <v>43</v>
      </c>
      <c r="F297" s="110"/>
      <c r="G297" s="111"/>
      <c r="H297" s="110"/>
      <c r="I297" s="65"/>
      <c r="J297" s="112">
        <v>26.39</v>
      </c>
      <c r="K297" s="67"/>
    </row>
    <row r="298" spans="1:11" s="6" customFormat="1" ht="15" outlineLevel="1">
      <c r="A298" s="59" t="s">
        <v>43</v>
      </c>
      <c r="B298" s="108"/>
      <c r="C298" s="108" t="s">
        <v>52</v>
      </c>
      <c r="D298" s="109"/>
      <c r="E298" s="62" t="s">
        <v>43</v>
      </c>
      <c r="F298" s="110">
        <v>884.3</v>
      </c>
      <c r="G298" s="111"/>
      <c r="H298" s="110"/>
      <c r="I298" s="65">
        <v>5.31</v>
      </c>
      <c r="J298" s="112">
        <v>5.94</v>
      </c>
      <c r="K298" s="67">
        <v>31.52</v>
      </c>
    </row>
    <row r="299" spans="1:11" s="6" customFormat="1" ht="15" outlineLevel="1">
      <c r="A299" s="59" t="s">
        <v>43</v>
      </c>
      <c r="B299" s="108"/>
      <c r="C299" s="108" t="s">
        <v>53</v>
      </c>
      <c r="D299" s="109" t="s">
        <v>54</v>
      </c>
      <c r="E299" s="62">
        <v>91</v>
      </c>
      <c r="F299" s="110"/>
      <c r="G299" s="111"/>
      <c r="H299" s="110"/>
      <c r="I299" s="65">
        <v>8.02</v>
      </c>
      <c r="J299" s="112">
        <v>75</v>
      </c>
      <c r="K299" s="67">
        <v>174.42</v>
      </c>
    </row>
    <row r="300" spans="1:11" s="6" customFormat="1" ht="15" outlineLevel="1">
      <c r="A300" s="59" t="s">
        <v>43</v>
      </c>
      <c r="B300" s="108"/>
      <c r="C300" s="108" t="s">
        <v>55</v>
      </c>
      <c r="D300" s="109" t="s">
        <v>54</v>
      </c>
      <c r="E300" s="62">
        <v>70</v>
      </c>
      <c r="F300" s="110"/>
      <c r="G300" s="111"/>
      <c r="H300" s="110"/>
      <c r="I300" s="65">
        <v>6.17</v>
      </c>
      <c r="J300" s="112">
        <v>41</v>
      </c>
      <c r="K300" s="67">
        <v>95.35</v>
      </c>
    </row>
    <row r="301" spans="1:11" s="6" customFormat="1" ht="15" outlineLevel="1">
      <c r="A301" s="59" t="s">
        <v>43</v>
      </c>
      <c r="B301" s="108"/>
      <c r="C301" s="108" t="s">
        <v>56</v>
      </c>
      <c r="D301" s="109" t="s">
        <v>54</v>
      </c>
      <c r="E301" s="62">
        <v>98</v>
      </c>
      <c r="F301" s="110"/>
      <c r="G301" s="111"/>
      <c r="H301" s="110"/>
      <c r="I301" s="65">
        <v>0</v>
      </c>
      <c r="J301" s="112">
        <v>95</v>
      </c>
      <c r="K301" s="67">
        <v>0</v>
      </c>
    </row>
    <row r="302" spans="1:11" s="6" customFormat="1" ht="15" outlineLevel="1">
      <c r="A302" s="59" t="s">
        <v>43</v>
      </c>
      <c r="B302" s="108"/>
      <c r="C302" s="108" t="s">
        <v>57</v>
      </c>
      <c r="D302" s="109" t="s">
        <v>54</v>
      </c>
      <c r="E302" s="62">
        <v>77</v>
      </c>
      <c r="F302" s="110"/>
      <c r="G302" s="111"/>
      <c r="H302" s="110"/>
      <c r="I302" s="65">
        <v>0</v>
      </c>
      <c r="J302" s="112">
        <v>65</v>
      </c>
      <c r="K302" s="67">
        <v>0</v>
      </c>
    </row>
    <row r="303" spans="1:11" s="6" customFormat="1" ht="30" outlineLevel="1">
      <c r="A303" s="59" t="s">
        <v>43</v>
      </c>
      <c r="B303" s="108"/>
      <c r="C303" s="108" t="s">
        <v>58</v>
      </c>
      <c r="D303" s="109" t="s">
        <v>59</v>
      </c>
      <c r="E303" s="62">
        <v>95.84</v>
      </c>
      <c r="F303" s="110"/>
      <c r="G303" s="111" t="s">
        <v>76</v>
      </c>
      <c r="H303" s="110"/>
      <c r="I303" s="65">
        <v>0.76</v>
      </c>
      <c r="J303" s="112"/>
      <c r="K303" s="67"/>
    </row>
    <row r="304" spans="1:11" s="6" customFormat="1" ht="15.75">
      <c r="A304" s="70" t="s">
        <v>43</v>
      </c>
      <c r="B304" s="113"/>
      <c r="C304" s="113" t="s">
        <v>60</v>
      </c>
      <c r="D304" s="114"/>
      <c r="E304" s="73" t="s">
        <v>43</v>
      </c>
      <c r="F304" s="115"/>
      <c r="G304" s="116"/>
      <c r="H304" s="115"/>
      <c r="I304" s="76">
        <v>28.31</v>
      </c>
      <c r="J304" s="117"/>
      <c r="K304" s="78">
        <v>533.85</v>
      </c>
    </row>
    <row r="305" spans="1:11" s="6" customFormat="1" ht="150">
      <c r="A305" s="59">
        <v>25</v>
      </c>
      <c r="B305" s="108" t="s">
        <v>403</v>
      </c>
      <c r="C305" s="108" t="s">
        <v>404</v>
      </c>
      <c r="D305" s="109" t="s">
        <v>109</v>
      </c>
      <c r="E305" s="62" t="s">
        <v>405</v>
      </c>
      <c r="F305" s="110">
        <v>51.54</v>
      </c>
      <c r="G305" s="111"/>
      <c r="H305" s="110"/>
      <c r="I305" s="65">
        <v>726.71</v>
      </c>
      <c r="J305" s="112">
        <v>3.81</v>
      </c>
      <c r="K305" s="78">
        <v>2768.78</v>
      </c>
    </row>
    <row r="306" spans="1:11" s="6" customFormat="1" ht="180">
      <c r="A306" s="59">
        <v>26</v>
      </c>
      <c r="B306" s="108" t="s">
        <v>220</v>
      </c>
      <c r="C306" s="108" t="s">
        <v>406</v>
      </c>
      <c r="D306" s="109" t="s">
        <v>211</v>
      </c>
      <c r="E306" s="62" t="s">
        <v>407</v>
      </c>
      <c r="F306" s="110">
        <v>3445.44</v>
      </c>
      <c r="G306" s="111"/>
      <c r="H306" s="110"/>
      <c r="I306" s="65"/>
      <c r="J306" s="112"/>
      <c r="K306" s="67"/>
    </row>
    <row r="307" spans="1:11" s="6" customFormat="1" ht="25.5" outlineLevel="1">
      <c r="A307" s="59" t="s">
        <v>43</v>
      </c>
      <c r="B307" s="108"/>
      <c r="C307" s="108" t="s">
        <v>44</v>
      </c>
      <c r="D307" s="109"/>
      <c r="E307" s="62" t="s">
        <v>43</v>
      </c>
      <c r="F307" s="110">
        <v>660.45</v>
      </c>
      <c r="G307" s="111" t="s">
        <v>94</v>
      </c>
      <c r="H307" s="110"/>
      <c r="I307" s="65">
        <v>401.03</v>
      </c>
      <c r="J307" s="112">
        <v>26.39</v>
      </c>
      <c r="K307" s="67">
        <v>10583.06</v>
      </c>
    </row>
    <row r="308" spans="1:11" s="6" customFormat="1" ht="15" outlineLevel="1">
      <c r="A308" s="59" t="s">
        <v>43</v>
      </c>
      <c r="B308" s="108"/>
      <c r="C308" s="108" t="s">
        <v>46</v>
      </c>
      <c r="D308" s="109"/>
      <c r="E308" s="62" t="s">
        <v>43</v>
      </c>
      <c r="F308" s="110">
        <v>18.670000000000002</v>
      </c>
      <c r="G308" s="111" t="s">
        <v>95</v>
      </c>
      <c r="H308" s="110"/>
      <c r="I308" s="65">
        <v>11.2</v>
      </c>
      <c r="J308" s="112">
        <v>9.42</v>
      </c>
      <c r="K308" s="67">
        <v>105.52</v>
      </c>
    </row>
    <row r="309" spans="1:11" s="6" customFormat="1" ht="15" outlineLevel="1">
      <c r="A309" s="59" t="s">
        <v>43</v>
      </c>
      <c r="B309" s="108"/>
      <c r="C309" s="108" t="s">
        <v>48</v>
      </c>
      <c r="D309" s="109"/>
      <c r="E309" s="62" t="s">
        <v>43</v>
      </c>
      <c r="F309" s="110" t="s">
        <v>215</v>
      </c>
      <c r="G309" s="111"/>
      <c r="H309" s="110"/>
      <c r="I309" s="68" t="s">
        <v>408</v>
      </c>
      <c r="J309" s="112">
        <v>26.39</v>
      </c>
      <c r="K309" s="69" t="s">
        <v>409</v>
      </c>
    </row>
    <row r="310" spans="1:11" s="6" customFormat="1" ht="15" outlineLevel="1">
      <c r="A310" s="59" t="s">
        <v>43</v>
      </c>
      <c r="B310" s="108"/>
      <c r="C310" s="108" t="s">
        <v>52</v>
      </c>
      <c r="D310" s="109"/>
      <c r="E310" s="62" t="s">
        <v>43</v>
      </c>
      <c r="F310" s="110">
        <v>2766.32</v>
      </c>
      <c r="G310" s="111"/>
      <c r="H310" s="110"/>
      <c r="I310" s="65">
        <v>1106.53</v>
      </c>
      <c r="J310" s="112">
        <v>8.77</v>
      </c>
      <c r="K310" s="67">
        <v>9704.25</v>
      </c>
    </row>
    <row r="311" spans="1:11" s="6" customFormat="1" ht="15" outlineLevel="1">
      <c r="A311" s="59" t="s">
        <v>43</v>
      </c>
      <c r="B311" s="108"/>
      <c r="C311" s="108" t="s">
        <v>53</v>
      </c>
      <c r="D311" s="109" t="s">
        <v>54</v>
      </c>
      <c r="E311" s="62">
        <v>85</v>
      </c>
      <c r="F311" s="110"/>
      <c r="G311" s="111"/>
      <c r="H311" s="110"/>
      <c r="I311" s="65">
        <v>340.88</v>
      </c>
      <c r="J311" s="112">
        <v>70</v>
      </c>
      <c r="K311" s="67">
        <v>7408.14</v>
      </c>
    </row>
    <row r="312" spans="1:11" s="6" customFormat="1" ht="15" outlineLevel="1">
      <c r="A312" s="59" t="s">
        <v>43</v>
      </c>
      <c r="B312" s="108"/>
      <c r="C312" s="108" t="s">
        <v>55</v>
      </c>
      <c r="D312" s="109" t="s">
        <v>54</v>
      </c>
      <c r="E312" s="62">
        <v>70</v>
      </c>
      <c r="F312" s="110"/>
      <c r="G312" s="111"/>
      <c r="H312" s="110"/>
      <c r="I312" s="65">
        <v>280.72000000000003</v>
      </c>
      <c r="J312" s="112">
        <v>41</v>
      </c>
      <c r="K312" s="67">
        <v>4339.05</v>
      </c>
    </row>
    <row r="313" spans="1:11" s="6" customFormat="1" ht="15" outlineLevel="1">
      <c r="A313" s="59" t="s">
        <v>43</v>
      </c>
      <c r="B313" s="108"/>
      <c r="C313" s="108" t="s">
        <v>56</v>
      </c>
      <c r="D313" s="109" t="s">
        <v>54</v>
      </c>
      <c r="E313" s="62">
        <v>98</v>
      </c>
      <c r="F313" s="110"/>
      <c r="G313" s="111"/>
      <c r="H313" s="110"/>
      <c r="I313" s="65">
        <v>1.61</v>
      </c>
      <c r="J313" s="112">
        <v>95</v>
      </c>
      <c r="K313" s="67">
        <v>41.07</v>
      </c>
    </row>
    <row r="314" spans="1:11" s="6" customFormat="1" ht="15" outlineLevel="1">
      <c r="A314" s="59" t="s">
        <v>43</v>
      </c>
      <c r="B314" s="108"/>
      <c r="C314" s="108" t="s">
        <v>57</v>
      </c>
      <c r="D314" s="109" t="s">
        <v>54</v>
      </c>
      <c r="E314" s="62">
        <v>77</v>
      </c>
      <c r="F314" s="110"/>
      <c r="G314" s="111"/>
      <c r="H314" s="110"/>
      <c r="I314" s="65">
        <v>1.26</v>
      </c>
      <c r="J314" s="112">
        <v>65</v>
      </c>
      <c r="K314" s="67">
        <v>28.1</v>
      </c>
    </row>
    <row r="315" spans="1:11" s="6" customFormat="1" ht="30" outlineLevel="1">
      <c r="A315" s="59" t="s">
        <v>43</v>
      </c>
      <c r="B315" s="108"/>
      <c r="C315" s="108" t="s">
        <v>58</v>
      </c>
      <c r="D315" s="109" t="s">
        <v>59</v>
      </c>
      <c r="E315" s="62">
        <v>56.18</v>
      </c>
      <c r="F315" s="110"/>
      <c r="G315" s="111" t="s">
        <v>94</v>
      </c>
      <c r="H315" s="110"/>
      <c r="I315" s="65">
        <v>34.11</v>
      </c>
      <c r="J315" s="112"/>
      <c r="K315" s="67"/>
    </row>
    <row r="316" spans="1:11" s="6" customFormat="1" ht="15.75">
      <c r="A316" s="70" t="s">
        <v>43</v>
      </c>
      <c r="B316" s="113"/>
      <c r="C316" s="113" t="s">
        <v>60</v>
      </c>
      <c r="D316" s="114"/>
      <c r="E316" s="73" t="s">
        <v>43</v>
      </c>
      <c r="F316" s="115"/>
      <c r="G316" s="116"/>
      <c r="H316" s="115"/>
      <c r="I316" s="76">
        <v>2143.23</v>
      </c>
      <c r="J316" s="117"/>
      <c r="K316" s="78">
        <v>32209.19</v>
      </c>
    </row>
    <row r="317" spans="1:11" s="6" customFormat="1" ht="15" outlineLevel="1">
      <c r="A317" s="59" t="s">
        <v>43</v>
      </c>
      <c r="B317" s="108"/>
      <c r="C317" s="108" t="s">
        <v>61</v>
      </c>
      <c r="D317" s="109"/>
      <c r="E317" s="62" t="s">
        <v>43</v>
      </c>
      <c r="F317" s="110"/>
      <c r="G317" s="111"/>
      <c r="H317" s="110"/>
      <c r="I317" s="65"/>
      <c r="J317" s="112"/>
      <c r="K317" s="67"/>
    </row>
    <row r="318" spans="1:11" s="6" customFormat="1" ht="25.5" outlineLevel="1">
      <c r="A318" s="59" t="s">
        <v>43</v>
      </c>
      <c r="B318" s="108"/>
      <c r="C318" s="108" t="s">
        <v>46</v>
      </c>
      <c r="D318" s="109"/>
      <c r="E318" s="62" t="s">
        <v>43</v>
      </c>
      <c r="F318" s="110">
        <v>2.73</v>
      </c>
      <c r="G318" s="111" t="s">
        <v>100</v>
      </c>
      <c r="H318" s="110"/>
      <c r="I318" s="65">
        <v>0.16</v>
      </c>
      <c r="J318" s="112">
        <v>26.39</v>
      </c>
      <c r="K318" s="67">
        <v>4.32</v>
      </c>
    </row>
    <row r="319" spans="1:11" s="6" customFormat="1" ht="25.5" outlineLevel="1">
      <c r="A319" s="59" t="s">
        <v>43</v>
      </c>
      <c r="B319" s="108"/>
      <c r="C319" s="108" t="s">
        <v>48</v>
      </c>
      <c r="D319" s="109"/>
      <c r="E319" s="62" t="s">
        <v>43</v>
      </c>
      <c r="F319" s="110">
        <v>2.73</v>
      </c>
      <c r="G319" s="111" t="s">
        <v>100</v>
      </c>
      <c r="H319" s="110"/>
      <c r="I319" s="65">
        <v>0.16</v>
      </c>
      <c r="J319" s="112">
        <v>26.39</v>
      </c>
      <c r="K319" s="67">
        <v>4.32</v>
      </c>
    </row>
    <row r="320" spans="1:11" s="6" customFormat="1" ht="15" outlineLevel="1">
      <c r="A320" s="59" t="s">
        <v>43</v>
      </c>
      <c r="B320" s="108"/>
      <c r="C320" s="108" t="s">
        <v>63</v>
      </c>
      <c r="D320" s="109" t="s">
        <v>54</v>
      </c>
      <c r="E320" s="62">
        <v>175</v>
      </c>
      <c r="F320" s="110"/>
      <c r="G320" s="111"/>
      <c r="H320" s="110"/>
      <c r="I320" s="65">
        <v>0.28000000000000003</v>
      </c>
      <c r="J320" s="112">
        <v>160</v>
      </c>
      <c r="K320" s="67">
        <v>6.91</v>
      </c>
    </row>
    <row r="321" spans="1:11" s="6" customFormat="1" ht="15" outlineLevel="1">
      <c r="A321" s="59" t="s">
        <v>43</v>
      </c>
      <c r="B321" s="108"/>
      <c r="C321" s="108" t="s">
        <v>64</v>
      </c>
      <c r="D321" s="109"/>
      <c r="E321" s="62" t="s">
        <v>43</v>
      </c>
      <c r="F321" s="110"/>
      <c r="G321" s="111"/>
      <c r="H321" s="110"/>
      <c r="I321" s="65">
        <v>0.44</v>
      </c>
      <c r="J321" s="112"/>
      <c r="K321" s="67">
        <v>11.23</v>
      </c>
    </row>
    <row r="322" spans="1:11" s="6" customFormat="1" ht="15.75">
      <c r="A322" s="70" t="s">
        <v>43</v>
      </c>
      <c r="B322" s="113"/>
      <c r="C322" s="113" t="s">
        <v>65</v>
      </c>
      <c r="D322" s="114"/>
      <c r="E322" s="73" t="s">
        <v>43</v>
      </c>
      <c r="F322" s="115"/>
      <c r="G322" s="116"/>
      <c r="H322" s="115"/>
      <c r="I322" s="76">
        <v>2143.67</v>
      </c>
      <c r="J322" s="117"/>
      <c r="K322" s="78">
        <v>32220.42</v>
      </c>
    </row>
    <row r="323" spans="1:11" s="6" customFormat="1" ht="180">
      <c r="A323" s="59">
        <v>27</v>
      </c>
      <c r="B323" s="108" t="s">
        <v>410</v>
      </c>
      <c r="C323" s="108" t="s">
        <v>411</v>
      </c>
      <c r="D323" s="109" t="s">
        <v>211</v>
      </c>
      <c r="E323" s="62" t="s">
        <v>412</v>
      </c>
      <c r="F323" s="110">
        <v>4792.6499999999996</v>
      </c>
      <c r="G323" s="111"/>
      <c r="H323" s="110"/>
      <c r="I323" s="65"/>
      <c r="J323" s="112"/>
      <c r="K323" s="67"/>
    </row>
    <row r="324" spans="1:11" s="6" customFormat="1" ht="25.5" outlineLevel="1">
      <c r="A324" s="59" t="s">
        <v>43</v>
      </c>
      <c r="B324" s="108"/>
      <c r="C324" s="108" t="s">
        <v>44</v>
      </c>
      <c r="D324" s="109"/>
      <c r="E324" s="62" t="s">
        <v>43</v>
      </c>
      <c r="F324" s="110">
        <v>1099.73</v>
      </c>
      <c r="G324" s="111" t="s">
        <v>94</v>
      </c>
      <c r="H324" s="110"/>
      <c r="I324" s="65">
        <v>166.94</v>
      </c>
      <c r="J324" s="112">
        <v>26.39</v>
      </c>
      <c r="K324" s="67">
        <v>4405.5200000000004</v>
      </c>
    </row>
    <row r="325" spans="1:11" s="6" customFormat="1" ht="15" outlineLevel="1">
      <c r="A325" s="59" t="s">
        <v>43</v>
      </c>
      <c r="B325" s="108"/>
      <c r="C325" s="108" t="s">
        <v>46</v>
      </c>
      <c r="D325" s="109"/>
      <c r="E325" s="62" t="s">
        <v>43</v>
      </c>
      <c r="F325" s="110">
        <v>27.08</v>
      </c>
      <c r="G325" s="111" t="s">
        <v>95</v>
      </c>
      <c r="H325" s="110"/>
      <c r="I325" s="65">
        <v>4.0599999999999996</v>
      </c>
      <c r="J325" s="112">
        <v>9.48</v>
      </c>
      <c r="K325" s="67">
        <v>38.51</v>
      </c>
    </row>
    <row r="326" spans="1:11" s="6" customFormat="1" ht="15" outlineLevel="1">
      <c r="A326" s="59" t="s">
        <v>43</v>
      </c>
      <c r="B326" s="108"/>
      <c r="C326" s="108" t="s">
        <v>48</v>
      </c>
      <c r="D326" s="109"/>
      <c r="E326" s="62" t="s">
        <v>43</v>
      </c>
      <c r="F326" s="110" t="s">
        <v>413</v>
      </c>
      <c r="G326" s="111"/>
      <c r="H326" s="110"/>
      <c r="I326" s="68" t="s">
        <v>414</v>
      </c>
      <c r="J326" s="112">
        <v>26.39</v>
      </c>
      <c r="K326" s="69" t="s">
        <v>415</v>
      </c>
    </row>
    <row r="327" spans="1:11" s="6" customFormat="1" ht="15" outlineLevel="1">
      <c r="A327" s="59" t="s">
        <v>43</v>
      </c>
      <c r="B327" s="108"/>
      <c r="C327" s="108" t="s">
        <v>52</v>
      </c>
      <c r="D327" s="109"/>
      <c r="E327" s="62" t="s">
        <v>43</v>
      </c>
      <c r="F327" s="110">
        <v>3665.84</v>
      </c>
      <c r="G327" s="111"/>
      <c r="H327" s="110"/>
      <c r="I327" s="65">
        <v>366.58</v>
      </c>
      <c r="J327" s="112">
        <v>9.3699999999999992</v>
      </c>
      <c r="K327" s="67">
        <v>3434.89</v>
      </c>
    </row>
    <row r="328" spans="1:11" s="6" customFormat="1" ht="15" outlineLevel="1">
      <c r="A328" s="59" t="s">
        <v>43</v>
      </c>
      <c r="B328" s="108"/>
      <c r="C328" s="108" t="s">
        <v>53</v>
      </c>
      <c r="D328" s="109" t="s">
        <v>54</v>
      </c>
      <c r="E328" s="62">
        <v>85</v>
      </c>
      <c r="F328" s="110"/>
      <c r="G328" s="111"/>
      <c r="H328" s="110"/>
      <c r="I328" s="65">
        <v>141.9</v>
      </c>
      <c r="J328" s="112">
        <v>70</v>
      </c>
      <c r="K328" s="67">
        <v>3083.86</v>
      </c>
    </row>
    <row r="329" spans="1:11" s="6" customFormat="1" ht="15" outlineLevel="1">
      <c r="A329" s="59" t="s">
        <v>43</v>
      </c>
      <c r="B329" s="108"/>
      <c r="C329" s="108" t="s">
        <v>55</v>
      </c>
      <c r="D329" s="109" t="s">
        <v>54</v>
      </c>
      <c r="E329" s="62">
        <v>70</v>
      </c>
      <c r="F329" s="110"/>
      <c r="G329" s="111"/>
      <c r="H329" s="110"/>
      <c r="I329" s="65">
        <v>116.86</v>
      </c>
      <c r="J329" s="112">
        <v>41</v>
      </c>
      <c r="K329" s="67">
        <v>1806.26</v>
      </c>
    </row>
    <row r="330" spans="1:11" s="6" customFormat="1" ht="15" outlineLevel="1">
      <c r="A330" s="59" t="s">
        <v>43</v>
      </c>
      <c r="B330" s="108"/>
      <c r="C330" s="108" t="s">
        <v>56</v>
      </c>
      <c r="D330" s="109" t="s">
        <v>54</v>
      </c>
      <c r="E330" s="62">
        <v>98</v>
      </c>
      <c r="F330" s="110"/>
      <c r="G330" s="111"/>
      <c r="H330" s="110"/>
      <c r="I330" s="65">
        <v>0.59</v>
      </c>
      <c r="J330" s="112">
        <v>95</v>
      </c>
      <c r="K330" s="67">
        <v>15.11</v>
      </c>
    </row>
    <row r="331" spans="1:11" s="6" customFormat="1" ht="15" outlineLevel="1">
      <c r="A331" s="59" t="s">
        <v>43</v>
      </c>
      <c r="B331" s="108"/>
      <c r="C331" s="108" t="s">
        <v>57</v>
      </c>
      <c r="D331" s="109" t="s">
        <v>54</v>
      </c>
      <c r="E331" s="62">
        <v>77</v>
      </c>
      <c r="F331" s="110"/>
      <c r="G331" s="111"/>
      <c r="H331" s="110"/>
      <c r="I331" s="65">
        <v>0.46</v>
      </c>
      <c r="J331" s="112">
        <v>65</v>
      </c>
      <c r="K331" s="67">
        <v>10.34</v>
      </c>
    </row>
    <row r="332" spans="1:11" s="6" customFormat="1" ht="30" outlineLevel="1">
      <c r="A332" s="59" t="s">
        <v>43</v>
      </c>
      <c r="B332" s="108"/>
      <c r="C332" s="108" t="s">
        <v>58</v>
      </c>
      <c r="D332" s="109" t="s">
        <v>59</v>
      </c>
      <c r="E332" s="62">
        <v>93.33</v>
      </c>
      <c r="F332" s="110"/>
      <c r="G332" s="111" t="s">
        <v>94</v>
      </c>
      <c r="H332" s="110"/>
      <c r="I332" s="65">
        <v>14.17</v>
      </c>
      <c r="J332" s="112"/>
      <c r="K332" s="67"/>
    </row>
    <row r="333" spans="1:11" s="6" customFormat="1" ht="15.75">
      <c r="A333" s="70" t="s">
        <v>43</v>
      </c>
      <c r="B333" s="113"/>
      <c r="C333" s="113" t="s">
        <v>60</v>
      </c>
      <c r="D333" s="114"/>
      <c r="E333" s="73" t="s">
        <v>43</v>
      </c>
      <c r="F333" s="115"/>
      <c r="G333" s="116"/>
      <c r="H333" s="115"/>
      <c r="I333" s="76">
        <v>797.39</v>
      </c>
      <c r="J333" s="117"/>
      <c r="K333" s="78">
        <v>12794.49</v>
      </c>
    </row>
    <row r="334" spans="1:11" s="6" customFormat="1" ht="15" outlineLevel="1">
      <c r="A334" s="59" t="s">
        <v>43</v>
      </c>
      <c r="B334" s="108"/>
      <c r="C334" s="108" t="s">
        <v>61</v>
      </c>
      <c r="D334" s="109"/>
      <c r="E334" s="62" t="s">
        <v>43</v>
      </c>
      <c r="F334" s="110"/>
      <c r="G334" s="111"/>
      <c r="H334" s="110"/>
      <c r="I334" s="65"/>
      <c r="J334" s="112"/>
      <c r="K334" s="67"/>
    </row>
    <row r="335" spans="1:11" s="6" customFormat="1" ht="25.5" outlineLevel="1">
      <c r="A335" s="59" t="s">
        <v>43</v>
      </c>
      <c r="B335" s="108"/>
      <c r="C335" s="108" t="s">
        <v>46</v>
      </c>
      <c r="D335" s="109"/>
      <c r="E335" s="62" t="s">
        <v>43</v>
      </c>
      <c r="F335" s="110">
        <v>4.0199999999999996</v>
      </c>
      <c r="G335" s="111" t="s">
        <v>100</v>
      </c>
      <c r="H335" s="110"/>
      <c r="I335" s="65">
        <v>0.06</v>
      </c>
      <c r="J335" s="112">
        <v>26.39</v>
      </c>
      <c r="K335" s="67">
        <v>1.59</v>
      </c>
    </row>
    <row r="336" spans="1:11" s="6" customFormat="1" ht="25.5" outlineLevel="1">
      <c r="A336" s="59" t="s">
        <v>43</v>
      </c>
      <c r="B336" s="108"/>
      <c r="C336" s="108" t="s">
        <v>48</v>
      </c>
      <c r="D336" s="109"/>
      <c r="E336" s="62" t="s">
        <v>43</v>
      </c>
      <c r="F336" s="110">
        <v>4.0199999999999996</v>
      </c>
      <c r="G336" s="111" t="s">
        <v>100</v>
      </c>
      <c r="H336" s="110"/>
      <c r="I336" s="65">
        <v>0.06</v>
      </c>
      <c r="J336" s="112">
        <v>26.39</v>
      </c>
      <c r="K336" s="67">
        <v>1.59</v>
      </c>
    </row>
    <row r="337" spans="1:11" s="6" customFormat="1" ht="15" outlineLevel="1">
      <c r="A337" s="59" t="s">
        <v>43</v>
      </c>
      <c r="B337" s="108"/>
      <c r="C337" s="108" t="s">
        <v>63</v>
      </c>
      <c r="D337" s="109" t="s">
        <v>54</v>
      </c>
      <c r="E337" s="62">
        <v>175</v>
      </c>
      <c r="F337" s="110"/>
      <c r="G337" s="111"/>
      <c r="H337" s="110"/>
      <c r="I337" s="65">
        <v>0.11</v>
      </c>
      <c r="J337" s="112">
        <v>160</v>
      </c>
      <c r="K337" s="67">
        <v>2.54</v>
      </c>
    </row>
    <row r="338" spans="1:11" s="6" customFormat="1" ht="15" outlineLevel="1">
      <c r="A338" s="59" t="s">
        <v>43</v>
      </c>
      <c r="B338" s="108"/>
      <c r="C338" s="108" t="s">
        <v>64</v>
      </c>
      <c r="D338" s="109"/>
      <c r="E338" s="62" t="s">
        <v>43</v>
      </c>
      <c r="F338" s="110"/>
      <c r="G338" s="111"/>
      <c r="H338" s="110"/>
      <c r="I338" s="65">
        <v>0.17</v>
      </c>
      <c r="J338" s="112"/>
      <c r="K338" s="67">
        <v>4.13</v>
      </c>
    </row>
    <row r="339" spans="1:11" s="6" customFormat="1" ht="15.75">
      <c r="A339" s="70" t="s">
        <v>43</v>
      </c>
      <c r="B339" s="113"/>
      <c r="C339" s="113" t="s">
        <v>65</v>
      </c>
      <c r="D339" s="114"/>
      <c r="E339" s="73" t="s">
        <v>43</v>
      </c>
      <c r="F339" s="115"/>
      <c r="G339" s="116"/>
      <c r="H339" s="115"/>
      <c r="I339" s="76">
        <v>797.56</v>
      </c>
      <c r="J339" s="117"/>
      <c r="K339" s="78">
        <v>12798.62</v>
      </c>
    </row>
    <row r="340" spans="1:11" s="6" customFormat="1" ht="150">
      <c r="A340" s="59">
        <v>28</v>
      </c>
      <c r="B340" s="108" t="s">
        <v>416</v>
      </c>
      <c r="C340" s="108" t="s">
        <v>417</v>
      </c>
      <c r="D340" s="109" t="s">
        <v>418</v>
      </c>
      <c r="E340" s="62" t="s">
        <v>375</v>
      </c>
      <c r="F340" s="110">
        <v>31175.31</v>
      </c>
      <c r="G340" s="111"/>
      <c r="H340" s="110"/>
      <c r="I340" s="65">
        <v>187051.86</v>
      </c>
      <c r="J340" s="112">
        <v>3.41</v>
      </c>
      <c r="K340" s="78">
        <v>637846.84</v>
      </c>
    </row>
    <row r="341" spans="1:11" s="6" customFormat="1" ht="75">
      <c r="A341" s="59">
        <v>29</v>
      </c>
      <c r="B341" s="108" t="s">
        <v>123</v>
      </c>
      <c r="C341" s="108" t="s">
        <v>419</v>
      </c>
      <c r="D341" s="109" t="s">
        <v>125</v>
      </c>
      <c r="E341" s="62">
        <v>4</v>
      </c>
      <c r="F341" s="110">
        <v>14358.11</v>
      </c>
      <c r="G341" s="111"/>
      <c r="H341" s="110"/>
      <c r="I341" s="65">
        <v>57432.44</v>
      </c>
      <c r="J341" s="112">
        <v>7.4</v>
      </c>
      <c r="K341" s="78">
        <v>425000.06</v>
      </c>
    </row>
    <row r="342" spans="1:11" s="6" customFormat="1" ht="75">
      <c r="A342" s="59">
        <v>30</v>
      </c>
      <c r="B342" s="108" t="s">
        <v>123</v>
      </c>
      <c r="C342" s="108" t="s">
        <v>420</v>
      </c>
      <c r="D342" s="109" t="s">
        <v>125</v>
      </c>
      <c r="E342" s="62">
        <v>2</v>
      </c>
      <c r="F342" s="110">
        <v>28716.22</v>
      </c>
      <c r="G342" s="111"/>
      <c r="H342" s="110"/>
      <c r="I342" s="65">
        <v>57432.44</v>
      </c>
      <c r="J342" s="112">
        <v>7.4</v>
      </c>
      <c r="K342" s="78">
        <v>425000.06</v>
      </c>
    </row>
    <row r="343" spans="1:11" s="6" customFormat="1" ht="180">
      <c r="A343" s="59">
        <v>31</v>
      </c>
      <c r="B343" s="108" t="s">
        <v>421</v>
      </c>
      <c r="C343" s="108" t="s">
        <v>422</v>
      </c>
      <c r="D343" s="109" t="s">
        <v>142</v>
      </c>
      <c r="E343" s="62" t="s">
        <v>423</v>
      </c>
      <c r="F343" s="110">
        <v>1367.44</v>
      </c>
      <c r="G343" s="111"/>
      <c r="H343" s="110"/>
      <c r="I343" s="65"/>
      <c r="J343" s="112"/>
      <c r="K343" s="67"/>
    </row>
    <row r="344" spans="1:11" s="6" customFormat="1" ht="25.5" outlineLevel="1">
      <c r="A344" s="59" t="s">
        <v>43</v>
      </c>
      <c r="B344" s="108"/>
      <c r="C344" s="108" t="s">
        <v>44</v>
      </c>
      <c r="D344" s="109"/>
      <c r="E344" s="62" t="s">
        <v>43</v>
      </c>
      <c r="F344" s="110">
        <v>1340.64</v>
      </c>
      <c r="G344" s="111" t="s">
        <v>94</v>
      </c>
      <c r="H344" s="110"/>
      <c r="I344" s="65">
        <v>53.73</v>
      </c>
      <c r="J344" s="112">
        <v>26.39</v>
      </c>
      <c r="K344" s="67">
        <v>1417.84</v>
      </c>
    </row>
    <row r="345" spans="1:11" s="6" customFormat="1" ht="15" outlineLevel="1">
      <c r="A345" s="59" t="s">
        <v>43</v>
      </c>
      <c r="B345" s="108"/>
      <c r="C345" s="108" t="s">
        <v>46</v>
      </c>
      <c r="D345" s="109"/>
      <c r="E345" s="62" t="s">
        <v>43</v>
      </c>
      <c r="F345" s="110">
        <v>26.8</v>
      </c>
      <c r="G345" s="111" t="s">
        <v>95</v>
      </c>
      <c r="H345" s="110"/>
      <c r="I345" s="65">
        <v>1.06</v>
      </c>
      <c r="J345" s="112">
        <v>9.9499999999999993</v>
      </c>
      <c r="K345" s="67">
        <v>10.56</v>
      </c>
    </row>
    <row r="346" spans="1:11" s="6" customFormat="1" ht="15" outlineLevel="1">
      <c r="A346" s="59" t="s">
        <v>43</v>
      </c>
      <c r="B346" s="108"/>
      <c r="C346" s="108" t="s">
        <v>48</v>
      </c>
      <c r="D346" s="109"/>
      <c r="E346" s="62" t="s">
        <v>43</v>
      </c>
      <c r="F346" s="110" t="s">
        <v>382</v>
      </c>
      <c r="G346" s="111"/>
      <c r="H346" s="110"/>
      <c r="I346" s="68" t="s">
        <v>424</v>
      </c>
      <c r="J346" s="112">
        <v>26.39</v>
      </c>
      <c r="K346" s="69" t="s">
        <v>425</v>
      </c>
    </row>
    <row r="347" spans="1:11" s="6" customFormat="1" ht="15" outlineLevel="1">
      <c r="A347" s="59" t="s">
        <v>43</v>
      </c>
      <c r="B347" s="108"/>
      <c r="C347" s="108" t="s">
        <v>52</v>
      </c>
      <c r="D347" s="109"/>
      <c r="E347" s="62" t="s">
        <v>43</v>
      </c>
      <c r="F347" s="110"/>
      <c r="G347" s="111"/>
      <c r="H347" s="110"/>
      <c r="I347" s="65"/>
      <c r="J347" s="112"/>
      <c r="K347" s="67"/>
    </row>
    <row r="348" spans="1:11" s="6" customFormat="1" ht="15" outlineLevel="1">
      <c r="A348" s="59" t="s">
        <v>43</v>
      </c>
      <c r="B348" s="108"/>
      <c r="C348" s="108" t="s">
        <v>53</v>
      </c>
      <c r="D348" s="109" t="s">
        <v>54</v>
      </c>
      <c r="E348" s="62">
        <v>85</v>
      </c>
      <c r="F348" s="110"/>
      <c r="G348" s="111"/>
      <c r="H348" s="110"/>
      <c r="I348" s="65">
        <v>45.67</v>
      </c>
      <c r="J348" s="112">
        <v>70</v>
      </c>
      <c r="K348" s="67">
        <v>992.49</v>
      </c>
    </row>
    <row r="349" spans="1:11" s="6" customFormat="1" ht="15" outlineLevel="1">
      <c r="A349" s="59" t="s">
        <v>43</v>
      </c>
      <c r="B349" s="108"/>
      <c r="C349" s="108" t="s">
        <v>55</v>
      </c>
      <c r="D349" s="109" t="s">
        <v>54</v>
      </c>
      <c r="E349" s="62">
        <v>70</v>
      </c>
      <c r="F349" s="110"/>
      <c r="G349" s="111"/>
      <c r="H349" s="110"/>
      <c r="I349" s="65">
        <v>37.61</v>
      </c>
      <c r="J349" s="112">
        <v>41</v>
      </c>
      <c r="K349" s="67">
        <v>581.30999999999995</v>
      </c>
    </row>
    <row r="350" spans="1:11" s="6" customFormat="1" ht="15" outlineLevel="1">
      <c r="A350" s="59" t="s">
        <v>43</v>
      </c>
      <c r="B350" s="108"/>
      <c r="C350" s="108" t="s">
        <v>56</v>
      </c>
      <c r="D350" s="109" t="s">
        <v>54</v>
      </c>
      <c r="E350" s="62">
        <v>98</v>
      </c>
      <c r="F350" s="110"/>
      <c r="G350" s="111"/>
      <c r="H350" s="110"/>
      <c r="I350" s="65">
        <v>0.17</v>
      </c>
      <c r="J350" s="112">
        <v>95</v>
      </c>
      <c r="K350" s="67">
        <v>4.28</v>
      </c>
    </row>
    <row r="351" spans="1:11" s="6" customFormat="1" ht="15" outlineLevel="1">
      <c r="A351" s="59" t="s">
        <v>43</v>
      </c>
      <c r="B351" s="108"/>
      <c r="C351" s="108" t="s">
        <v>57</v>
      </c>
      <c r="D351" s="109" t="s">
        <v>54</v>
      </c>
      <c r="E351" s="62">
        <v>77</v>
      </c>
      <c r="F351" s="110"/>
      <c r="G351" s="111"/>
      <c r="H351" s="110"/>
      <c r="I351" s="65">
        <v>0.13</v>
      </c>
      <c r="J351" s="112">
        <v>65</v>
      </c>
      <c r="K351" s="67">
        <v>2.93</v>
      </c>
    </row>
    <row r="352" spans="1:11" s="6" customFormat="1" ht="30" outlineLevel="1">
      <c r="A352" s="59" t="s">
        <v>43</v>
      </c>
      <c r="B352" s="108"/>
      <c r="C352" s="108" t="s">
        <v>58</v>
      </c>
      <c r="D352" s="109" t="s">
        <v>59</v>
      </c>
      <c r="E352" s="62">
        <v>114</v>
      </c>
      <c r="F352" s="110"/>
      <c r="G352" s="111" t="s">
        <v>94</v>
      </c>
      <c r="H352" s="110"/>
      <c r="I352" s="65">
        <v>4.57</v>
      </c>
      <c r="J352" s="112"/>
      <c r="K352" s="67"/>
    </row>
    <row r="353" spans="1:11" s="6" customFormat="1" ht="15.75">
      <c r="A353" s="70" t="s">
        <v>43</v>
      </c>
      <c r="B353" s="113"/>
      <c r="C353" s="113" t="s">
        <v>60</v>
      </c>
      <c r="D353" s="114"/>
      <c r="E353" s="73" t="s">
        <v>43</v>
      </c>
      <c r="F353" s="115"/>
      <c r="G353" s="116"/>
      <c r="H353" s="115"/>
      <c r="I353" s="76">
        <v>138.37</v>
      </c>
      <c r="J353" s="117"/>
      <c r="K353" s="78">
        <v>3009.41</v>
      </c>
    </row>
    <row r="354" spans="1:11" s="6" customFormat="1" ht="15" outlineLevel="1">
      <c r="A354" s="59" t="s">
        <v>43</v>
      </c>
      <c r="B354" s="108"/>
      <c r="C354" s="108" t="s">
        <v>61</v>
      </c>
      <c r="D354" s="109"/>
      <c r="E354" s="62" t="s">
        <v>43</v>
      </c>
      <c r="F354" s="110"/>
      <c r="G354" s="111"/>
      <c r="H354" s="110"/>
      <c r="I354" s="65"/>
      <c r="J354" s="112"/>
      <c r="K354" s="67"/>
    </row>
    <row r="355" spans="1:11" s="6" customFormat="1" ht="25.5" outlineLevel="1">
      <c r="A355" s="59" t="s">
        <v>43</v>
      </c>
      <c r="B355" s="108"/>
      <c r="C355" s="108" t="s">
        <v>46</v>
      </c>
      <c r="D355" s="109"/>
      <c r="E355" s="62" t="s">
        <v>43</v>
      </c>
      <c r="F355" s="110">
        <v>4.3099999999999996</v>
      </c>
      <c r="G355" s="111" t="s">
        <v>100</v>
      </c>
      <c r="H355" s="110"/>
      <c r="I355" s="65">
        <v>0.02</v>
      </c>
      <c r="J355" s="112">
        <v>26.39</v>
      </c>
      <c r="K355" s="67">
        <v>0.45</v>
      </c>
    </row>
    <row r="356" spans="1:11" s="6" customFormat="1" ht="25.5" outlineLevel="1">
      <c r="A356" s="59" t="s">
        <v>43</v>
      </c>
      <c r="B356" s="108"/>
      <c r="C356" s="108" t="s">
        <v>48</v>
      </c>
      <c r="D356" s="109"/>
      <c r="E356" s="62" t="s">
        <v>43</v>
      </c>
      <c r="F356" s="110">
        <v>4.3099999999999996</v>
      </c>
      <c r="G356" s="111" t="s">
        <v>100</v>
      </c>
      <c r="H356" s="110"/>
      <c r="I356" s="65">
        <v>0.02</v>
      </c>
      <c r="J356" s="112">
        <v>26.39</v>
      </c>
      <c r="K356" s="67">
        <v>0.45</v>
      </c>
    </row>
    <row r="357" spans="1:11" s="6" customFormat="1" ht="15" outlineLevel="1">
      <c r="A357" s="59" t="s">
        <v>43</v>
      </c>
      <c r="B357" s="108"/>
      <c r="C357" s="108" t="s">
        <v>63</v>
      </c>
      <c r="D357" s="109" t="s">
        <v>54</v>
      </c>
      <c r="E357" s="62">
        <v>175</v>
      </c>
      <c r="F357" s="110"/>
      <c r="G357" s="111"/>
      <c r="H357" s="110"/>
      <c r="I357" s="65">
        <v>0.04</v>
      </c>
      <c r="J357" s="112">
        <v>160</v>
      </c>
      <c r="K357" s="67">
        <v>0.72</v>
      </c>
    </row>
    <row r="358" spans="1:11" s="6" customFormat="1" ht="15" outlineLevel="1">
      <c r="A358" s="59" t="s">
        <v>43</v>
      </c>
      <c r="B358" s="108"/>
      <c r="C358" s="108" t="s">
        <v>64</v>
      </c>
      <c r="D358" s="109"/>
      <c r="E358" s="62" t="s">
        <v>43</v>
      </c>
      <c r="F358" s="110"/>
      <c r="G358" s="111"/>
      <c r="H358" s="110"/>
      <c r="I358" s="65">
        <v>0.06</v>
      </c>
      <c r="J358" s="112"/>
      <c r="K358" s="67">
        <v>1.17</v>
      </c>
    </row>
    <row r="359" spans="1:11" s="6" customFormat="1" ht="15.75">
      <c r="A359" s="70" t="s">
        <v>43</v>
      </c>
      <c r="B359" s="113"/>
      <c r="C359" s="113" t="s">
        <v>65</v>
      </c>
      <c r="D359" s="114"/>
      <c r="E359" s="73" t="s">
        <v>43</v>
      </c>
      <c r="F359" s="115"/>
      <c r="G359" s="116"/>
      <c r="H359" s="115"/>
      <c r="I359" s="76">
        <v>138.43</v>
      </c>
      <c r="J359" s="117"/>
      <c r="K359" s="78">
        <v>3010.58</v>
      </c>
    </row>
    <row r="360" spans="1:11" s="6" customFormat="1" ht="60">
      <c r="A360" s="59">
        <v>32</v>
      </c>
      <c r="B360" s="108" t="s">
        <v>426</v>
      </c>
      <c r="C360" s="118" t="s">
        <v>427</v>
      </c>
      <c r="D360" s="119" t="s">
        <v>106</v>
      </c>
      <c r="E360" s="81" t="s">
        <v>428</v>
      </c>
      <c r="F360" s="120">
        <v>56708.54</v>
      </c>
      <c r="G360" s="121"/>
      <c r="H360" s="120"/>
      <c r="I360" s="84">
        <v>1911.53</v>
      </c>
      <c r="J360" s="122">
        <v>7.13</v>
      </c>
      <c r="K360" s="86">
        <v>13629.22</v>
      </c>
    </row>
    <row r="361" spans="1:11" s="6" customFormat="1" ht="15">
      <c r="A361" s="123"/>
      <c r="B361" s="124"/>
      <c r="C361" s="168" t="s">
        <v>127</v>
      </c>
      <c r="D361" s="169"/>
      <c r="E361" s="169"/>
      <c r="F361" s="169"/>
      <c r="G361" s="169"/>
      <c r="H361" s="169"/>
      <c r="I361" s="65">
        <v>669332.53</v>
      </c>
      <c r="J361" s="112"/>
      <c r="K361" s="67">
        <v>3228559.74</v>
      </c>
    </row>
    <row r="362" spans="1:11" s="6" customFormat="1" ht="15">
      <c r="A362" s="123"/>
      <c r="B362" s="124"/>
      <c r="C362" s="168" t="s">
        <v>128</v>
      </c>
      <c r="D362" s="169"/>
      <c r="E362" s="169"/>
      <c r="F362" s="169"/>
      <c r="G362" s="169"/>
      <c r="H362" s="169"/>
      <c r="I362" s="65"/>
      <c r="J362" s="112"/>
      <c r="K362" s="67"/>
    </row>
    <row r="363" spans="1:11" s="6" customFormat="1" ht="15">
      <c r="A363" s="123"/>
      <c r="B363" s="124"/>
      <c r="C363" s="168" t="s">
        <v>129</v>
      </c>
      <c r="D363" s="169"/>
      <c r="E363" s="169"/>
      <c r="F363" s="169"/>
      <c r="G363" s="169"/>
      <c r="H363" s="169"/>
      <c r="I363" s="65">
        <v>2446.04</v>
      </c>
      <c r="J363" s="112"/>
      <c r="K363" s="67">
        <v>64549.78</v>
      </c>
    </row>
    <row r="364" spans="1:11" s="6" customFormat="1" ht="15">
      <c r="A364" s="123"/>
      <c r="B364" s="124"/>
      <c r="C364" s="168" t="s">
        <v>130</v>
      </c>
      <c r="D364" s="169"/>
      <c r="E364" s="169"/>
      <c r="F364" s="169"/>
      <c r="G364" s="169"/>
      <c r="H364" s="169"/>
      <c r="I364" s="65">
        <v>666748.55000000005</v>
      </c>
      <c r="J364" s="112"/>
      <c r="K364" s="67">
        <v>3162970.24</v>
      </c>
    </row>
    <row r="365" spans="1:11" s="6" customFormat="1" ht="15">
      <c r="A365" s="123"/>
      <c r="B365" s="124"/>
      <c r="C365" s="168" t="s">
        <v>131</v>
      </c>
      <c r="D365" s="169"/>
      <c r="E365" s="169"/>
      <c r="F365" s="169"/>
      <c r="G365" s="169"/>
      <c r="H365" s="169"/>
      <c r="I365" s="65">
        <v>164.99</v>
      </c>
      <c r="J365" s="112"/>
      <c r="K365" s="67">
        <v>1753.13</v>
      </c>
    </row>
    <row r="366" spans="1:11" s="6" customFormat="1" ht="15.75">
      <c r="A366" s="123"/>
      <c r="B366" s="124"/>
      <c r="C366" s="173" t="s">
        <v>132</v>
      </c>
      <c r="D366" s="174"/>
      <c r="E366" s="174"/>
      <c r="F366" s="174"/>
      <c r="G366" s="174"/>
      <c r="H366" s="174"/>
      <c r="I366" s="76">
        <v>2123.4499999999998</v>
      </c>
      <c r="J366" s="117"/>
      <c r="K366" s="78">
        <v>46270.61</v>
      </c>
    </row>
    <row r="367" spans="1:11" s="6" customFormat="1" ht="15.75">
      <c r="A367" s="123"/>
      <c r="B367" s="124"/>
      <c r="C367" s="173" t="s">
        <v>133</v>
      </c>
      <c r="D367" s="174"/>
      <c r="E367" s="174"/>
      <c r="F367" s="174"/>
      <c r="G367" s="174"/>
      <c r="H367" s="174"/>
      <c r="I367" s="76">
        <v>1709.14</v>
      </c>
      <c r="J367" s="117"/>
      <c r="K367" s="78">
        <v>26636.61</v>
      </c>
    </row>
    <row r="368" spans="1:11" s="6" customFormat="1" ht="32.1" customHeight="1">
      <c r="A368" s="123"/>
      <c r="B368" s="124"/>
      <c r="C368" s="173" t="s">
        <v>433</v>
      </c>
      <c r="D368" s="174"/>
      <c r="E368" s="174"/>
      <c r="F368" s="174"/>
      <c r="G368" s="174"/>
      <c r="H368" s="174"/>
      <c r="I368" s="76"/>
      <c r="J368" s="117"/>
      <c r="K368" s="78"/>
    </row>
    <row r="369" spans="1:11" s="6" customFormat="1" ht="15">
      <c r="A369" s="123"/>
      <c r="B369" s="124"/>
      <c r="C369" s="168" t="s">
        <v>434</v>
      </c>
      <c r="D369" s="169"/>
      <c r="E369" s="169"/>
      <c r="F369" s="169"/>
      <c r="G369" s="169"/>
      <c r="H369" s="169"/>
      <c r="I369" s="65">
        <v>673165.12</v>
      </c>
      <c r="J369" s="112"/>
      <c r="K369" s="67">
        <v>3301466.96</v>
      </c>
    </row>
    <row r="370" spans="1:11" s="6" customFormat="1" ht="32.1" customHeight="1">
      <c r="A370" s="123"/>
      <c r="B370" s="124"/>
      <c r="C370" s="175" t="s">
        <v>435</v>
      </c>
      <c r="D370" s="176"/>
      <c r="E370" s="176"/>
      <c r="F370" s="176"/>
      <c r="G370" s="176"/>
      <c r="H370" s="176"/>
      <c r="I370" s="87">
        <v>673165.12</v>
      </c>
      <c r="J370" s="125"/>
      <c r="K370" s="86">
        <v>3301466.96</v>
      </c>
    </row>
    <row r="371" spans="1:11" s="6" customFormat="1" ht="22.15" customHeight="1">
      <c r="A371" s="166" t="s">
        <v>436</v>
      </c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</row>
    <row r="372" spans="1:11" s="6" customFormat="1" ht="135">
      <c r="A372" s="59">
        <v>33</v>
      </c>
      <c r="B372" s="108" t="s">
        <v>437</v>
      </c>
      <c r="C372" s="108" t="s">
        <v>438</v>
      </c>
      <c r="D372" s="109" t="s">
        <v>122</v>
      </c>
      <c r="E372" s="62">
        <v>0.6</v>
      </c>
      <c r="F372" s="110">
        <v>8.86</v>
      </c>
      <c r="G372" s="111"/>
      <c r="H372" s="110"/>
      <c r="I372" s="65"/>
      <c r="J372" s="112"/>
      <c r="K372" s="67"/>
    </row>
    <row r="373" spans="1:11" s="6" customFormat="1" ht="15" outlineLevel="1">
      <c r="A373" s="59" t="s">
        <v>43</v>
      </c>
      <c r="B373" s="108"/>
      <c r="C373" s="108" t="s">
        <v>44</v>
      </c>
      <c r="D373" s="109"/>
      <c r="E373" s="62" t="s">
        <v>43</v>
      </c>
      <c r="F373" s="110"/>
      <c r="G373" s="111" t="s">
        <v>76</v>
      </c>
      <c r="H373" s="110"/>
      <c r="I373" s="65"/>
      <c r="J373" s="112">
        <v>26.39</v>
      </c>
      <c r="K373" s="67"/>
    </row>
    <row r="374" spans="1:11" s="6" customFormat="1" ht="15" outlineLevel="1">
      <c r="A374" s="59" t="s">
        <v>43</v>
      </c>
      <c r="B374" s="108"/>
      <c r="C374" s="108" t="s">
        <v>46</v>
      </c>
      <c r="D374" s="109"/>
      <c r="E374" s="62" t="s">
        <v>43</v>
      </c>
      <c r="F374" s="110">
        <v>8.86</v>
      </c>
      <c r="G374" s="111">
        <v>1.2</v>
      </c>
      <c r="H374" s="110"/>
      <c r="I374" s="65">
        <v>6.38</v>
      </c>
      <c r="J374" s="112">
        <v>10.29</v>
      </c>
      <c r="K374" s="67">
        <v>65.64</v>
      </c>
    </row>
    <row r="375" spans="1:11" s="6" customFormat="1" ht="15" outlineLevel="1">
      <c r="A375" s="59" t="s">
        <v>43</v>
      </c>
      <c r="B375" s="108"/>
      <c r="C375" s="108" t="s">
        <v>48</v>
      </c>
      <c r="D375" s="109"/>
      <c r="E375" s="62" t="s">
        <v>43</v>
      </c>
      <c r="F375" s="110" t="s">
        <v>439</v>
      </c>
      <c r="G375" s="111"/>
      <c r="H375" s="110"/>
      <c r="I375" s="68" t="s">
        <v>440</v>
      </c>
      <c r="J375" s="112">
        <v>26.39</v>
      </c>
      <c r="K375" s="69" t="s">
        <v>441</v>
      </c>
    </row>
    <row r="376" spans="1:11" s="6" customFormat="1" ht="15" outlineLevel="1">
      <c r="A376" s="59" t="s">
        <v>43</v>
      </c>
      <c r="B376" s="108"/>
      <c r="C376" s="108" t="s">
        <v>52</v>
      </c>
      <c r="D376" s="109"/>
      <c r="E376" s="62" t="s">
        <v>43</v>
      </c>
      <c r="F376" s="110"/>
      <c r="G376" s="111"/>
      <c r="H376" s="110"/>
      <c r="I376" s="65"/>
      <c r="J376" s="112"/>
      <c r="K376" s="67"/>
    </row>
    <row r="377" spans="1:11" s="6" customFormat="1" ht="15" outlineLevel="1">
      <c r="A377" s="59" t="s">
        <v>43</v>
      </c>
      <c r="B377" s="108"/>
      <c r="C377" s="108" t="s">
        <v>53</v>
      </c>
      <c r="D377" s="109" t="s">
        <v>54</v>
      </c>
      <c r="E377" s="62">
        <v>91</v>
      </c>
      <c r="F377" s="110"/>
      <c r="G377" s="111"/>
      <c r="H377" s="110"/>
      <c r="I377" s="65"/>
      <c r="J377" s="112">
        <v>75</v>
      </c>
      <c r="K377" s="67"/>
    </row>
    <row r="378" spans="1:11" s="6" customFormat="1" ht="15" outlineLevel="1">
      <c r="A378" s="59" t="s">
        <v>43</v>
      </c>
      <c r="B378" s="108"/>
      <c r="C378" s="108" t="s">
        <v>55</v>
      </c>
      <c r="D378" s="109" t="s">
        <v>54</v>
      </c>
      <c r="E378" s="62">
        <v>70</v>
      </c>
      <c r="F378" s="110"/>
      <c r="G378" s="111"/>
      <c r="H378" s="110"/>
      <c r="I378" s="65"/>
      <c r="J378" s="112">
        <v>41</v>
      </c>
      <c r="K378" s="67"/>
    </row>
    <row r="379" spans="1:11" s="6" customFormat="1" ht="15" outlineLevel="1">
      <c r="A379" s="59" t="s">
        <v>43</v>
      </c>
      <c r="B379" s="108"/>
      <c r="C379" s="108" t="s">
        <v>56</v>
      </c>
      <c r="D379" s="109" t="s">
        <v>54</v>
      </c>
      <c r="E379" s="62">
        <v>98</v>
      </c>
      <c r="F379" s="110"/>
      <c r="G379" s="111"/>
      <c r="H379" s="110"/>
      <c r="I379" s="65">
        <v>1.05</v>
      </c>
      <c r="J379" s="112">
        <v>95</v>
      </c>
      <c r="K379" s="67">
        <v>26.71</v>
      </c>
    </row>
    <row r="380" spans="1:11" s="6" customFormat="1" ht="15" outlineLevel="1">
      <c r="A380" s="59" t="s">
        <v>43</v>
      </c>
      <c r="B380" s="108"/>
      <c r="C380" s="108" t="s">
        <v>57</v>
      </c>
      <c r="D380" s="109" t="s">
        <v>54</v>
      </c>
      <c r="E380" s="62">
        <v>77</v>
      </c>
      <c r="F380" s="110"/>
      <c r="G380" s="111"/>
      <c r="H380" s="110"/>
      <c r="I380" s="65">
        <v>0.82</v>
      </c>
      <c r="J380" s="112">
        <v>65</v>
      </c>
      <c r="K380" s="67">
        <v>18.28</v>
      </c>
    </row>
    <row r="381" spans="1:11" s="6" customFormat="1" ht="15.75">
      <c r="A381" s="70" t="s">
        <v>43</v>
      </c>
      <c r="B381" s="113"/>
      <c r="C381" s="113" t="s">
        <v>60</v>
      </c>
      <c r="D381" s="114"/>
      <c r="E381" s="73" t="s">
        <v>43</v>
      </c>
      <c r="F381" s="115"/>
      <c r="G381" s="116"/>
      <c r="H381" s="115"/>
      <c r="I381" s="76">
        <v>8.25</v>
      </c>
      <c r="J381" s="117"/>
      <c r="K381" s="78">
        <v>110.63</v>
      </c>
    </row>
    <row r="382" spans="1:11" s="6" customFormat="1" ht="15" outlineLevel="1">
      <c r="A382" s="59" t="s">
        <v>43</v>
      </c>
      <c r="B382" s="108"/>
      <c r="C382" s="108" t="s">
        <v>61</v>
      </c>
      <c r="D382" s="109"/>
      <c r="E382" s="62" t="s">
        <v>43</v>
      </c>
      <c r="F382" s="110"/>
      <c r="G382" s="111"/>
      <c r="H382" s="110"/>
      <c r="I382" s="65"/>
      <c r="J382" s="112"/>
      <c r="K382" s="67"/>
    </row>
    <row r="383" spans="1:11" s="6" customFormat="1" ht="15" outlineLevel="1">
      <c r="A383" s="59" t="s">
        <v>43</v>
      </c>
      <c r="B383" s="108"/>
      <c r="C383" s="108" t="s">
        <v>46</v>
      </c>
      <c r="D383" s="109"/>
      <c r="E383" s="62" t="s">
        <v>43</v>
      </c>
      <c r="F383" s="110">
        <v>1.48</v>
      </c>
      <c r="G383" s="111" t="s">
        <v>80</v>
      </c>
      <c r="H383" s="110"/>
      <c r="I383" s="65">
        <v>0.11</v>
      </c>
      <c r="J383" s="112">
        <v>26.39</v>
      </c>
      <c r="K383" s="67">
        <v>2.81</v>
      </c>
    </row>
    <row r="384" spans="1:11" s="6" customFormat="1" ht="15" outlineLevel="1">
      <c r="A384" s="59" t="s">
        <v>43</v>
      </c>
      <c r="B384" s="108"/>
      <c r="C384" s="108" t="s">
        <v>48</v>
      </c>
      <c r="D384" s="109"/>
      <c r="E384" s="62" t="s">
        <v>43</v>
      </c>
      <c r="F384" s="110">
        <v>1.48</v>
      </c>
      <c r="G384" s="111" t="s">
        <v>80</v>
      </c>
      <c r="H384" s="110"/>
      <c r="I384" s="65">
        <v>0.11</v>
      </c>
      <c r="J384" s="112">
        <v>26.39</v>
      </c>
      <c r="K384" s="67">
        <v>2.81</v>
      </c>
    </row>
    <row r="385" spans="1:11" s="6" customFormat="1" ht="15" outlineLevel="1">
      <c r="A385" s="59" t="s">
        <v>43</v>
      </c>
      <c r="B385" s="108"/>
      <c r="C385" s="108" t="s">
        <v>63</v>
      </c>
      <c r="D385" s="109" t="s">
        <v>54</v>
      </c>
      <c r="E385" s="62">
        <v>175</v>
      </c>
      <c r="F385" s="110"/>
      <c r="G385" s="111"/>
      <c r="H385" s="110"/>
      <c r="I385" s="65">
        <v>0.19</v>
      </c>
      <c r="J385" s="112">
        <v>160</v>
      </c>
      <c r="K385" s="67">
        <v>4.5</v>
      </c>
    </row>
    <row r="386" spans="1:11" s="6" customFormat="1" ht="15" outlineLevel="1">
      <c r="A386" s="59" t="s">
        <v>43</v>
      </c>
      <c r="B386" s="108"/>
      <c r="C386" s="108" t="s">
        <v>64</v>
      </c>
      <c r="D386" s="109"/>
      <c r="E386" s="62" t="s">
        <v>43</v>
      </c>
      <c r="F386" s="110"/>
      <c r="G386" s="111"/>
      <c r="H386" s="110"/>
      <c r="I386" s="65">
        <v>0.3</v>
      </c>
      <c r="J386" s="112"/>
      <c r="K386" s="67">
        <v>7.31</v>
      </c>
    </row>
    <row r="387" spans="1:11" s="6" customFormat="1" ht="15.75">
      <c r="A387" s="70" t="s">
        <v>43</v>
      </c>
      <c r="B387" s="113"/>
      <c r="C387" s="126" t="s">
        <v>65</v>
      </c>
      <c r="D387" s="127"/>
      <c r="E387" s="91" t="s">
        <v>43</v>
      </c>
      <c r="F387" s="128"/>
      <c r="G387" s="129"/>
      <c r="H387" s="128"/>
      <c r="I387" s="87">
        <v>8.5500000000000007</v>
      </c>
      <c r="J387" s="125"/>
      <c r="K387" s="86">
        <v>117.94</v>
      </c>
    </row>
    <row r="388" spans="1:11" s="6" customFormat="1" ht="15">
      <c r="A388" s="123"/>
      <c r="B388" s="124"/>
      <c r="C388" s="168" t="s">
        <v>127</v>
      </c>
      <c r="D388" s="169"/>
      <c r="E388" s="169"/>
      <c r="F388" s="169"/>
      <c r="G388" s="169"/>
      <c r="H388" s="169"/>
      <c r="I388" s="65">
        <v>6.49</v>
      </c>
      <c r="J388" s="112"/>
      <c r="K388" s="67">
        <v>68.45</v>
      </c>
    </row>
    <row r="389" spans="1:11" s="6" customFormat="1" ht="15">
      <c r="A389" s="123"/>
      <c r="B389" s="124"/>
      <c r="C389" s="168" t="s">
        <v>128</v>
      </c>
      <c r="D389" s="169"/>
      <c r="E389" s="169"/>
      <c r="F389" s="169"/>
      <c r="G389" s="169"/>
      <c r="H389" s="169"/>
      <c r="I389" s="65"/>
      <c r="J389" s="112"/>
      <c r="K389" s="67"/>
    </row>
    <row r="390" spans="1:11" s="6" customFormat="1" ht="15">
      <c r="A390" s="123"/>
      <c r="B390" s="124"/>
      <c r="C390" s="168" t="s">
        <v>129</v>
      </c>
      <c r="D390" s="169"/>
      <c r="E390" s="169"/>
      <c r="F390" s="169"/>
      <c r="G390" s="169"/>
      <c r="H390" s="169"/>
      <c r="I390" s="65">
        <v>1.18</v>
      </c>
      <c r="J390" s="112"/>
      <c r="K390" s="67">
        <v>30.93</v>
      </c>
    </row>
    <row r="391" spans="1:11" s="6" customFormat="1" ht="15">
      <c r="A391" s="123"/>
      <c r="B391" s="124"/>
      <c r="C391" s="168" t="s">
        <v>131</v>
      </c>
      <c r="D391" s="169"/>
      <c r="E391" s="169"/>
      <c r="F391" s="169"/>
      <c r="G391" s="169"/>
      <c r="H391" s="169"/>
      <c r="I391" s="65">
        <v>6.49</v>
      </c>
      <c r="J391" s="112"/>
      <c r="K391" s="67">
        <v>68.45</v>
      </c>
    </row>
    <row r="392" spans="1:11" s="6" customFormat="1" ht="15.75">
      <c r="A392" s="123"/>
      <c r="B392" s="124"/>
      <c r="C392" s="173" t="s">
        <v>132</v>
      </c>
      <c r="D392" s="174"/>
      <c r="E392" s="174"/>
      <c r="F392" s="174"/>
      <c r="G392" s="174"/>
      <c r="H392" s="174"/>
      <c r="I392" s="76">
        <v>1.1599999999999999</v>
      </c>
      <c r="J392" s="117"/>
      <c r="K392" s="78">
        <v>29.38</v>
      </c>
    </row>
    <row r="393" spans="1:11" s="6" customFormat="1" ht="15.75">
      <c r="A393" s="123"/>
      <c r="B393" s="124"/>
      <c r="C393" s="173" t="s">
        <v>133</v>
      </c>
      <c r="D393" s="174"/>
      <c r="E393" s="174"/>
      <c r="F393" s="174"/>
      <c r="G393" s="174"/>
      <c r="H393" s="174"/>
      <c r="I393" s="76">
        <v>0.9</v>
      </c>
      <c r="J393" s="117"/>
      <c r="K393" s="78">
        <v>20.11</v>
      </c>
    </row>
    <row r="394" spans="1:11" s="6" customFormat="1" ht="15.75">
      <c r="A394" s="123"/>
      <c r="B394" s="124"/>
      <c r="C394" s="173" t="s">
        <v>442</v>
      </c>
      <c r="D394" s="174"/>
      <c r="E394" s="174"/>
      <c r="F394" s="174"/>
      <c r="G394" s="174"/>
      <c r="H394" s="174"/>
      <c r="I394" s="76"/>
      <c r="J394" s="117"/>
      <c r="K394" s="78"/>
    </row>
    <row r="395" spans="1:11" s="6" customFormat="1" ht="15">
      <c r="A395" s="123"/>
      <c r="B395" s="124"/>
      <c r="C395" s="168" t="s">
        <v>237</v>
      </c>
      <c r="D395" s="169"/>
      <c r="E395" s="169"/>
      <c r="F395" s="169"/>
      <c r="G395" s="169"/>
      <c r="H395" s="169"/>
      <c r="I395" s="65">
        <v>8.5500000000000007</v>
      </c>
      <c r="J395" s="112"/>
      <c r="K395" s="67">
        <v>117.94</v>
      </c>
    </row>
    <row r="396" spans="1:11" s="6" customFormat="1" ht="15.75">
      <c r="A396" s="123"/>
      <c r="B396" s="124"/>
      <c r="C396" s="175" t="s">
        <v>443</v>
      </c>
      <c r="D396" s="176"/>
      <c r="E396" s="176"/>
      <c r="F396" s="176"/>
      <c r="G396" s="176"/>
      <c r="H396" s="176"/>
      <c r="I396" s="87">
        <v>8.5500000000000007</v>
      </c>
      <c r="J396" s="125"/>
      <c r="K396" s="86">
        <v>117.94</v>
      </c>
    </row>
    <row r="397" spans="1:11" s="6" customFormat="1" ht="22.15" customHeight="1">
      <c r="A397" s="166" t="s">
        <v>444</v>
      </c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</row>
    <row r="398" spans="1:11" s="6" customFormat="1" ht="17.850000000000001" customHeight="1">
      <c r="A398" s="177" t="s">
        <v>208</v>
      </c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</row>
    <row r="399" spans="1:11" s="6" customFormat="1" ht="240">
      <c r="A399" s="59">
        <v>34</v>
      </c>
      <c r="B399" s="108" t="s">
        <v>445</v>
      </c>
      <c r="C399" s="108" t="s">
        <v>446</v>
      </c>
      <c r="D399" s="109" t="s">
        <v>122</v>
      </c>
      <c r="E399" s="62">
        <v>5.0999999999999997E-2</v>
      </c>
      <c r="F399" s="110">
        <v>1637.73</v>
      </c>
      <c r="G399" s="111"/>
      <c r="H399" s="110"/>
      <c r="I399" s="65"/>
      <c r="J399" s="112"/>
      <c r="K399" s="67"/>
    </row>
    <row r="400" spans="1:11" s="6" customFormat="1" ht="25.5" outlineLevel="1">
      <c r="A400" s="59" t="s">
        <v>43</v>
      </c>
      <c r="B400" s="108"/>
      <c r="C400" s="108" t="s">
        <v>44</v>
      </c>
      <c r="D400" s="109"/>
      <c r="E400" s="62" t="s">
        <v>43</v>
      </c>
      <c r="F400" s="110">
        <v>1531.2</v>
      </c>
      <c r="G400" s="111" t="s">
        <v>168</v>
      </c>
      <c r="H400" s="110"/>
      <c r="I400" s="65">
        <v>71.13</v>
      </c>
      <c r="J400" s="112">
        <v>26.39</v>
      </c>
      <c r="K400" s="67">
        <v>1877</v>
      </c>
    </row>
    <row r="401" spans="1:11" s="6" customFormat="1" ht="25.5" outlineLevel="1">
      <c r="A401" s="59" t="s">
        <v>43</v>
      </c>
      <c r="B401" s="108"/>
      <c r="C401" s="108" t="s">
        <v>46</v>
      </c>
      <c r="D401" s="109"/>
      <c r="E401" s="62" t="s">
        <v>43</v>
      </c>
      <c r="F401" s="110">
        <v>45.47</v>
      </c>
      <c r="G401" s="111" t="s">
        <v>169</v>
      </c>
      <c r="H401" s="110"/>
      <c r="I401" s="65">
        <v>2.09</v>
      </c>
      <c r="J401" s="112">
        <v>6.33</v>
      </c>
      <c r="K401" s="67">
        <v>13.21</v>
      </c>
    </row>
    <row r="402" spans="1:11" s="6" customFormat="1" ht="15" outlineLevel="1">
      <c r="A402" s="59" t="s">
        <v>43</v>
      </c>
      <c r="B402" s="108"/>
      <c r="C402" s="108" t="s">
        <v>48</v>
      </c>
      <c r="D402" s="109"/>
      <c r="E402" s="62" t="s">
        <v>43</v>
      </c>
      <c r="F402" s="110" t="s">
        <v>447</v>
      </c>
      <c r="G402" s="111"/>
      <c r="H402" s="110"/>
      <c r="I402" s="68" t="s">
        <v>286</v>
      </c>
      <c r="J402" s="112">
        <v>26.39</v>
      </c>
      <c r="K402" s="69" t="s">
        <v>448</v>
      </c>
    </row>
    <row r="403" spans="1:11" s="6" customFormat="1" ht="15" outlineLevel="1">
      <c r="A403" s="59" t="s">
        <v>43</v>
      </c>
      <c r="B403" s="108"/>
      <c r="C403" s="108" t="s">
        <v>52</v>
      </c>
      <c r="D403" s="109"/>
      <c r="E403" s="62" t="s">
        <v>43</v>
      </c>
      <c r="F403" s="110">
        <v>61.06</v>
      </c>
      <c r="G403" s="111">
        <v>0.6</v>
      </c>
      <c r="H403" s="110"/>
      <c r="I403" s="65">
        <v>1.87</v>
      </c>
      <c r="J403" s="112">
        <v>10.78</v>
      </c>
      <c r="K403" s="67">
        <v>20.14</v>
      </c>
    </row>
    <row r="404" spans="1:11" s="6" customFormat="1" ht="15" outlineLevel="1">
      <c r="A404" s="59" t="s">
        <v>43</v>
      </c>
      <c r="B404" s="108"/>
      <c r="C404" s="108" t="s">
        <v>53</v>
      </c>
      <c r="D404" s="109" t="s">
        <v>54</v>
      </c>
      <c r="E404" s="62">
        <v>85</v>
      </c>
      <c r="F404" s="110"/>
      <c r="G404" s="111"/>
      <c r="H404" s="110"/>
      <c r="I404" s="65">
        <v>60.46</v>
      </c>
      <c r="J404" s="112">
        <v>70</v>
      </c>
      <c r="K404" s="67">
        <v>1313.9</v>
      </c>
    </row>
    <row r="405" spans="1:11" s="6" customFormat="1" ht="15" outlineLevel="1">
      <c r="A405" s="59" t="s">
        <v>43</v>
      </c>
      <c r="B405" s="108"/>
      <c r="C405" s="108" t="s">
        <v>55</v>
      </c>
      <c r="D405" s="109" t="s">
        <v>54</v>
      </c>
      <c r="E405" s="62">
        <v>70</v>
      </c>
      <c r="F405" s="110"/>
      <c r="G405" s="111"/>
      <c r="H405" s="110"/>
      <c r="I405" s="65">
        <v>49.79</v>
      </c>
      <c r="J405" s="112">
        <v>41</v>
      </c>
      <c r="K405" s="67">
        <v>769.57</v>
      </c>
    </row>
    <row r="406" spans="1:11" s="6" customFormat="1" ht="15" outlineLevel="1">
      <c r="A406" s="59" t="s">
        <v>43</v>
      </c>
      <c r="B406" s="108"/>
      <c r="C406" s="108" t="s">
        <v>56</v>
      </c>
      <c r="D406" s="109" t="s">
        <v>54</v>
      </c>
      <c r="E406" s="62">
        <v>98</v>
      </c>
      <c r="F406" s="110"/>
      <c r="G406" s="111"/>
      <c r="H406" s="110"/>
      <c r="I406" s="65">
        <v>0.01</v>
      </c>
      <c r="J406" s="112">
        <v>95</v>
      </c>
      <c r="K406" s="67">
        <v>0.27</v>
      </c>
    </row>
    <row r="407" spans="1:11" s="6" customFormat="1" ht="15" outlineLevel="1">
      <c r="A407" s="59" t="s">
        <v>43</v>
      </c>
      <c r="B407" s="108"/>
      <c r="C407" s="108" t="s">
        <v>57</v>
      </c>
      <c r="D407" s="109" t="s">
        <v>54</v>
      </c>
      <c r="E407" s="62">
        <v>77</v>
      </c>
      <c r="F407" s="110"/>
      <c r="G407" s="111"/>
      <c r="H407" s="110"/>
      <c r="I407" s="65">
        <v>0.01</v>
      </c>
      <c r="J407" s="112">
        <v>65</v>
      </c>
      <c r="K407" s="67">
        <v>0.18</v>
      </c>
    </row>
    <row r="408" spans="1:11" s="6" customFormat="1" ht="30" outlineLevel="1">
      <c r="A408" s="59" t="s">
        <v>43</v>
      </c>
      <c r="B408" s="108"/>
      <c r="C408" s="108" t="s">
        <v>58</v>
      </c>
      <c r="D408" s="109" t="s">
        <v>59</v>
      </c>
      <c r="E408" s="62">
        <v>116</v>
      </c>
      <c r="F408" s="110"/>
      <c r="G408" s="111" t="s">
        <v>168</v>
      </c>
      <c r="H408" s="110"/>
      <c r="I408" s="65">
        <v>5.39</v>
      </c>
      <c r="J408" s="112"/>
      <c r="K408" s="67"/>
    </row>
    <row r="409" spans="1:11" s="6" customFormat="1" ht="15.75">
      <c r="A409" s="70" t="s">
        <v>43</v>
      </c>
      <c r="B409" s="113"/>
      <c r="C409" s="113" t="s">
        <v>60</v>
      </c>
      <c r="D409" s="114"/>
      <c r="E409" s="73" t="s">
        <v>43</v>
      </c>
      <c r="F409" s="115"/>
      <c r="G409" s="116"/>
      <c r="H409" s="115"/>
      <c r="I409" s="76">
        <v>185.36</v>
      </c>
      <c r="J409" s="117"/>
      <c r="K409" s="78">
        <v>3994.27</v>
      </c>
    </row>
    <row r="410" spans="1:11" s="6" customFormat="1" ht="15" outlineLevel="1">
      <c r="A410" s="59" t="s">
        <v>43</v>
      </c>
      <c r="B410" s="108"/>
      <c r="C410" s="108" t="s">
        <v>61</v>
      </c>
      <c r="D410" s="109"/>
      <c r="E410" s="62" t="s">
        <v>43</v>
      </c>
      <c r="F410" s="110"/>
      <c r="G410" s="111"/>
      <c r="H410" s="110"/>
      <c r="I410" s="65"/>
      <c r="J410" s="112"/>
      <c r="K410" s="67"/>
    </row>
    <row r="411" spans="1:11" s="6" customFormat="1" ht="25.5" outlineLevel="1">
      <c r="A411" s="59" t="s">
        <v>43</v>
      </c>
      <c r="B411" s="108"/>
      <c r="C411" s="108" t="s">
        <v>46</v>
      </c>
      <c r="D411" s="109"/>
      <c r="E411" s="62" t="s">
        <v>43</v>
      </c>
      <c r="F411" s="110">
        <v>0.23</v>
      </c>
      <c r="G411" s="111" t="s">
        <v>173</v>
      </c>
      <c r="H411" s="110"/>
      <c r="I411" s="65"/>
      <c r="J411" s="112">
        <v>26.39</v>
      </c>
      <c r="K411" s="67">
        <v>0.03</v>
      </c>
    </row>
    <row r="412" spans="1:11" s="6" customFormat="1" ht="25.5" outlineLevel="1">
      <c r="A412" s="59" t="s">
        <v>43</v>
      </c>
      <c r="B412" s="108"/>
      <c r="C412" s="108" t="s">
        <v>48</v>
      </c>
      <c r="D412" s="109"/>
      <c r="E412" s="62" t="s">
        <v>43</v>
      </c>
      <c r="F412" s="110">
        <v>0.23</v>
      </c>
      <c r="G412" s="111" t="s">
        <v>173</v>
      </c>
      <c r="H412" s="110"/>
      <c r="I412" s="65"/>
      <c r="J412" s="112">
        <v>26.39</v>
      </c>
      <c r="K412" s="67">
        <v>0.03</v>
      </c>
    </row>
    <row r="413" spans="1:11" s="6" customFormat="1" ht="15" outlineLevel="1">
      <c r="A413" s="59" t="s">
        <v>43</v>
      </c>
      <c r="B413" s="108"/>
      <c r="C413" s="108" t="s">
        <v>63</v>
      </c>
      <c r="D413" s="109" t="s">
        <v>54</v>
      </c>
      <c r="E413" s="62">
        <v>175</v>
      </c>
      <c r="F413" s="110"/>
      <c r="G413" s="111"/>
      <c r="H413" s="110"/>
      <c r="I413" s="65">
        <v>0</v>
      </c>
      <c r="J413" s="112">
        <v>160</v>
      </c>
      <c r="K413" s="67">
        <v>0.05</v>
      </c>
    </row>
    <row r="414" spans="1:11" s="6" customFormat="1" ht="15" outlineLevel="1">
      <c r="A414" s="59" t="s">
        <v>43</v>
      </c>
      <c r="B414" s="108"/>
      <c r="C414" s="108" t="s">
        <v>64</v>
      </c>
      <c r="D414" s="109"/>
      <c r="E414" s="62" t="s">
        <v>43</v>
      </c>
      <c r="F414" s="110"/>
      <c r="G414" s="111"/>
      <c r="H414" s="110"/>
      <c r="I414" s="65"/>
      <c r="J414" s="112"/>
      <c r="K414" s="67">
        <v>0.08</v>
      </c>
    </row>
    <row r="415" spans="1:11" s="6" customFormat="1" ht="15.75">
      <c r="A415" s="70" t="s">
        <v>43</v>
      </c>
      <c r="B415" s="113"/>
      <c r="C415" s="113" t="s">
        <v>65</v>
      </c>
      <c r="D415" s="114"/>
      <c r="E415" s="73" t="s">
        <v>43</v>
      </c>
      <c r="F415" s="115"/>
      <c r="G415" s="116"/>
      <c r="H415" s="115"/>
      <c r="I415" s="76">
        <v>185.36</v>
      </c>
      <c r="J415" s="117"/>
      <c r="K415" s="78">
        <v>3994.35</v>
      </c>
    </row>
    <row r="416" spans="1:11" s="6" customFormat="1" ht="240">
      <c r="A416" s="59">
        <v>35</v>
      </c>
      <c r="B416" s="108" t="s">
        <v>449</v>
      </c>
      <c r="C416" s="108" t="s">
        <v>231</v>
      </c>
      <c r="D416" s="109" t="s">
        <v>142</v>
      </c>
      <c r="E416" s="62" t="s">
        <v>450</v>
      </c>
      <c r="F416" s="110">
        <v>4585.78</v>
      </c>
      <c r="G416" s="111"/>
      <c r="H416" s="110"/>
      <c r="I416" s="65"/>
      <c r="J416" s="112"/>
      <c r="K416" s="67"/>
    </row>
    <row r="417" spans="1:11" s="6" customFormat="1" ht="25.5" outlineLevel="1">
      <c r="A417" s="59" t="s">
        <v>43</v>
      </c>
      <c r="B417" s="108"/>
      <c r="C417" s="108" t="s">
        <v>44</v>
      </c>
      <c r="D417" s="109"/>
      <c r="E417" s="62" t="s">
        <v>43</v>
      </c>
      <c r="F417" s="110">
        <v>3851.52</v>
      </c>
      <c r="G417" s="111" t="s">
        <v>168</v>
      </c>
      <c r="H417" s="110"/>
      <c r="I417" s="65">
        <v>789.84</v>
      </c>
      <c r="J417" s="112">
        <v>26.39</v>
      </c>
      <c r="K417" s="67">
        <v>20843.86</v>
      </c>
    </row>
    <row r="418" spans="1:11" s="6" customFormat="1" ht="25.5" outlineLevel="1">
      <c r="A418" s="59" t="s">
        <v>43</v>
      </c>
      <c r="B418" s="108"/>
      <c r="C418" s="108" t="s">
        <v>46</v>
      </c>
      <c r="D418" s="109"/>
      <c r="E418" s="62" t="s">
        <v>43</v>
      </c>
      <c r="F418" s="110">
        <v>674.26</v>
      </c>
      <c r="G418" s="111" t="s">
        <v>169</v>
      </c>
      <c r="H418" s="110"/>
      <c r="I418" s="65">
        <v>136.63</v>
      </c>
      <c r="J418" s="112">
        <v>8.34</v>
      </c>
      <c r="K418" s="67">
        <v>1139.51</v>
      </c>
    </row>
    <row r="419" spans="1:11" s="6" customFormat="1" ht="15" outlineLevel="1">
      <c r="A419" s="59" t="s">
        <v>43</v>
      </c>
      <c r="B419" s="108"/>
      <c r="C419" s="108" t="s">
        <v>48</v>
      </c>
      <c r="D419" s="109"/>
      <c r="E419" s="62" t="s">
        <v>43</v>
      </c>
      <c r="F419" s="110" t="s">
        <v>233</v>
      </c>
      <c r="G419" s="111"/>
      <c r="H419" s="110"/>
      <c r="I419" s="68" t="s">
        <v>451</v>
      </c>
      <c r="J419" s="112">
        <v>26.39</v>
      </c>
      <c r="K419" s="69" t="s">
        <v>452</v>
      </c>
    </row>
    <row r="420" spans="1:11" s="6" customFormat="1" ht="15" outlineLevel="1">
      <c r="A420" s="59" t="s">
        <v>43</v>
      </c>
      <c r="B420" s="108"/>
      <c r="C420" s="108" t="s">
        <v>52</v>
      </c>
      <c r="D420" s="109"/>
      <c r="E420" s="62" t="s">
        <v>43</v>
      </c>
      <c r="F420" s="110">
        <v>60</v>
      </c>
      <c r="G420" s="111">
        <v>0.6</v>
      </c>
      <c r="H420" s="110"/>
      <c r="I420" s="65">
        <v>8.11</v>
      </c>
      <c r="J420" s="112">
        <v>8.23</v>
      </c>
      <c r="K420" s="67">
        <v>66.709999999999994</v>
      </c>
    </row>
    <row r="421" spans="1:11" s="6" customFormat="1" ht="15" outlineLevel="1">
      <c r="A421" s="59" t="s">
        <v>43</v>
      </c>
      <c r="B421" s="108"/>
      <c r="C421" s="108" t="s">
        <v>53</v>
      </c>
      <c r="D421" s="109" t="s">
        <v>54</v>
      </c>
      <c r="E421" s="62">
        <v>85</v>
      </c>
      <c r="F421" s="110"/>
      <c r="G421" s="111"/>
      <c r="H421" s="110"/>
      <c r="I421" s="65">
        <v>671.36</v>
      </c>
      <c r="J421" s="112">
        <v>70</v>
      </c>
      <c r="K421" s="67">
        <v>14590.7</v>
      </c>
    </row>
    <row r="422" spans="1:11" s="6" customFormat="1" ht="15" outlineLevel="1">
      <c r="A422" s="59" t="s">
        <v>43</v>
      </c>
      <c r="B422" s="108"/>
      <c r="C422" s="108" t="s">
        <v>55</v>
      </c>
      <c r="D422" s="109" t="s">
        <v>54</v>
      </c>
      <c r="E422" s="62">
        <v>70</v>
      </c>
      <c r="F422" s="110"/>
      <c r="G422" s="111"/>
      <c r="H422" s="110"/>
      <c r="I422" s="65">
        <v>552.89</v>
      </c>
      <c r="J422" s="112">
        <v>41</v>
      </c>
      <c r="K422" s="67">
        <v>8545.98</v>
      </c>
    </row>
    <row r="423" spans="1:11" s="6" customFormat="1" ht="15" outlineLevel="1">
      <c r="A423" s="59" t="s">
        <v>43</v>
      </c>
      <c r="B423" s="108"/>
      <c r="C423" s="108" t="s">
        <v>56</v>
      </c>
      <c r="D423" s="109" t="s">
        <v>54</v>
      </c>
      <c r="E423" s="62">
        <v>98</v>
      </c>
      <c r="F423" s="110"/>
      <c r="G423" s="111"/>
      <c r="H423" s="110"/>
      <c r="I423" s="65">
        <v>8.77</v>
      </c>
      <c r="J423" s="112">
        <v>95</v>
      </c>
      <c r="K423" s="67">
        <v>224.49</v>
      </c>
    </row>
    <row r="424" spans="1:11" s="6" customFormat="1" ht="15" outlineLevel="1">
      <c r="A424" s="59" t="s">
        <v>43</v>
      </c>
      <c r="B424" s="108"/>
      <c r="C424" s="108" t="s">
        <v>57</v>
      </c>
      <c r="D424" s="109" t="s">
        <v>54</v>
      </c>
      <c r="E424" s="62">
        <v>77</v>
      </c>
      <c r="F424" s="110"/>
      <c r="G424" s="111"/>
      <c r="H424" s="110"/>
      <c r="I424" s="65">
        <v>6.89</v>
      </c>
      <c r="J424" s="112">
        <v>65</v>
      </c>
      <c r="K424" s="67">
        <v>153.6</v>
      </c>
    </row>
    <row r="425" spans="1:11" s="6" customFormat="1" ht="30" outlineLevel="1">
      <c r="A425" s="59" t="s">
        <v>43</v>
      </c>
      <c r="B425" s="108"/>
      <c r="C425" s="108" t="s">
        <v>58</v>
      </c>
      <c r="D425" s="109" t="s">
        <v>59</v>
      </c>
      <c r="E425" s="62">
        <v>272</v>
      </c>
      <c r="F425" s="110"/>
      <c r="G425" s="111" t="s">
        <v>168</v>
      </c>
      <c r="H425" s="110"/>
      <c r="I425" s="65">
        <v>55.78</v>
      </c>
      <c r="J425" s="112"/>
      <c r="K425" s="67"/>
    </row>
    <row r="426" spans="1:11" s="6" customFormat="1" ht="15.75">
      <c r="A426" s="70" t="s">
        <v>43</v>
      </c>
      <c r="B426" s="113"/>
      <c r="C426" s="113" t="s">
        <v>60</v>
      </c>
      <c r="D426" s="114"/>
      <c r="E426" s="73" t="s">
        <v>43</v>
      </c>
      <c r="F426" s="115"/>
      <c r="G426" s="116"/>
      <c r="H426" s="115"/>
      <c r="I426" s="76">
        <v>2174.4899999999998</v>
      </c>
      <c r="J426" s="117"/>
      <c r="K426" s="78">
        <v>45564.85</v>
      </c>
    </row>
    <row r="427" spans="1:11" s="6" customFormat="1" ht="15" outlineLevel="1">
      <c r="A427" s="59" t="s">
        <v>43</v>
      </c>
      <c r="B427" s="108"/>
      <c r="C427" s="108" t="s">
        <v>61</v>
      </c>
      <c r="D427" s="109"/>
      <c r="E427" s="62" t="s">
        <v>43</v>
      </c>
      <c r="F427" s="110"/>
      <c r="G427" s="111"/>
      <c r="H427" s="110"/>
      <c r="I427" s="65"/>
      <c r="J427" s="112"/>
      <c r="K427" s="67"/>
    </row>
    <row r="428" spans="1:11" s="6" customFormat="1" ht="25.5" outlineLevel="1">
      <c r="A428" s="59" t="s">
        <v>43</v>
      </c>
      <c r="B428" s="108"/>
      <c r="C428" s="108" t="s">
        <v>46</v>
      </c>
      <c r="D428" s="109"/>
      <c r="E428" s="62" t="s">
        <v>43</v>
      </c>
      <c r="F428" s="110">
        <v>44.19</v>
      </c>
      <c r="G428" s="111" t="s">
        <v>173</v>
      </c>
      <c r="H428" s="110"/>
      <c r="I428" s="65">
        <v>0.9</v>
      </c>
      <c r="J428" s="112">
        <v>26.39</v>
      </c>
      <c r="K428" s="67">
        <v>23.63</v>
      </c>
    </row>
    <row r="429" spans="1:11" s="6" customFormat="1" ht="25.5" outlineLevel="1">
      <c r="A429" s="59" t="s">
        <v>43</v>
      </c>
      <c r="B429" s="108"/>
      <c r="C429" s="108" t="s">
        <v>48</v>
      </c>
      <c r="D429" s="109"/>
      <c r="E429" s="62" t="s">
        <v>43</v>
      </c>
      <c r="F429" s="110">
        <v>44.19</v>
      </c>
      <c r="G429" s="111" t="s">
        <v>173</v>
      </c>
      <c r="H429" s="110"/>
      <c r="I429" s="65">
        <v>0.9</v>
      </c>
      <c r="J429" s="112">
        <v>26.39</v>
      </c>
      <c r="K429" s="67">
        <v>23.63</v>
      </c>
    </row>
    <row r="430" spans="1:11" s="6" customFormat="1" ht="15" outlineLevel="1">
      <c r="A430" s="59" t="s">
        <v>43</v>
      </c>
      <c r="B430" s="108"/>
      <c r="C430" s="108" t="s">
        <v>63</v>
      </c>
      <c r="D430" s="109" t="s">
        <v>54</v>
      </c>
      <c r="E430" s="62">
        <v>175</v>
      </c>
      <c r="F430" s="110"/>
      <c r="G430" s="111"/>
      <c r="H430" s="110"/>
      <c r="I430" s="65">
        <v>1.57</v>
      </c>
      <c r="J430" s="112">
        <v>160</v>
      </c>
      <c r="K430" s="67">
        <v>37.81</v>
      </c>
    </row>
    <row r="431" spans="1:11" s="6" customFormat="1" ht="15" outlineLevel="1">
      <c r="A431" s="59" t="s">
        <v>43</v>
      </c>
      <c r="B431" s="108"/>
      <c r="C431" s="108" t="s">
        <v>64</v>
      </c>
      <c r="D431" s="109"/>
      <c r="E431" s="62" t="s">
        <v>43</v>
      </c>
      <c r="F431" s="110"/>
      <c r="G431" s="111"/>
      <c r="H431" s="110"/>
      <c r="I431" s="65">
        <v>2.4700000000000002</v>
      </c>
      <c r="J431" s="112"/>
      <c r="K431" s="67">
        <v>61.44</v>
      </c>
    </row>
    <row r="432" spans="1:11" s="6" customFormat="1" ht="15.75">
      <c r="A432" s="70" t="s">
        <v>43</v>
      </c>
      <c r="B432" s="113"/>
      <c r="C432" s="113" t="s">
        <v>65</v>
      </c>
      <c r="D432" s="114"/>
      <c r="E432" s="73" t="s">
        <v>43</v>
      </c>
      <c r="F432" s="115"/>
      <c r="G432" s="116"/>
      <c r="H432" s="115"/>
      <c r="I432" s="76">
        <v>2176.96</v>
      </c>
      <c r="J432" s="117"/>
      <c r="K432" s="78">
        <v>45626.29</v>
      </c>
    </row>
    <row r="433" spans="1:11" s="6" customFormat="1" ht="17.850000000000001" customHeight="1">
      <c r="A433" s="177" t="s">
        <v>453</v>
      </c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</row>
    <row r="434" spans="1:11" s="6" customFormat="1" ht="180">
      <c r="A434" s="59">
        <v>36</v>
      </c>
      <c r="B434" s="108" t="s">
        <v>454</v>
      </c>
      <c r="C434" s="108" t="s">
        <v>455</v>
      </c>
      <c r="D434" s="109" t="s">
        <v>142</v>
      </c>
      <c r="E434" s="62" t="s">
        <v>456</v>
      </c>
      <c r="F434" s="110">
        <v>10368.6</v>
      </c>
      <c r="G434" s="111"/>
      <c r="H434" s="110"/>
      <c r="I434" s="65"/>
      <c r="J434" s="112"/>
      <c r="K434" s="67"/>
    </row>
    <row r="435" spans="1:11" s="6" customFormat="1" ht="25.5" outlineLevel="1">
      <c r="A435" s="59" t="s">
        <v>43</v>
      </c>
      <c r="B435" s="108"/>
      <c r="C435" s="108" t="s">
        <v>44</v>
      </c>
      <c r="D435" s="109"/>
      <c r="E435" s="62" t="s">
        <v>43</v>
      </c>
      <c r="F435" s="110">
        <v>2504.29</v>
      </c>
      <c r="G435" s="111" t="s">
        <v>94</v>
      </c>
      <c r="H435" s="110"/>
      <c r="I435" s="65">
        <v>768.04</v>
      </c>
      <c r="J435" s="112">
        <v>26.39</v>
      </c>
      <c r="K435" s="67">
        <v>20268.64</v>
      </c>
    </row>
    <row r="436" spans="1:11" s="6" customFormat="1" ht="15" outlineLevel="1">
      <c r="A436" s="59" t="s">
        <v>43</v>
      </c>
      <c r="B436" s="108"/>
      <c r="C436" s="108" t="s">
        <v>46</v>
      </c>
      <c r="D436" s="109"/>
      <c r="E436" s="62" t="s">
        <v>43</v>
      </c>
      <c r="F436" s="110">
        <v>307.45999999999998</v>
      </c>
      <c r="G436" s="111" t="s">
        <v>95</v>
      </c>
      <c r="H436" s="110"/>
      <c r="I436" s="65">
        <v>93.18</v>
      </c>
      <c r="J436" s="112">
        <v>9.5500000000000007</v>
      </c>
      <c r="K436" s="67">
        <v>889.84</v>
      </c>
    </row>
    <row r="437" spans="1:11" s="6" customFormat="1" ht="15" outlineLevel="1">
      <c r="A437" s="59" t="s">
        <v>43</v>
      </c>
      <c r="B437" s="108"/>
      <c r="C437" s="108" t="s">
        <v>48</v>
      </c>
      <c r="D437" s="109"/>
      <c r="E437" s="62" t="s">
        <v>43</v>
      </c>
      <c r="F437" s="110" t="s">
        <v>242</v>
      </c>
      <c r="G437" s="111"/>
      <c r="H437" s="110"/>
      <c r="I437" s="68" t="s">
        <v>457</v>
      </c>
      <c r="J437" s="112">
        <v>26.39</v>
      </c>
      <c r="K437" s="69" t="s">
        <v>458</v>
      </c>
    </row>
    <row r="438" spans="1:11" s="6" customFormat="1" ht="15" outlineLevel="1">
      <c r="A438" s="59" t="s">
        <v>43</v>
      </c>
      <c r="B438" s="108"/>
      <c r="C438" s="108" t="s">
        <v>52</v>
      </c>
      <c r="D438" s="109"/>
      <c r="E438" s="62" t="s">
        <v>43</v>
      </c>
      <c r="F438" s="110">
        <v>7556.85</v>
      </c>
      <c r="G438" s="111"/>
      <c r="H438" s="110"/>
      <c r="I438" s="65">
        <v>1526.76</v>
      </c>
      <c r="J438" s="112">
        <v>3.57</v>
      </c>
      <c r="K438" s="67">
        <v>5450.52</v>
      </c>
    </row>
    <row r="439" spans="1:11" s="6" customFormat="1" ht="15" outlineLevel="1">
      <c r="A439" s="59" t="s">
        <v>43</v>
      </c>
      <c r="B439" s="108"/>
      <c r="C439" s="108" t="s">
        <v>53</v>
      </c>
      <c r="D439" s="109" t="s">
        <v>54</v>
      </c>
      <c r="E439" s="62">
        <v>105</v>
      </c>
      <c r="F439" s="110"/>
      <c r="G439" s="111"/>
      <c r="H439" s="110"/>
      <c r="I439" s="65">
        <v>806.44</v>
      </c>
      <c r="J439" s="112">
        <v>87</v>
      </c>
      <c r="K439" s="67">
        <v>17633.72</v>
      </c>
    </row>
    <row r="440" spans="1:11" s="6" customFormat="1" ht="15" outlineLevel="1">
      <c r="A440" s="59" t="s">
        <v>43</v>
      </c>
      <c r="B440" s="108"/>
      <c r="C440" s="108" t="s">
        <v>55</v>
      </c>
      <c r="D440" s="109" t="s">
        <v>54</v>
      </c>
      <c r="E440" s="62">
        <v>70</v>
      </c>
      <c r="F440" s="110"/>
      <c r="G440" s="111"/>
      <c r="H440" s="110"/>
      <c r="I440" s="65">
        <v>537.63</v>
      </c>
      <c r="J440" s="112">
        <v>41</v>
      </c>
      <c r="K440" s="67">
        <v>8310.14</v>
      </c>
    </row>
    <row r="441" spans="1:11" s="6" customFormat="1" ht="15" outlineLevel="1">
      <c r="A441" s="59" t="s">
        <v>43</v>
      </c>
      <c r="B441" s="108"/>
      <c r="C441" s="108" t="s">
        <v>56</v>
      </c>
      <c r="D441" s="109" t="s">
        <v>54</v>
      </c>
      <c r="E441" s="62">
        <v>98</v>
      </c>
      <c r="F441" s="110"/>
      <c r="G441" s="111"/>
      <c r="H441" s="110"/>
      <c r="I441" s="65">
        <v>13.98</v>
      </c>
      <c r="J441" s="112">
        <v>95</v>
      </c>
      <c r="K441" s="67">
        <v>357.86</v>
      </c>
    </row>
    <row r="442" spans="1:11" s="6" customFormat="1" ht="15" outlineLevel="1">
      <c r="A442" s="59" t="s">
        <v>43</v>
      </c>
      <c r="B442" s="108"/>
      <c r="C442" s="108" t="s">
        <v>57</v>
      </c>
      <c r="D442" s="109" t="s">
        <v>54</v>
      </c>
      <c r="E442" s="62">
        <v>77</v>
      </c>
      <c r="F442" s="110"/>
      <c r="G442" s="111"/>
      <c r="H442" s="110"/>
      <c r="I442" s="65">
        <v>10.99</v>
      </c>
      <c r="J442" s="112">
        <v>65</v>
      </c>
      <c r="K442" s="67">
        <v>244.85</v>
      </c>
    </row>
    <row r="443" spans="1:11" s="6" customFormat="1" ht="30" outlineLevel="1">
      <c r="A443" s="59" t="s">
        <v>43</v>
      </c>
      <c r="B443" s="108"/>
      <c r="C443" s="108" t="s">
        <v>58</v>
      </c>
      <c r="D443" s="109" t="s">
        <v>59</v>
      </c>
      <c r="E443" s="62">
        <v>214.09</v>
      </c>
      <c r="F443" s="110"/>
      <c r="G443" s="111" t="s">
        <v>94</v>
      </c>
      <c r="H443" s="110"/>
      <c r="I443" s="65">
        <v>65.66</v>
      </c>
      <c r="J443" s="112"/>
      <c r="K443" s="67"/>
    </row>
    <row r="444" spans="1:11" s="6" customFormat="1" ht="15.75">
      <c r="A444" s="70" t="s">
        <v>43</v>
      </c>
      <c r="B444" s="113"/>
      <c r="C444" s="113" t="s">
        <v>60</v>
      </c>
      <c r="D444" s="114"/>
      <c r="E444" s="73" t="s">
        <v>43</v>
      </c>
      <c r="F444" s="115"/>
      <c r="G444" s="116"/>
      <c r="H444" s="115"/>
      <c r="I444" s="76">
        <v>3757.02</v>
      </c>
      <c r="J444" s="117"/>
      <c r="K444" s="78">
        <v>53155.57</v>
      </c>
    </row>
    <row r="445" spans="1:11" s="6" customFormat="1" ht="15" outlineLevel="1">
      <c r="A445" s="59" t="s">
        <v>43</v>
      </c>
      <c r="B445" s="108"/>
      <c r="C445" s="108" t="s">
        <v>61</v>
      </c>
      <c r="D445" s="109"/>
      <c r="E445" s="62" t="s">
        <v>43</v>
      </c>
      <c r="F445" s="110"/>
      <c r="G445" s="111"/>
      <c r="H445" s="110"/>
      <c r="I445" s="65"/>
      <c r="J445" s="112"/>
      <c r="K445" s="67"/>
    </row>
    <row r="446" spans="1:11" s="6" customFormat="1" ht="25.5" outlineLevel="1">
      <c r="A446" s="59" t="s">
        <v>43</v>
      </c>
      <c r="B446" s="108"/>
      <c r="C446" s="108" t="s">
        <v>46</v>
      </c>
      <c r="D446" s="109"/>
      <c r="E446" s="62" t="s">
        <v>43</v>
      </c>
      <c r="F446" s="110">
        <v>47.1</v>
      </c>
      <c r="G446" s="111" t="s">
        <v>100</v>
      </c>
      <c r="H446" s="110"/>
      <c r="I446" s="65">
        <v>1.43</v>
      </c>
      <c r="J446" s="112">
        <v>26.39</v>
      </c>
      <c r="K446" s="67">
        <v>37.67</v>
      </c>
    </row>
    <row r="447" spans="1:11" s="6" customFormat="1" ht="25.5" outlineLevel="1">
      <c r="A447" s="59" t="s">
        <v>43</v>
      </c>
      <c r="B447" s="108"/>
      <c r="C447" s="108" t="s">
        <v>48</v>
      </c>
      <c r="D447" s="109"/>
      <c r="E447" s="62" t="s">
        <v>43</v>
      </c>
      <c r="F447" s="110">
        <v>47.1</v>
      </c>
      <c r="G447" s="111" t="s">
        <v>100</v>
      </c>
      <c r="H447" s="110"/>
      <c r="I447" s="65">
        <v>1.43</v>
      </c>
      <c r="J447" s="112">
        <v>26.39</v>
      </c>
      <c r="K447" s="67">
        <v>37.67</v>
      </c>
    </row>
    <row r="448" spans="1:11" s="6" customFormat="1" ht="15" outlineLevel="1">
      <c r="A448" s="59" t="s">
        <v>43</v>
      </c>
      <c r="B448" s="108"/>
      <c r="C448" s="108" t="s">
        <v>63</v>
      </c>
      <c r="D448" s="109" t="s">
        <v>54</v>
      </c>
      <c r="E448" s="62">
        <v>175</v>
      </c>
      <c r="F448" s="110"/>
      <c r="G448" s="111"/>
      <c r="H448" s="110"/>
      <c r="I448" s="65">
        <v>2.5</v>
      </c>
      <c r="J448" s="112">
        <v>160</v>
      </c>
      <c r="K448" s="67">
        <v>60.28</v>
      </c>
    </row>
    <row r="449" spans="1:11" s="6" customFormat="1" ht="15" outlineLevel="1">
      <c r="A449" s="59" t="s">
        <v>43</v>
      </c>
      <c r="B449" s="108"/>
      <c r="C449" s="108" t="s">
        <v>64</v>
      </c>
      <c r="D449" s="109"/>
      <c r="E449" s="62" t="s">
        <v>43</v>
      </c>
      <c r="F449" s="110"/>
      <c r="G449" s="111"/>
      <c r="H449" s="110"/>
      <c r="I449" s="65">
        <v>3.93</v>
      </c>
      <c r="J449" s="112"/>
      <c r="K449" s="67">
        <v>97.95</v>
      </c>
    </row>
    <row r="450" spans="1:11" s="6" customFormat="1" ht="15.75">
      <c r="A450" s="70" t="s">
        <v>43</v>
      </c>
      <c r="B450" s="113"/>
      <c r="C450" s="113" t="s">
        <v>65</v>
      </c>
      <c r="D450" s="114"/>
      <c r="E450" s="73" t="s">
        <v>43</v>
      </c>
      <c r="F450" s="115"/>
      <c r="G450" s="116"/>
      <c r="H450" s="115"/>
      <c r="I450" s="76">
        <v>3760.95</v>
      </c>
      <c r="J450" s="117"/>
      <c r="K450" s="78">
        <v>53253.52</v>
      </c>
    </row>
    <row r="451" spans="1:11" s="6" customFormat="1" ht="60">
      <c r="A451" s="59">
        <v>37</v>
      </c>
      <c r="B451" s="108" t="s">
        <v>123</v>
      </c>
      <c r="C451" s="108" t="s">
        <v>245</v>
      </c>
      <c r="D451" s="109" t="s">
        <v>103</v>
      </c>
      <c r="E451" s="62">
        <v>20.203600000000002</v>
      </c>
      <c r="F451" s="110">
        <v>2871.62</v>
      </c>
      <c r="G451" s="111"/>
      <c r="H451" s="110"/>
      <c r="I451" s="65">
        <v>58017.06</v>
      </c>
      <c r="J451" s="112">
        <v>7.4</v>
      </c>
      <c r="K451" s="78">
        <v>429326.26</v>
      </c>
    </row>
    <row r="452" spans="1:11" s="6" customFormat="1" ht="180">
      <c r="A452" s="59">
        <v>38</v>
      </c>
      <c r="B452" s="108" t="s">
        <v>459</v>
      </c>
      <c r="C452" s="108" t="s">
        <v>460</v>
      </c>
      <c r="D452" s="109" t="s">
        <v>41</v>
      </c>
      <c r="E452" s="62">
        <v>4</v>
      </c>
      <c r="F452" s="110">
        <v>703.32</v>
      </c>
      <c r="G452" s="111"/>
      <c r="H452" s="110"/>
      <c r="I452" s="65"/>
      <c r="J452" s="112"/>
      <c r="K452" s="67"/>
    </row>
    <row r="453" spans="1:11" s="6" customFormat="1" ht="25.5" outlineLevel="1">
      <c r="A453" s="59" t="s">
        <v>43</v>
      </c>
      <c r="B453" s="108"/>
      <c r="C453" s="108" t="s">
        <v>44</v>
      </c>
      <c r="D453" s="109"/>
      <c r="E453" s="62" t="s">
        <v>43</v>
      </c>
      <c r="F453" s="110">
        <v>295.92</v>
      </c>
      <c r="G453" s="111" t="s">
        <v>94</v>
      </c>
      <c r="H453" s="110"/>
      <c r="I453" s="65">
        <v>1796.83</v>
      </c>
      <c r="J453" s="112">
        <v>26.39</v>
      </c>
      <c r="K453" s="67">
        <v>47418.239999999998</v>
      </c>
    </row>
    <row r="454" spans="1:11" s="6" customFormat="1" ht="15" outlineLevel="1">
      <c r="A454" s="59" t="s">
        <v>43</v>
      </c>
      <c r="B454" s="108"/>
      <c r="C454" s="108" t="s">
        <v>46</v>
      </c>
      <c r="D454" s="109"/>
      <c r="E454" s="62" t="s">
        <v>43</v>
      </c>
      <c r="F454" s="110">
        <v>352.66</v>
      </c>
      <c r="G454" s="111" t="s">
        <v>95</v>
      </c>
      <c r="H454" s="110"/>
      <c r="I454" s="65">
        <v>2115.96</v>
      </c>
      <c r="J454" s="112">
        <v>9.89</v>
      </c>
      <c r="K454" s="67">
        <v>20926.84</v>
      </c>
    </row>
    <row r="455" spans="1:11" s="6" customFormat="1" ht="15" outlineLevel="1">
      <c r="A455" s="59" t="s">
        <v>43</v>
      </c>
      <c r="B455" s="108"/>
      <c r="C455" s="108" t="s">
        <v>48</v>
      </c>
      <c r="D455" s="109"/>
      <c r="E455" s="62" t="s">
        <v>43</v>
      </c>
      <c r="F455" s="110" t="s">
        <v>461</v>
      </c>
      <c r="G455" s="111"/>
      <c r="H455" s="110"/>
      <c r="I455" s="68" t="s">
        <v>462</v>
      </c>
      <c r="J455" s="112">
        <v>26.39</v>
      </c>
      <c r="K455" s="69" t="s">
        <v>463</v>
      </c>
    </row>
    <row r="456" spans="1:11" s="6" customFormat="1" ht="15" outlineLevel="1">
      <c r="A456" s="59" t="s">
        <v>43</v>
      </c>
      <c r="B456" s="108"/>
      <c r="C456" s="108" t="s">
        <v>52</v>
      </c>
      <c r="D456" s="109"/>
      <c r="E456" s="62" t="s">
        <v>43</v>
      </c>
      <c r="F456" s="110">
        <v>54.74</v>
      </c>
      <c r="G456" s="111"/>
      <c r="H456" s="110"/>
      <c r="I456" s="65">
        <v>218.96</v>
      </c>
      <c r="J456" s="112">
        <v>8.23</v>
      </c>
      <c r="K456" s="67">
        <v>1802.04</v>
      </c>
    </row>
    <row r="457" spans="1:11" s="6" customFormat="1" ht="15" outlineLevel="1">
      <c r="A457" s="59" t="s">
        <v>43</v>
      </c>
      <c r="B457" s="108"/>
      <c r="C457" s="108" t="s">
        <v>53</v>
      </c>
      <c r="D457" s="109" t="s">
        <v>54</v>
      </c>
      <c r="E457" s="62">
        <v>67</v>
      </c>
      <c r="F457" s="110"/>
      <c r="G457" s="111"/>
      <c r="H457" s="110"/>
      <c r="I457" s="65">
        <v>1203.8800000000001</v>
      </c>
      <c r="J457" s="112">
        <v>70</v>
      </c>
      <c r="K457" s="67">
        <v>33192.769999999997</v>
      </c>
    </row>
    <row r="458" spans="1:11" s="6" customFormat="1" ht="15" outlineLevel="1">
      <c r="A458" s="59" t="s">
        <v>43</v>
      </c>
      <c r="B458" s="108"/>
      <c r="C458" s="108" t="s">
        <v>55</v>
      </c>
      <c r="D458" s="109" t="s">
        <v>54</v>
      </c>
      <c r="E458" s="62">
        <v>67</v>
      </c>
      <c r="F458" s="110"/>
      <c r="G458" s="111"/>
      <c r="H458" s="110"/>
      <c r="I458" s="65">
        <v>1203.8800000000001</v>
      </c>
      <c r="J458" s="112">
        <v>41</v>
      </c>
      <c r="K458" s="67">
        <v>19441.48</v>
      </c>
    </row>
    <row r="459" spans="1:11" s="6" customFormat="1" ht="15" outlineLevel="1">
      <c r="A459" s="59" t="s">
        <v>43</v>
      </c>
      <c r="B459" s="108"/>
      <c r="C459" s="108" t="s">
        <v>56</v>
      </c>
      <c r="D459" s="109" t="s">
        <v>54</v>
      </c>
      <c r="E459" s="62">
        <v>98</v>
      </c>
      <c r="F459" s="110"/>
      <c r="G459" s="111"/>
      <c r="H459" s="110"/>
      <c r="I459" s="65">
        <v>303.76</v>
      </c>
      <c r="J459" s="112">
        <v>95</v>
      </c>
      <c r="K459" s="67">
        <v>7770.85</v>
      </c>
    </row>
    <row r="460" spans="1:11" s="6" customFormat="1" ht="15" outlineLevel="1">
      <c r="A460" s="59" t="s">
        <v>43</v>
      </c>
      <c r="B460" s="108"/>
      <c r="C460" s="108" t="s">
        <v>57</v>
      </c>
      <c r="D460" s="109" t="s">
        <v>54</v>
      </c>
      <c r="E460" s="62">
        <v>77</v>
      </c>
      <c r="F460" s="110"/>
      <c r="G460" s="111"/>
      <c r="H460" s="110"/>
      <c r="I460" s="65">
        <v>238.67</v>
      </c>
      <c r="J460" s="112">
        <v>65</v>
      </c>
      <c r="K460" s="67">
        <v>5316.9</v>
      </c>
    </row>
    <row r="461" spans="1:11" s="6" customFormat="1" ht="30" outlineLevel="1">
      <c r="A461" s="59" t="s">
        <v>43</v>
      </c>
      <c r="B461" s="108"/>
      <c r="C461" s="108" t="s">
        <v>58</v>
      </c>
      <c r="D461" s="109" t="s">
        <v>59</v>
      </c>
      <c r="E461" s="62">
        <v>24</v>
      </c>
      <c r="F461" s="110"/>
      <c r="G461" s="111" t="s">
        <v>94</v>
      </c>
      <c r="H461" s="110"/>
      <c r="I461" s="65">
        <v>145.72999999999999</v>
      </c>
      <c r="J461" s="112"/>
      <c r="K461" s="67"/>
    </row>
    <row r="462" spans="1:11" s="6" customFormat="1" ht="15.75">
      <c r="A462" s="70" t="s">
        <v>43</v>
      </c>
      <c r="B462" s="113"/>
      <c r="C462" s="113" t="s">
        <v>60</v>
      </c>
      <c r="D462" s="114"/>
      <c r="E462" s="73" t="s">
        <v>43</v>
      </c>
      <c r="F462" s="115"/>
      <c r="G462" s="116"/>
      <c r="H462" s="115"/>
      <c r="I462" s="76">
        <v>7081.94</v>
      </c>
      <c r="J462" s="117"/>
      <c r="K462" s="78">
        <v>135869.12</v>
      </c>
    </row>
    <row r="463" spans="1:11" s="6" customFormat="1" ht="15" outlineLevel="1">
      <c r="A463" s="59" t="s">
        <v>43</v>
      </c>
      <c r="B463" s="108"/>
      <c r="C463" s="108" t="s">
        <v>61</v>
      </c>
      <c r="D463" s="109"/>
      <c r="E463" s="62" t="s">
        <v>43</v>
      </c>
      <c r="F463" s="110"/>
      <c r="G463" s="111"/>
      <c r="H463" s="110"/>
      <c r="I463" s="65"/>
      <c r="J463" s="112"/>
      <c r="K463" s="67"/>
    </row>
    <row r="464" spans="1:11" s="6" customFormat="1" ht="25.5" outlineLevel="1">
      <c r="A464" s="59" t="s">
        <v>43</v>
      </c>
      <c r="B464" s="108"/>
      <c r="C464" s="108" t="s">
        <v>46</v>
      </c>
      <c r="D464" s="109"/>
      <c r="E464" s="62" t="s">
        <v>43</v>
      </c>
      <c r="F464" s="110">
        <v>51.66</v>
      </c>
      <c r="G464" s="111" t="s">
        <v>100</v>
      </c>
      <c r="H464" s="110"/>
      <c r="I464" s="65">
        <v>31</v>
      </c>
      <c r="J464" s="112">
        <v>26.39</v>
      </c>
      <c r="K464" s="67">
        <v>817.98</v>
      </c>
    </row>
    <row r="465" spans="1:11" s="6" customFormat="1" ht="25.5" outlineLevel="1">
      <c r="A465" s="59" t="s">
        <v>43</v>
      </c>
      <c r="B465" s="108"/>
      <c r="C465" s="108" t="s">
        <v>48</v>
      </c>
      <c r="D465" s="109"/>
      <c r="E465" s="62" t="s">
        <v>43</v>
      </c>
      <c r="F465" s="110">
        <v>51.66</v>
      </c>
      <c r="G465" s="111" t="s">
        <v>100</v>
      </c>
      <c r="H465" s="110"/>
      <c r="I465" s="65">
        <v>31</v>
      </c>
      <c r="J465" s="112">
        <v>26.39</v>
      </c>
      <c r="K465" s="67">
        <v>817.98</v>
      </c>
    </row>
    <row r="466" spans="1:11" s="6" customFormat="1" ht="15" outlineLevel="1">
      <c r="A466" s="59" t="s">
        <v>43</v>
      </c>
      <c r="B466" s="108"/>
      <c r="C466" s="108" t="s">
        <v>63</v>
      </c>
      <c r="D466" s="109" t="s">
        <v>54</v>
      </c>
      <c r="E466" s="62">
        <v>175</v>
      </c>
      <c r="F466" s="110"/>
      <c r="G466" s="111"/>
      <c r="H466" s="110"/>
      <c r="I466" s="65">
        <v>54.25</v>
      </c>
      <c r="J466" s="112">
        <v>160</v>
      </c>
      <c r="K466" s="67">
        <v>1308.77</v>
      </c>
    </row>
    <row r="467" spans="1:11" s="6" customFormat="1" ht="15" outlineLevel="1">
      <c r="A467" s="59" t="s">
        <v>43</v>
      </c>
      <c r="B467" s="108"/>
      <c r="C467" s="108" t="s">
        <v>64</v>
      </c>
      <c r="D467" s="109"/>
      <c r="E467" s="62" t="s">
        <v>43</v>
      </c>
      <c r="F467" s="110"/>
      <c r="G467" s="111"/>
      <c r="H467" s="110"/>
      <c r="I467" s="65">
        <v>85.25</v>
      </c>
      <c r="J467" s="112"/>
      <c r="K467" s="67">
        <v>2126.75</v>
      </c>
    </row>
    <row r="468" spans="1:11" s="6" customFormat="1" ht="15.75">
      <c r="A468" s="70" t="s">
        <v>43</v>
      </c>
      <c r="B468" s="113"/>
      <c r="C468" s="113" t="s">
        <v>65</v>
      </c>
      <c r="D468" s="114"/>
      <c r="E468" s="73" t="s">
        <v>43</v>
      </c>
      <c r="F468" s="115"/>
      <c r="G468" s="116"/>
      <c r="H468" s="115"/>
      <c r="I468" s="76">
        <v>7167.19</v>
      </c>
      <c r="J468" s="117"/>
      <c r="K468" s="78">
        <v>137995.87</v>
      </c>
    </row>
    <row r="469" spans="1:11" s="6" customFormat="1" ht="180">
      <c r="A469" s="59">
        <v>39</v>
      </c>
      <c r="B469" s="108" t="s">
        <v>464</v>
      </c>
      <c r="C469" s="108" t="s">
        <v>465</v>
      </c>
      <c r="D469" s="109" t="s">
        <v>41</v>
      </c>
      <c r="E469" s="62">
        <v>4</v>
      </c>
      <c r="F469" s="110">
        <v>35.31</v>
      </c>
      <c r="G469" s="111"/>
      <c r="H469" s="110"/>
      <c r="I469" s="65"/>
      <c r="J469" s="112"/>
      <c r="K469" s="67"/>
    </row>
    <row r="470" spans="1:11" s="6" customFormat="1" ht="25.5" outlineLevel="1">
      <c r="A470" s="59" t="s">
        <v>43</v>
      </c>
      <c r="B470" s="108"/>
      <c r="C470" s="108" t="s">
        <v>44</v>
      </c>
      <c r="D470" s="109"/>
      <c r="E470" s="62" t="s">
        <v>43</v>
      </c>
      <c r="F470" s="110">
        <v>5.81</v>
      </c>
      <c r="G470" s="111" t="s">
        <v>94</v>
      </c>
      <c r="H470" s="110"/>
      <c r="I470" s="65">
        <v>35.28</v>
      </c>
      <c r="J470" s="112">
        <v>26.39</v>
      </c>
      <c r="K470" s="67">
        <v>930.99</v>
      </c>
    </row>
    <row r="471" spans="1:11" s="6" customFormat="1" ht="15" outlineLevel="1">
      <c r="A471" s="59" t="s">
        <v>43</v>
      </c>
      <c r="B471" s="108"/>
      <c r="C471" s="108" t="s">
        <v>46</v>
      </c>
      <c r="D471" s="109"/>
      <c r="E471" s="62" t="s">
        <v>43</v>
      </c>
      <c r="F471" s="110">
        <v>27.61</v>
      </c>
      <c r="G471" s="111" t="s">
        <v>95</v>
      </c>
      <c r="H471" s="110"/>
      <c r="I471" s="65">
        <v>165.66</v>
      </c>
      <c r="J471" s="112">
        <v>10.93</v>
      </c>
      <c r="K471" s="67">
        <v>1810.66</v>
      </c>
    </row>
    <row r="472" spans="1:11" s="6" customFormat="1" ht="15" outlineLevel="1">
      <c r="A472" s="59" t="s">
        <v>43</v>
      </c>
      <c r="B472" s="108"/>
      <c r="C472" s="108" t="s">
        <v>48</v>
      </c>
      <c r="D472" s="109"/>
      <c r="E472" s="62" t="s">
        <v>43</v>
      </c>
      <c r="F472" s="110" t="s">
        <v>466</v>
      </c>
      <c r="G472" s="111"/>
      <c r="H472" s="110"/>
      <c r="I472" s="68" t="s">
        <v>467</v>
      </c>
      <c r="J472" s="112">
        <v>26.39</v>
      </c>
      <c r="K472" s="69" t="s">
        <v>468</v>
      </c>
    </row>
    <row r="473" spans="1:11" s="6" customFormat="1" ht="15" outlineLevel="1">
      <c r="A473" s="59" t="s">
        <v>43</v>
      </c>
      <c r="B473" s="108"/>
      <c r="C473" s="108" t="s">
        <v>52</v>
      </c>
      <c r="D473" s="109"/>
      <c r="E473" s="62" t="s">
        <v>43</v>
      </c>
      <c r="F473" s="110">
        <v>1.89</v>
      </c>
      <c r="G473" s="111"/>
      <c r="H473" s="110"/>
      <c r="I473" s="65">
        <v>7.56</v>
      </c>
      <c r="J473" s="112">
        <v>8.23</v>
      </c>
      <c r="K473" s="67">
        <v>62.22</v>
      </c>
    </row>
    <row r="474" spans="1:11" s="6" customFormat="1" ht="15" outlineLevel="1">
      <c r="A474" s="59" t="s">
        <v>43</v>
      </c>
      <c r="B474" s="108"/>
      <c r="C474" s="108" t="s">
        <v>53</v>
      </c>
      <c r="D474" s="109" t="s">
        <v>54</v>
      </c>
      <c r="E474" s="62">
        <v>114</v>
      </c>
      <c r="F474" s="110"/>
      <c r="G474" s="111"/>
      <c r="H474" s="110"/>
      <c r="I474" s="65">
        <v>40.22</v>
      </c>
      <c r="J474" s="112">
        <v>79</v>
      </c>
      <c r="K474" s="67">
        <v>735.48</v>
      </c>
    </row>
    <row r="475" spans="1:11" s="6" customFormat="1" ht="15" outlineLevel="1">
      <c r="A475" s="59" t="s">
        <v>43</v>
      </c>
      <c r="B475" s="108"/>
      <c r="C475" s="108" t="s">
        <v>55</v>
      </c>
      <c r="D475" s="109" t="s">
        <v>54</v>
      </c>
      <c r="E475" s="62">
        <v>67</v>
      </c>
      <c r="F475" s="110"/>
      <c r="G475" s="111"/>
      <c r="H475" s="110"/>
      <c r="I475" s="65">
        <v>23.64</v>
      </c>
      <c r="J475" s="112">
        <v>41</v>
      </c>
      <c r="K475" s="67">
        <v>381.71</v>
      </c>
    </row>
    <row r="476" spans="1:11" s="6" customFormat="1" ht="15" outlineLevel="1">
      <c r="A476" s="59" t="s">
        <v>43</v>
      </c>
      <c r="B476" s="108"/>
      <c r="C476" s="108" t="s">
        <v>56</v>
      </c>
      <c r="D476" s="109" t="s">
        <v>54</v>
      </c>
      <c r="E476" s="62">
        <v>98</v>
      </c>
      <c r="F476" s="110"/>
      <c r="G476" s="111"/>
      <c r="H476" s="110"/>
      <c r="I476" s="65">
        <v>32.520000000000003</v>
      </c>
      <c r="J476" s="112">
        <v>95</v>
      </c>
      <c r="K476" s="67">
        <v>831.84</v>
      </c>
    </row>
    <row r="477" spans="1:11" s="6" customFormat="1" ht="15" outlineLevel="1">
      <c r="A477" s="59" t="s">
        <v>43</v>
      </c>
      <c r="B477" s="108"/>
      <c r="C477" s="108" t="s">
        <v>57</v>
      </c>
      <c r="D477" s="109" t="s">
        <v>54</v>
      </c>
      <c r="E477" s="62">
        <v>77</v>
      </c>
      <c r="F477" s="110"/>
      <c r="G477" s="111"/>
      <c r="H477" s="110"/>
      <c r="I477" s="65">
        <v>25.55</v>
      </c>
      <c r="J477" s="112">
        <v>65</v>
      </c>
      <c r="K477" s="67">
        <v>569.15</v>
      </c>
    </row>
    <row r="478" spans="1:11" s="6" customFormat="1" ht="30" outlineLevel="1">
      <c r="A478" s="59" t="s">
        <v>43</v>
      </c>
      <c r="B478" s="108"/>
      <c r="C478" s="108" t="s">
        <v>58</v>
      </c>
      <c r="D478" s="109" t="s">
        <v>59</v>
      </c>
      <c r="E478" s="62">
        <v>0.52</v>
      </c>
      <c r="F478" s="110"/>
      <c r="G478" s="111" t="s">
        <v>94</v>
      </c>
      <c r="H478" s="110"/>
      <c r="I478" s="65">
        <v>3.16</v>
      </c>
      <c r="J478" s="112"/>
      <c r="K478" s="67"/>
    </row>
    <row r="479" spans="1:11" s="6" customFormat="1" ht="15.75">
      <c r="A479" s="70" t="s">
        <v>43</v>
      </c>
      <c r="B479" s="113"/>
      <c r="C479" s="113" t="s">
        <v>60</v>
      </c>
      <c r="D479" s="114"/>
      <c r="E479" s="73" t="s">
        <v>43</v>
      </c>
      <c r="F479" s="115"/>
      <c r="G479" s="116"/>
      <c r="H479" s="115"/>
      <c r="I479" s="76">
        <v>330.43</v>
      </c>
      <c r="J479" s="117"/>
      <c r="K479" s="78">
        <v>5322.05</v>
      </c>
    </row>
    <row r="480" spans="1:11" s="6" customFormat="1" ht="15" outlineLevel="1">
      <c r="A480" s="59" t="s">
        <v>43</v>
      </c>
      <c r="B480" s="108"/>
      <c r="C480" s="108" t="s">
        <v>61</v>
      </c>
      <c r="D480" s="109"/>
      <c r="E480" s="62" t="s">
        <v>43</v>
      </c>
      <c r="F480" s="110"/>
      <c r="G480" s="111"/>
      <c r="H480" s="110"/>
      <c r="I480" s="65"/>
      <c r="J480" s="112"/>
      <c r="K480" s="67"/>
    </row>
    <row r="481" spans="1:11" s="6" customFormat="1" ht="25.5" outlineLevel="1">
      <c r="A481" s="59" t="s">
        <v>43</v>
      </c>
      <c r="B481" s="108"/>
      <c r="C481" s="108" t="s">
        <v>46</v>
      </c>
      <c r="D481" s="109"/>
      <c r="E481" s="62" t="s">
        <v>43</v>
      </c>
      <c r="F481" s="110">
        <v>5.53</v>
      </c>
      <c r="G481" s="111" t="s">
        <v>100</v>
      </c>
      <c r="H481" s="110"/>
      <c r="I481" s="65">
        <v>3.32</v>
      </c>
      <c r="J481" s="112">
        <v>26.39</v>
      </c>
      <c r="K481" s="67">
        <v>87.56</v>
      </c>
    </row>
    <row r="482" spans="1:11" s="6" customFormat="1" ht="25.5" outlineLevel="1">
      <c r="A482" s="59" t="s">
        <v>43</v>
      </c>
      <c r="B482" s="108"/>
      <c r="C482" s="108" t="s">
        <v>48</v>
      </c>
      <c r="D482" s="109"/>
      <c r="E482" s="62" t="s">
        <v>43</v>
      </c>
      <c r="F482" s="110">
        <v>5.53</v>
      </c>
      <c r="G482" s="111" t="s">
        <v>100</v>
      </c>
      <c r="H482" s="110"/>
      <c r="I482" s="65">
        <v>3.32</v>
      </c>
      <c r="J482" s="112">
        <v>26.39</v>
      </c>
      <c r="K482" s="67">
        <v>87.56</v>
      </c>
    </row>
    <row r="483" spans="1:11" s="6" customFormat="1" ht="15" outlineLevel="1">
      <c r="A483" s="59" t="s">
        <v>43</v>
      </c>
      <c r="B483" s="108"/>
      <c r="C483" s="108" t="s">
        <v>63</v>
      </c>
      <c r="D483" s="109" t="s">
        <v>54</v>
      </c>
      <c r="E483" s="62">
        <v>175</v>
      </c>
      <c r="F483" s="110"/>
      <c r="G483" s="111"/>
      <c r="H483" s="110"/>
      <c r="I483" s="65">
        <v>5.81</v>
      </c>
      <c r="J483" s="112">
        <v>160</v>
      </c>
      <c r="K483" s="67">
        <v>140.09</v>
      </c>
    </row>
    <row r="484" spans="1:11" s="6" customFormat="1" ht="15" outlineLevel="1">
      <c r="A484" s="59" t="s">
        <v>43</v>
      </c>
      <c r="B484" s="108"/>
      <c r="C484" s="108" t="s">
        <v>64</v>
      </c>
      <c r="D484" s="109"/>
      <c r="E484" s="62" t="s">
        <v>43</v>
      </c>
      <c r="F484" s="110"/>
      <c r="G484" s="111"/>
      <c r="H484" s="110"/>
      <c r="I484" s="65">
        <v>9.1300000000000008</v>
      </c>
      <c r="J484" s="112"/>
      <c r="K484" s="67">
        <v>227.65</v>
      </c>
    </row>
    <row r="485" spans="1:11" s="6" customFormat="1" ht="15.75">
      <c r="A485" s="70" t="s">
        <v>43</v>
      </c>
      <c r="B485" s="113"/>
      <c r="C485" s="113" t="s">
        <v>65</v>
      </c>
      <c r="D485" s="114"/>
      <c r="E485" s="73" t="s">
        <v>43</v>
      </c>
      <c r="F485" s="115"/>
      <c r="G485" s="116"/>
      <c r="H485" s="115"/>
      <c r="I485" s="76">
        <v>339.56</v>
      </c>
      <c r="J485" s="117"/>
      <c r="K485" s="78">
        <v>5549.7</v>
      </c>
    </row>
    <row r="486" spans="1:11" s="6" customFormat="1" ht="195">
      <c r="A486" s="59">
        <v>40</v>
      </c>
      <c r="B486" s="108" t="s">
        <v>469</v>
      </c>
      <c r="C486" s="108" t="s">
        <v>470</v>
      </c>
      <c r="D486" s="109" t="s">
        <v>41</v>
      </c>
      <c r="E486" s="62">
        <v>4</v>
      </c>
      <c r="F486" s="110">
        <v>13.65</v>
      </c>
      <c r="G486" s="111"/>
      <c r="H486" s="110"/>
      <c r="I486" s="65"/>
      <c r="J486" s="112"/>
      <c r="K486" s="67"/>
    </row>
    <row r="487" spans="1:11" s="6" customFormat="1" ht="25.5" outlineLevel="1">
      <c r="A487" s="59" t="s">
        <v>43</v>
      </c>
      <c r="B487" s="108"/>
      <c r="C487" s="108" t="s">
        <v>44</v>
      </c>
      <c r="D487" s="109"/>
      <c r="E487" s="62" t="s">
        <v>43</v>
      </c>
      <c r="F487" s="110">
        <v>11.9</v>
      </c>
      <c r="G487" s="111" t="s">
        <v>94</v>
      </c>
      <c r="H487" s="110"/>
      <c r="I487" s="65">
        <v>72.260000000000005</v>
      </c>
      <c r="J487" s="112">
        <v>26.39</v>
      </c>
      <c r="K487" s="67">
        <v>1906.86</v>
      </c>
    </row>
    <row r="488" spans="1:11" s="6" customFormat="1" ht="15" outlineLevel="1">
      <c r="A488" s="59" t="s">
        <v>43</v>
      </c>
      <c r="B488" s="108"/>
      <c r="C488" s="108" t="s">
        <v>46</v>
      </c>
      <c r="D488" s="109"/>
      <c r="E488" s="62" t="s">
        <v>43</v>
      </c>
      <c r="F488" s="110"/>
      <c r="G488" s="111" t="s">
        <v>95</v>
      </c>
      <c r="H488" s="110"/>
      <c r="I488" s="65"/>
      <c r="J488" s="112"/>
      <c r="K488" s="67"/>
    </row>
    <row r="489" spans="1:11" s="6" customFormat="1" ht="15" outlineLevel="1">
      <c r="A489" s="59" t="s">
        <v>43</v>
      </c>
      <c r="B489" s="108"/>
      <c r="C489" s="108" t="s">
        <v>48</v>
      </c>
      <c r="D489" s="109"/>
      <c r="E489" s="62" t="s">
        <v>43</v>
      </c>
      <c r="F489" s="110"/>
      <c r="G489" s="111"/>
      <c r="H489" s="110"/>
      <c r="I489" s="65"/>
      <c r="J489" s="112">
        <v>26.39</v>
      </c>
      <c r="K489" s="67"/>
    </row>
    <row r="490" spans="1:11" s="6" customFormat="1" ht="15" outlineLevel="1">
      <c r="A490" s="59" t="s">
        <v>43</v>
      </c>
      <c r="B490" s="108"/>
      <c r="C490" s="108" t="s">
        <v>52</v>
      </c>
      <c r="D490" s="109"/>
      <c r="E490" s="62" t="s">
        <v>43</v>
      </c>
      <c r="F490" s="110">
        <v>1.75</v>
      </c>
      <c r="G490" s="111"/>
      <c r="H490" s="110"/>
      <c r="I490" s="65">
        <v>7</v>
      </c>
      <c r="J490" s="112">
        <v>8.23</v>
      </c>
      <c r="K490" s="67">
        <v>57.61</v>
      </c>
    </row>
    <row r="491" spans="1:11" s="6" customFormat="1" ht="15" outlineLevel="1">
      <c r="A491" s="59" t="s">
        <v>43</v>
      </c>
      <c r="B491" s="108"/>
      <c r="C491" s="108" t="s">
        <v>53</v>
      </c>
      <c r="D491" s="109" t="s">
        <v>54</v>
      </c>
      <c r="E491" s="62">
        <v>114</v>
      </c>
      <c r="F491" s="110"/>
      <c r="G491" s="111"/>
      <c r="H491" s="110"/>
      <c r="I491" s="65">
        <v>82.38</v>
      </c>
      <c r="J491" s="112">
        <v>79</v>
      </c>
      <c r="K491" s="67">
        <v>1506.42</v>
      </c>
    </row>
    <row r="492" spans="1:11" s="6" customFormat="1" ht="15" outlineLevel="1">
      <c r="A492" s="59" t="s">
        <v>43</v>
      </c>
      <c r="B492" s="108"/>
      <c r="C492" s="108" t="s">
        <v>55</v>
      </c>
      <c r="D492" s="109" t="s">
        <v>54</v>
      </c>
      <c r="E492" s="62">
        <v>67</v>
      </c>
      <c r="F492" s="110"/>
      <c r="G492" s="111"/>
      <c r="H492" s="110"/>
      <c r="I492" s="65">
        <v>48.41</v>
      </c>
      <c r="J492" s="112">
        <v>41</v>
      </c>
      <c r="K492" s="67">
        <v>781.81</v>
      </c>
    </row>
    <row r="493" spans="1:11" s="6" customFormat="1" ht="15" outlineLevel="1">
      <c r="A493" s="59" t="s">
        <v>43</v>
      </c>
      <c r="B493" s="108"/>
      <c r="C493" s="108" t="s">
        <v>56</v>
      </c>
      <c r="D493" s="109" t="s">
        <v>54</v>
      </c>
      <c r="E493" s="62">
        <v>98</v>
      </c>
      <c r="F493" s="110"/>
      <c r="G493" s="111"/>
      <c r="H493" s="110"/>
      <c r="I493" s="65">
        <v>0</v>
      </c>
      <c r="J493" s="112">
        <v>95</v>
      </c>
      <c r="K493" s="67">
        <v>0</v>
      </c>
    </row>
    <row r="494" spans="1:11" s="6" customFormat="1" ht="15" outlineLevel="1">
      <c r="A494" s="59" t="s">
        <v>43</v>
      </c>
      <c r="B494" s="108"/>
      <c r="C494" s="108" t="s">
        <v>57</v>
      </c>
      <c r="D494" s="109" t="s">
        <v>54</v>
      </c>
      <c r="E494" s="62">
        <v>77</v>
      </c>
      <c r="F494" s="110"/>
      <c r="G494" s="111"/>
      <c r="H494" s="110"/>
      <c r="I494" s="65">
        <v>0</v>
      </c>
      <c r="J494" s="112">
        <v>65</v>
      </c>
      <c r="K494" s="67">
        <v>0</v>
      </c>
    </row>
    <row r="495" spans="1:11" s="6" customFormat="1" ht="30" outlineLevel="1">
      <c r="A495" s="59" t="s">
        <v>43</v>
      </c>
      <c r="B495" s="108"/>
      <c r="C495" s="108" t="s">
        <v>58</v>
      </c>
      <c r="D495" s="109" t="s">
        <v>59</v>
      </c>
      <c r="E495" s="62">
        <v>1</v>
      </c>
      <c r="F495" s="110"/>
      <c r="G495" s="111" t="s">
        <v>94</v>
      </c>
      <c r="H495" s="110"/>
      <c r="I495" s="65">
        <v>6.07</v>
      </c>
      <c r="J495" s="112"/>
      <c r="K495" s="67"/>
    </row>
    <row r="496" spans="1:11" s="6" customFormat="1" ht="15.75">
      <c r="A496" s="70" t="s">
        <v>43</v>
      </c>
      <c r="B496" s="113"/>
      <c r="C496" s="113" t="s">
        <v>60</v>
      </c>
      <c r="D496" s="114"/>
      <c r="E496" s="73" t="s">
        <v>43</v>
      </c>
      <c r="F496" s="115"/>
      <c r="G496" s="116"/>
      <c r="H496" s="115"/>
      <c r="I496" s="76">
        <v>210.05</v>
      </c>
      <c r="J496" s="117"/>
      <c r="K496" s="78">
        <v>4252.7</v>
      </c>
    </row>
    <row r="497" spans="1:11" s="6" customFormat="1" ht="75">
      <c r="A497" s="59">
        <v>41</v>
      </c>
      <c r="B497" s="108" t="s">
        <v>123</v>
      </c>
      <c r="C497" s="108" t="s">
        <v>471</v>
      </c>
      <c r="D497" s="109" t="s">
        <v>125</v>
      </c>
      <c r="E497" s="62">
        <v>2</v>
      </c>
      <c r="F497" s="110">
        <v>13783.78</v>
      </c>
      <c r="G497" s="111"/>
      <c r="H497" s="110"/>
      <c r="I497" s="65">
        <v>27567.56</v>
      </c>
      <c r="J497" s="112">
        <v>7.4</v>
      </c>
      <c r="K497" s="78">
        <v>203999.94</v>
      </c>
    </row>
    <row r="498" spans="1:11" s="6" customFormat="1" ht="75">
      <c r="A498" s="59">
        <v>42</v>
      </c>
      <c r="B498" s="108" t="s">
        <v>123</v>
      </c>
      <c r="C498" s="118" t="s">
        <v>472</v>
      </c>
      <c r="D498" s="119" t="s">
        <v>125</v>
      </c>
      <c r="E498" s="81">
        <v>2</v>
      </c>
      <c r="F498" s="120">
        <v>7466.22</v>
      </c>
      <c r="G498" s="121"/>
      <c r="H498" s="120"/>
      <c r="I498" s="84">
        <v>14932.44</v>
      </c>
      <c r="J498" s="122">
        <v>7.4</v>
      </c>
      <c r="K498" s="86">
        <v>110500.06</v>
      </c>
    </row>
    <row r="499" spans="1:11" s="6" customFormat="1" ht="15">
      <c r="A499" s="123"/>
      <c r="B499" s="124"/>
      <c r="C499" s="168" t="s">
        <v>127</v>
      </c>
      <c r="D499" s="169"/>
      <c r="E499" s="169"/>
      <c r="F499" s="169"/>
      <c r="G499" s="169"/>
      <c r="H499" s="169"/>
      <c r="I499" s="65">
        <v>108370.87</v>
      </c>
      <c r="J499" s="112"/>
      <c r="K499" s="67">
        <v>870278.02</v>
      </c>
    </row>
    <row r="500" spans="1:11" s="6" customFormat="1" ht="15">
      <c r="A500" s="123"/>
      <c r="B500" s="124"/>
      <c r="C500" s="168" t="s">
        <v>128</v>
      </c>
      <c r="D500" s="169"/>
      <c r="E500" s="169"/>
      <c r="F500" s="169"/>
      <c r="G500" s="169"/>
      <c r="H500" s="169"/>
      <c r="I500" s="65"/>
      <c r="J500" s="112"/>
      <c r="K500" s="67"/>
    </row>
    <row r="501" spans="1:11" s="6" customFormat="1" ht="15">
      <c r="A501" s="123"/>
      <c r="B501" s="124"/>
      <c r="C501" s="168" t="s">
        <v>129</v>
      </c>
      <c r="D501" s="169"/>
      <c r="E501" s="169"/>
      <c r="F501" s="169"/>
      <c r="G501" s="169"/>
      <c r="H501" s="169"/>
      <c r="I501" s="65">
        <v>3936.4</v>
      </c>
      <c r="J501" s="112"/>
      <c r="K501" s="67">
        <v>103881.2</v>
      </c>
    </row>
    <row r="502" spans="1:11" s="6" customFormat="1" ht="15">
      <c r="A502" s="123"/>
      <c r="B502" s="124"/>
      <c r="C502" s="168" t="s">
        <v>130</v>
      </c>
      <c r="D502" s="169"/>
      <c r="E502" s="169"/>
      <c r="F502" s="169"/>
      <c r="G502" s="169"/>
      <c r="H502" s="169"/>
      <c r="I502" s="65">
        <v>102287.32</v>
      </c>
      <c r="J502" s="112"/>
      <c r="K502" s="67">
        <v>751285.5</v>
      </c>
    </row>
    <row r="503" spans="1:11" s="6" customFormat="1" ht="15">
      <c r="A503" s="123"/>
      <c r="B503" s="124"/>
      <c r="C503" s="168" t="s">
        <v>131</v>
      </c>
      <c r="D503" s="169"/>
      <c r="E503" s="169"/>
      <c r="F503" s="169"/>
      <c r="G503" s="169"/>
      <c r="H503" s="169"/>
      <c r="I503" s="65">
        <v>2550.17</v>
      </c>
      <c r="J503" s="112"/>
      <c r="K503" s="67">
        <v>25746.93</v>
      </c>
    </row>
    <row r="504" spans="1:11" s="6" customFormat="1" ht="15.75">
      <c r="A504" s="123"/>
      <c r="B504" s="124"/>
      <c r="C504" s="173" t="s">
        <v>132</v>
      </c>
      <c r="D504" s="174"/>
      <c r="E504" s="174"/>
      <c r="F504" s="174"/>
      <c r="G504" s="174"/>
      <c r="H504" s="174"/>
      <c r="I504" s="76">
        <v>3259.69</v>
      </c>
      <c r="J504" s="117"/>
      <c r="K504" s="78">
        <v>79076.83</v>
      </c>
    </row>
    <row r="505" spans="1:11" s="6" customFormat="1" ht="15.75">
      <c r="A505" s="123"/>
      <c r="B505" s="124"/>
      <c r="C505" s="173" t="s">
        <v>133</v>
      </c>
      <c r="D505" s="174"/>
      <c r="E505" s="174"/>
      <c r="F505" s="174"/>
      <c r="G505" s="174"/>
      <c r="H505" s="174"/>
      <c r="I505" s="76">
        <v>2726.57</v>
      </c>
      <c r="J505" s="117"/>
      <c r="K505" s="78">
        <v>45143.839999999997</v>
      </c>
    </row>
    <row r="506" spans="1:11" s="6" customFormat="1" ht="32.1" customHeight="1">
      <c r="A506" s="123"/>
      <c r="B506" s="124"/>
      <c r="C506" s="173" t="s">
        <v>473</v>
      </c>
      <c r="D506" s="174"/>
      <c r="E506" s="174"/>
      <c r="F506" s="174"/>
      <c r="G506" s="174"/>
      <c r="H506" s="174"/>
      <c r="I506" s="76"/>
      <c r="J506" s="117"/>
      <c r="K506" s="78"/>
    </row>
    <row r="507" spans="1:11" s="6" customFormat="1" ht="15">
      <c r="A507" s="123"/>
      <c r="B507" s="124"/>
      <c r="C507" s="168" t="s">
        <v>135</v>
      </c>
      <c r="D507" s="169"/>
      <c r="E507" s="169"/>
      <c r="F507" s="169"/>
      <c r="G507" s="169"/>
      <c r="H507" s="169"/>
      <c r="I507" s="65">
        <v>106640.33</v>
      </c>
      <c r="J507" s="112"/>
      <c r="K507" s="67">
        <v>846700.42</v>
      </c>
    </row>
    <row r="508" spans="1:11" s="6" customFormat="1" ht="15">
      <c r="A508" s="123"/>
      <c r="B508" s="124"/>
      <c r="C508" s="168" t="s">
        <v>136</v>
      </c>
      <c r="D508" s="169"/>
      <c r="E508" s="169"/>
      <c r="F508" s="169"/>
      <c r="G508" s="169"/>
      <c r="H508" s="169"/>
      <c r="I508" s="65">
        <v>7716.8</v>
      </c>
      <c r="J508" s="112"/>
      <c r="K508" s="67">
        <v>147798.26999999999</v>
      </c>
    </row>
    <row r="509" spans="1:11" s="6" customFormat="1" ht="15">
      <c r="A509" s="123"/>
      <c r="B509" s="124"/>
      <c r="C509" s="168" t="s">
        <v>137</v>
      </c>
      <c r="D509" s="169"/>
      <c r="E509" s="169"/>
      <c r="F509" s="169"/>
      <c r="G509" s="169"/>
      <c r="H509" s="169"/>
      <c r="I509" s="65">
        <v>114357.13</v>
      </c>
      <c r="J509" s="112"/>
      <c r="K509" s="67">
        <v>994498.69</v>
      </c>
    </row>
    <row r="510" spans="1:11" s="6" customFormat="1" ht="32.1" customHeight="1">
      <c r="A510" s="123"/>
      <c r="B510" s="124"/>
      <c r="C510" s="175" t="s">
        <v>474</v>
      </c>
      <c r="D510" s="176"/>
      <c r="E510" s="176"/>
      <c r="F510" s="176"/>
      <c r="G510" s="176"/>
      <c r="H510" s="176"/>
      <c r="I510" s="87">
        <v>114357.13</v>
      </c>
      <c r="J510" s="125"/>
      <c r="K510" s="86">
        <v>994498.69</v>
      </c>
    </row>
    <row r="511" spans="1:11" s="6" customFormat="1" ht="22.15" customHeight="1">
      <c r="A511" s="166" t="s">
        <v>475</v>
      </c>
      <c r="B511" s="167"/>
      <c r="C511" s="167"/>
      <c r="D511" s="167"/>
      <c r="E511" s="167"/>
      <c r="F511" s="167"/>
      <c r="G511" s="167"/>
      <c r="H511" s="167"/>
      <c r="I511" s="167"/>
      <c r="J511" s="167"/>
      <c r="K511" s="167"/>
    </row>
    <row r="512" spans="1:11" s="6" customFormat="1" ht="180">
      <c r="A512" s="59">
        <v>43</v>
      </c>
      <c r="B512" s="108" t="s">
        <v>476</v>
      </c>
      <c r="C512" s="108" t="s">
        <v>477</v>
      </c>
      <c r="D512" s="109" t="s">
        <v>142</v>
      </c>
      <c r="E512" s="62" t="s">
        <v>478</v>
      </c>
      <c r="F512" s="110">
        <v>540.74</v>
      </c>
      <c r="G512" s="111"/>
      <c r="H512" s="110"/>
      <c r="I512" s="65"/>
      <c r="J512" s="112"/>
      <c r="K512" s="67"/>
    </row>
    <row r="513" spans="1:11" s="6" customFormat="1" ht="25.5" outlineLevel="1">
      <c r="A513" s="59" t="s">
        <v>43</v>
      </c>
      <c r="B513" s="108"/>
      <c r="C513" s="108" t="s">
        <v>44</v>
      </c>
      <c r="D513" s="109"/>
      <c r="E513" s="62" t="s">
        <v>43</v>
      </c>
      <c r="F513" s="110">
        <v>519.59</v>
      </c>
      <c r="G513" s="111" t="s">
        <v>94</v>
      </c>
      <c r="H513" s="110"/>
      <c r="I513" s="65">
        <v>1388.18</v>
      </c>
      <c r="J513" s="112">
        <v>26.39</v>
      </c>
      <c r="K513" s="67">
        <v>36634.019999999997</v>
      </c>
    </row>
    <row r="514" spans="1:11" s="6" customFormat="1" ht="15" outlineLevel="1">
      <c r="A514" s="59" t="s">
        <v>43</v>
      </c>
      <c r="B514" s="108"/>
      <c r="C514" s="108" t="s">
        <v>46</v>
      </c>
      <c r="D514" s="109"/>
      <c r="E514" s="62" t="s">
        <v>43</v>
      </c>
      <c r="F514" s="110">
        <v>7.44</v>
      </c>
      <c r="G514" s="111" t="s">
        <v>95</v>
      </c>
      <c r="H514" s="110"/>
      <c r="I514" s="65">
        <v>19.64</v>
      </c>
      <c r="J514" s="112">
        <v>11.63</v>
      </c>
      <c r="K514" s="67">
        <v>228.43</v>
      </c>
    </row>
    <row r="515" spans="1:11" s="6" customFormat="1" ht="15" outlineLevel="1">
      <c r="A515" s="59" t="s">
        <v>43</v>
      </c>
      <c r="B515" s="108"/>
      <c r="C515" s="108" t="s">
        <v>48</v>
      </c>
      <c r="D515" s="109"/>
      <c r="E515" s="62" t="s">
        <v>43</v>
      </c>
      <c r="F515" s="110" t="s">
        <v>479</v>
      </c>
      <c r="G515" s="111"/>
      <c r="H515" s="110"/>
      <c r="I515" s="68" t="s">
        <v>480</v>
      </c>
      <c r="J515" s="112">
        <v>26.39</v>
      </c>
      <c r="K515" s="69" t="s">
        <v>481</v>
      </c>
    </row>
    <row r="516" spans="1:11" s="6" customFormat="1" ht="15" outlineLevel="1">
      <c r="A516" s="59" t="s">
        <v>43</v>
      </c>
      <c r="B516" s="108"/>
      <c r="C516" s="108" t="s">
        <v>52</v>
      </c>
      <c r="D516" s="109"/>
      <c r="E516" s="62" t="s">
        <v>43</v>
      </c>
      <c r="F516" s="110">
        <v>13.71</v>
      </c>
      <c r="G516" s="111"/>
      <c r="H516" s="110"/>
      <c r="I516" s="65">
        <v>24.13</v>
      </c>
      <c r="J516" s="112">
        <v>7.52</v>
      </c>
      <c r="K516" s="67">
        <v>181.45</v>
      </c>
    </row>
    <row r="517" spans="1:11" s="6" customFormat="1" ht="15" outlineLevel="1">
      <c r="A517" s="59" t="s">
        <v>43</v>
      </c>
      <c r="B517" s="108"/>
      <c r="C517" s="108" t="s">
        <v>53</v>
      </c>
      <c r="D517" s="109" t="s">
        <v>54</v>
      </c>
      <c r="E517" s="62">
        <v>91</v>
      </c>
      <c r="F517" s="110"/>
      <c r="G517" s="111"/>
      <c r="H517" s="110"/>
      <c r="I517" s="65">
        <v>1263.24</v>
      </c>
      <c r="J517" s="112">
        <v>75</v>
      </c>
      <c r="K517" s="67">
        <v>27475.52</v>
      </c>
    </row>
    <row r="518" spans="1:11" s="6" customFormat="1" ht="15" outlineLevel="1">
      <c r="A518" s="59" t="s">
        <v>43</v>
      </c>
      <c r="B518" s="108"/>
      <c r="C518" s="108" t="s">
        <v>55</v>
      </c>
      <c r="D518" s="109" t="s">
        <v>54</v>
      </c>
      <c r="E518" s="62">
        <v>70</v>
      </c>
      <c r="F518" s="110"/>
      <c r="G518" s="111"/>
      <c r="H518" s="110"/>
      <c r="I518" s="65">
        <v>971.73</v>
      </c>
      <c r="J518" s="112">
        <v>41</v>
      </c>
      <c r="K518" s="67">
        <v>15019.95</v>
      </c>
    </row>
    <row r="519" spans="1:11" s="6" customFormat="1" ht="15" outlineLevel="1">
      <c r="A519" s="59" t="s">
        <v>43</v>
      </c>
      <c r="B519" s="108"/>
      <c r="C519" s="108" t="s">
        <v>56</v>
      </c>
      <c r="D519" s="109" t="s">
        <v>54</v>
      </c>
      <c r="E519" s="62">
        <v>98</v>
      </c>
      <c r="F519" s="110"/>
      <c r="G519" s="111"/>
      <c r="H519" s="110"/>
      <c r="I519" s="65">
        <v>4.5599999999999996</v>
      </c>
      <c r="J519" s="112">
        <v>95</v>
      </c>
      <c r="K519" s="67">
        <v>116.49</v>
      </c>
    </row>
    <row r="520" spans="1:11" s="6" customFormat="1" ht="15" outlineLevel="1">
      <c r="A520" s="59" t="s">
        <v>43</v>
      </c>
      <c r="B520" s="108"/>
      <c r="C520" s="108" t="s">
        <v>57</v>
      </c>
      <c r="D520" s="109" t="s">
        <v>54</v>
      </c>
      <c r="E520" s="62">
        <v>77</v>
      </c>
      <c r="F520" s="110"/>
      <c r="G520" s="111"/>
      <c r="H520" s="110"/>
      <c r="I520" s="65">
        <v>3.58</v>
      </c>
      <c r="J520" s="112">
        <v>65</v>
      </c>
      <c r="K520" s="67">
        <v>79.7</v>
      </c>
    </row>
    <row r="521" spans="1:11" s="6" customFormat="1" ht="30" outlineLevel="1">
      <c r="A521" s="59" t="s">
        <v>43</v>
      </c>
      <c r="B521" s="108"/>
      <c r="C521" s="108" t="s">
        <v>58</v>
      </c>
      <c r="D521" s="109" t="s">
        <v>59</v>
      </c>
      <c r="E521" s="62">
        <v>45.9</v>
      </c>
      <c r="F521" s="110"/>
      <c r="G521" s="111" t="s">
        <v>94</v>
      </c>
      <c r="H521" s="110"/>
      <c r="I521" s="65">
        <v>122.63</v>
      </c>
      <c r="J521" s="112"/>
      <c r="K521" s="67"/>
    </row>
    <row r="522" spans="1:11" s="6" customFormat="1" ht="15.75">
      <c r="A522" s="70" t="s">
        <v>43</v>
      </c>
      <c r="B522" s="113"/>
      <c r="C522" s="113" t="s">
        <v>60</v>
      </c>
      <c r="D522" s="114"/>
      <c r="E522" s="73" t="s">
        <v>43</v>
      </c>
      <c r="F522" s="115"/>
      <c r="G522" s="116"/>
      <c r="H522" s="115"/>
      <c r="I522" s="76">
        <v>3675.06</v>
      </c>
      <c r="J522" s="117"/>
      <c r="K522" s="78">
        <v>79735.56</v>
      </c>
    </row>
    <row r="523" spans="1:11" s="6" customFormat="1" ht="15" outlineLevel="1">
      <c r="A523" s="59" t="s">
        <v>43</v>
      </c>
      <c r="B523" s="108"/>
      <c r="C523" s="108" t="s">
        <v>61</v>
      </c>
      <c r="D523" s="109"/>
      <c r="E523" s="62" t="s">
        <v>43</v>
      </c>
      <c r="F523" s="110"/>
      <c r="G523" s="111"/>
      <c r="H523" s="110"/>
      <c r="I523" s="65"/>
      <c r="J523" s="112"/>
      <c r="K523" s="67"/>
    </row>
    <row r="524" spans="1:11" s="6" customFormat="1" ht="25.5" outlineLevel="1">
      <c r="A524" s="59" t="s">
        <v>43</v>
      </c>
      <c r="B524" s="108"/>
      <c r="C524" s="108" t="s">
        <v>46</v>
      </c>
      <c r="D524" s="109"/>
      <c r="E524" s="62" t="s">
        <v>43</v>
      </c>
      <c r="F524" s="110">
        <v>1.76</v>
      </c>
      <c r="G524" s="111" t="s">
        <v>100</v>
      </c>
      <c r="H524" s="110"/>
      <c r="I524" s="65">
        <v>0.46</v>
      </c>
      <c r="J524" s="112">
        <v>26.39</v>
      </c>
      <c r="K524" s="67">
        <v>12.26</v>
      </c>
    </row>
    <row r="525" spans="1:11" s="6" customFormat="1" ht="25.5" outlineLevel="1">
      <c r="A525" s="59" t="s">
        <v>43</v>
      </c>
      <c r="B525" s="108"/>
      <c r="C525" s="108" t="s">
        <v>48</v>
      </c>
      <c r="D525" s="109"/>
      <c r="E525" s="62" t="s">
        <v>43</v>
      </c>
      <c r="F525" s="110">
        <v>1.76</v>
      </c>
      <c r="G525" s="111" t="s">
        <v>100</v>
      </c>
      <c r="H525" s="110"/>
      <c r="I525" s="65">
        <v>0.46</v>
      </c>
      <c r="J525" s="112">
        <v>26.39</v>
      </c>
      <c r="K525" s="67">
        <v>12.26</v>
      </c>
    </row>
    <row r="526" spans="1:11" s="6" customFormat="1" ht="15" outlineLevel="1">
      <c r="A526" s="59" t="s">
        <v>43</v>
      </c>
      <c r="B526" s="108"/>
      <c r="C526" s="108" t="s">
        <v>63</v>
      </c>
      <c r="D526" s="109" t="s">
        <v>54</v>
      </c>
      <c r="E526" s="62">
        <v>175</v>
      </c>
      <c r="F526" s="110"/>
      <c r="G526" s="111"/>
      <c r="H526" s="110"/>
      <c r="I526" s="65">
        <v>0.8</v>
      </c>
      <c r="J526" s="112">
        <v>160</v>
      </c>
      <c r="K526" s="67">
        <v>19.62</v>
      </c>
    </row>
    <row r="527" spans="1:11" s="6" customFormat="1" ht="15" outlineLevel="1">
      <c r="A527" s="59" t="s">
        <v>43</v>
      </c>
      <c r="B527" s="108"/>
      <c r="C527" s="108" t="s">
        <v>64</v>
      </c>
      <c r="D527" s="109"/>
      <c r="E527" s="62" t="s">
        <v>43</v>
      </c>
      <c r="F527" s="110"/>
      <c r="G527" s="111"/>
      <c r="H527" s="110"/>
      <c r="I527" s="65">
        <v>1.26</v>
      </c>
      <c r="J527" s="112"/>
      <c r="K527" s="67">
        <v>31.88</v>
      </c>
    </row>
    <row r="528" spans="1:11" s="6" customFormat="1" ht="15.75">
      <c r="A528" s="70" t="s">
        <v>43</v>
      </c>
      <c r="B528" s="113"/>
      <c r="C528" s="113" t="s">
        <v>65</v>
      </c>
      <c r="D528" s="114"/>
      <c r="E528" s="73" t="s">
        <v>43</v>
      </c>
      <c r="F528" s="115"/>
      <c r="G528" s="116"/>
      <c r="H528" s="115"/>
      <c r="I528" s="76">
        <v>3676.32</v>
      </c>
      <c r="J528" s="117"/>
      <c r="K528" s="78">
        <v>79767.44</v>
      </c>
    </row>
    <row r="529" spans="1:11" s="6" customFormat="1" ht="180">
      <c r="A529" s="59">
        <v>44</v>
      </c>
      <c r="B529" s="108" t="s">
        <v>147</v>
      </c>
      <c r="C529" s="108" t="s">
        <v>148</v>
      </c>
      <c r="D529" s="109" t="s">
        <v>149</v>
      </c>
      <c r="E529" s="62" t="s">
        <v>482</v>
      </c>
      <c r="F529" s="110">
        <v>0.59</v>
      </c>
      <c r="G529" s="111"/>
      <c r="H529" s="110"/>
      <c r="I529" s="65"/>
      <c r="J529" s="112"/>
      <c r="K529" s="67"/>
    </row>
    <row r="530" spans="1:11" s="6" customFormat="1" ht="25.5" outlineLevel="1">
      <c r="A530" s="59" t="s">
        <v>43</v>
      </c>
      <c r="B530" s="108"/>
      <c r="C530" s="108" t="s">
        <v>44</v>
      </c>
      <c r="D530" s="109"/>
      <c r="E530" s="62" t="s">
        <v>43</v>
      </c>
      <c r="F530" s="110"/>
      <c r="G530" s="111" t="s">
        <v>94</v>
      </c>
      <c r="H530" s="110"/>
      <c r="I530" s="65"/>
      <c r="J530" s="112"/>
      <c r="K530" s="67"/>
    </row>
    <row r="531" spans="1:11" s="6" customFormat="1" ht="15" outlineLevel="1">
      <c r="A531" s="59" t="s">
        <v>43</v>
      </c>
      <c r="B531" s="108"/>
      <c r="C531" s="108" t="s">
        <v>46</v>
      </c>
      <c r="D531" s="109"/>
      <c r="E531" s="62" t="s">
        <v>43</v>
      </c>
      <c r="F531" s="110">
        <v>0.59</v>
      </c>
      <c r="G531" s="111" t="s">
        <v>95</v>
      </c>
      <c r="H531" s="110"/>
      <c r="I531" s="65">
        <v>116.82</v>
      </c>
      <c r="J531" s="112">
        <v>7.07</v>
      </c>
      <c r="K531" s="67">
        <v>825.92</v>
      </c>
    </row>
    <row r="532" spans="1:11" s="6" customFormat="1" ht="15" outlineLevel="1">
      <c r="A532" s="59" t="s">
        <v>43</v>
      </c>
      <c r="B532" s="108"/>
      <c r="C532" s="108" t="s">
        <v>48</v>
      </c>
      <c r="D532" s="109"/>
      <c r="E532" s="62" t="s">
        <v>43</v>
      </c>
      <c r="F532" s="110" t="s">
        <v>151</v>
      </c>
      <c r="G532" s="111"/>
      <c r="H532" s="110"/>
      <c r="I532" s="68" t="s">
        <v>483</v>
      </c>
      <c r="J532" s="112">
        <v>26.39</v>
      </c>
      <c r="K532" s="69" t="s">
        <v>484</v>
      </c>
    </row>
    <row r="533" spans="1:11" s="6" customFormat="1" ht="15" outlineLevel="1">
      <c r="A533" s="59" t="s">
        <v>43</v>
      </c>
      <c r="B533" s="108"/>
      <c r="C533" s="108" t="s">
        <v>52</v>
      </c>
      <c r="D533" s="109"/>
      <c r="E533" s="62" t="s">
        <v>43</v>
      </c>
      <c r="F533" s="110"/>
      <c r="G533" s="111"/>
      <c r="H533" s="110"/>
      <c r="I533" s="65"/>
      <c r="J533" s="112"/>
      <c r="K533" s="67"/>
    </row>
    <row r="534" spans="1:11" s="6" customFormat="1" ht="15" outlineLevel="1">
      <c r="A534" s="59" t="s">
        <v>43</v>
      </c>
      <c r="B534" s="108"/>
      <c r="C534" s="108" t="s">
        <v>53</v>
      </c>
      <c r="D534" s="109" t="s">
        <v>54</v>
      </c>
      <c r="E534" s="62">
        <v>91</v>
      </c>
      <c r="F534" s="110"/>
      <c r="G534" s="111"/>
      <c r="H534" s="110"/>
      <c r="I534" s="65"/>
      <c r="J534" s="112">
        <v>95</v>
      </c>
      <c r="K534" s="67"/>
    </row>
    <row r="535" spans="1:11" s="6" customFormat="1" ht="15" outlineLevel="1">
      <c r="A535" s="59" t="s">
        <v>43</v>
      </c>
      <c r="B535" s="108"/>
      <c r="C535" s="108" t="s">
        <v>55</v>
      </c>
      <c r="D535" s="109" t="s">
        <v>54</v>
      </c>
      <c r="E535" s="62">
        <v>70</v>
      </c>
      <c r="F535" s="110"/>
      <c r="G535" s="111"/>
      <c r="H535" s="110"/>
      <c r="I535" s="65"/>
      <c r="J535" s="112">
        <v>65</v>
      </c>
      <c r="K535" s="67"/>
    </row>
    <row r="536" spans="1:11" s="6" customFormat="1" ht="15" outlineLevel="1">
      <c r="A536" s="59" t="s">
        <v>43</v>
      </c>
      <c r="B536" s="108"/>
      <c r="C536" s="108" t="s">
        <v>56</v>
      </c>
      <c r="D536" s="109" t="s">
        <v>54</v>
      </c>
      <c r="E536" s="62">
        <v>98</v>
      </c>
      <c r="F536" s="110"/>
      <c r="G536" s="111"/>
      <c r="H536" s="110"/>
      <c r="I536" s="65">
        <v>1.94</v>
      </c>
      <c r="J536" s="112">
        <v>95</v>
      </c>
      <c r="K536" s="67">
        <v>49.64</v>
      </c>
    </row>
    <row r="537" spans="1:11" s="6" customFormat="1" ht="15" outlineLevel="1">
      <c r="A537" s="59" t="s">
        <v>43</v>
      </c>
      <c r="B537" s="108"/>
      <c r="C537" s="108" t="s">
        <v>57</v>
      </c>
      <c r="D537" s="109" t="s">
        <v>54</v>
      </c>
      <c r="E537" s="62">
        <v>77</v>
      </c>
      <c r="F537" s="110"/>
      <c r="G537" s="111"/>
      <c r="H537" s="110"/>
      <c r="I537" s="65">
        <v>1.52</v>
      </c>
      <c r="J537" s="112">
        <v>65</v>
      </c>
      <c r="K537" s="67">
        <v>33.96</v>
      </c>
    </row>
    <row r="538" spans="1:11" s="6" customFormat="1" ht="15.75">
      <c r="A538" s="70" t="s">
        <v>43</v>
      </c>
      <c r="B538" s="113"/>
      <c r="C538" s="113" t="s">
        <v>60</v>
      </c>
      <c r="D538" s="114"/>
      <c r="E538" s="73" t="s">
        <v>43</v>
      </c>
      <c r="F538" s="115"/>
      <c r="G538" s="116"/>
      <c r="H538" s="115"/>
      <c r="I538" s="76">
        <v>120.28</v>
      </c>
      <c r="J538" s="117"/>
      <c r="K538" s="78">
        <v>909.52</v>
      </c>
    </row>
    <row r="539" spans="1:11" s="6" customFormat="1" ht="15" outlineLevel="1">
      <c r="A539" s="59" t="s">
        <v>43</v>
      </c>
      <c r="B539" s="108"/>
      <c r="C539" s="108" t="s">
        <v>61</v>
      </c>
      <c r="D539" s="109"/>
      <c r="E539" s="62" t="s">
        <v>43</v>
      </c>
      <c r="F539" s="110"/>
      <c r="G539" s="111"/>
      <c r="H539" s="110"/>
      <c r="I539" s="65"/>
      <c r="J539" s="112"/>
      <c r="K539" s="67"/>
    </row>
    <row r="540" spans="1:11" s="6" customFormat="1" ht="25.5" outlineLevel="1">
      <c r="A540" s="59" t="s">
        <v>43</v>
      </c>
      <c r="B540" s="108"/>
      <c r="C540" s="108" t="s">
        <v>46</v>
      </c>
      <c r="D540" s="109"/>
      <c r="E540" s="62" t="s">
        <v>43</v>
      </c>
      <c r="F540" s="110">
        <v>0.01</v>
      </c>
      <c r="G540" s="111" t="s">
        <v>100</v>
      </c>
      <c r="H540" s="110"/>
      <c r="I540" s="65">
        <v>0.2</v>
      </c>
      <c r="J540" s="112">
        <v>26.39</v>
      </c>
      <c r="K540" s="67">
        <v>5.23</v>
      </c>
    </row>
    <row r="541" spans="1:11" s="6" customFormat="1" ht="25.5" outlineLevel="1">
      <c r="A541" s="59" t="s">
        <v>43</v>
      </c>
      <c r="B541" s="108"/>
      <c r="C541" s="108" t="s">
        <v>48</v>
      </c>
      <c r="D541" s="109"/>
      <c r="E541" s="62" t="s">
        <v>43</v>
      </c>
      <c r="F541" s="110">
        <v>0.01</v>
      </c>
      <c r="G541" s="111" t="s">
        <v>100</v>
      </c>
      <c r="H541" s="110"/>
      <c r="I541" s="65">
        <v>0.2</v>
      </c>
      <c r="J541" s="112">
        <v>26.39</v>
      </c>
      <c r="K541" s="67">
        <v>5.23</v>
      </c>
    </row>
    <row r="542" spans="1:11" s="6" customFormat="1" ht="15" outlineLevel="1">
      <c r="A542" s="59" t="s">
        <v>43</v>
      </c>
      <c r="B542" s="108"/>
      <c r="C542" s="108" t="s">
        <v>63</v>
      </c>
      <c r="D542" s="109" t="s">
        <v>54</v>
      </c>
      <c r="E542" s="62">
        <v>175</v>
      </c>
      <c r="F542" s="110"/>
      <c r="G542" s="111"/>
      <c r="H542" s="110"/>
      <c r="I542" s="65">
        <v>0.35</v>
      </c>
      <c r="J542" s="112">
        <v>160</v>
      </c>
      <c r="K542" s="67">
        <v>8.3699999999999992</v>
      </c>
    </row>
    <row r="543" spans="1:11" s="6" customFormat="1" ht="15" outlineLevel="1">
      <c r="A543" s="59" t="s">
        <v>43</v>
      </c>
      <c r="B543" s="108"/>
      <c r="C543" s="108" t="s">
        <v>64</v>
      </c>
      <c r="D543" s="109"/>
      <c r="E543" s="62" t="s">
        <v>43</v>
      </c>
      <c r="F543" s="110"/>
      <c r="G543" s="111"/>
      <c r="H543" s="110"/>
      <c r="I543" s="65">
        <v>0.55000000000000004</v>
      </c>
      <c r="J543" s="112"/>
      <c r="K543" s="67">
        <v>13.6</v>
      </c>
    </row>
    <row r="544" spans="1:11" s="6" customFormat="1" ht="15.75">
      <c r="A544" s="70" t="s">
        <v>43</v>
      </c>
      <c r="B544" s="113"/>
      <c r="C544" s="113" t="s">
        <v>65</v>
      </c>
      <c r="D544" s="114"/>
      <c r="E544" s="73" t="s">
        <v>43</v>
      </c>
      <c r="F544" s="115"/>
      <c r="G544" s="116"/>
      <c r="H544" s="115"/>
      <c r="I544" s="76">
        <v>120.83</v>
      </c>
      <c r="J544" s="117"/>
      <c r="K544" s="78">
        <v>923.12</v>
      </c>
    </row>
    <row r="545" spans="1:11" s="6" customFormat="1" ht="255">
      <c r="A545" s="59">
        <v>45</v>
      </c>
      <c r="B545" s="108" t="s">
        <v>485</v>
      </c>
      <c r="C545" s="108" t="s">
        <v>258</v>
      </c>
      <c r="D545" s="109" t="s">
        <v>142</v>
      </c>
      <c r="E545" s="62" t="s">
        <v>486</v>
      </c>
      <c r="F545" s="110">
        <v>4680.08</v>
      </c>
      <c r="G545" s="111"/>
      <c r="H545" s="110"/>
      <c r="I545" s="65"/>
      <c r="J545" s="112"/>
      <c r="K545" s="67"/>
    </row>
    <row r="546" spans="1:11" s="6" customFormat="1" ht="25.5" outlineLevel="1">
      <c r="A546" s="59" t="s">
        <v>43</v>
      </c>
      <c r="B546" s="108"/>
      <c r="C546" s="108" t="s">
        <v>44</v>
      </c>
      <c r="D546" s="109"/>
      <c r="E546" s="62" t="s">
        <v>43</v>
      </c>
      <c r="F546" s="110">
        <v>1339.18</v>
      </c>
      <c r="G546" s="111" t="s">
        <v>168</v>
      </c>
      <c r="H546" s="110"/>
      <c r="I546" s="65">
        <v>1628.58</v>
      </c>
      <c r="J546" s="112">
        <v>26.39</v>
      </c>
      <c r="K546" s="67">
        <v>42978.15</v>
      </c>
    </row>
    <row r="547" spans="1:11" s="6" customFormat="1" ht="25.5" outlineLevel="1">
      <c r="A547" s="59" t="s">
        <v>43</v>
      </c>
      <c r="B547" s="108"/>
      <c r="C547" s="108" t="s">
        <v>46</v>
      </c>
      <c r="D547" s="109"/>
      <c r="E547" s="62" t="s">
        <v>43</v>
      </c>
      <c r="F547" s="110">
        <v>121.68</v>
      </c>
      <c r="G547" s="111" t="s">
        <v>169</v>
      </c>
      <c r="H547" s="110"/>
      <c r="I547" s="65">
        <v>146.22</v>
      </c>
      <c r="J547" s="112">
        <v>8.4600000000000009</v>
      </c>
      <c r="K547" s="67">
        <v>1237.02</v>
      </c>
    </row>
    <row r="548" spans="1:11" s="6" customFormat="1" ht="15" outlineLevel="1">
      <c r="A548" s="59" t="s">
        <v>43</v>
      </c>
      <c r="B548" s="108"/>
      <c r="C548" s="108" t="s">
        <v>48</v>
      </c>
      <c r="D548" s="109"/>
      <c r="E548" s="62" t="s">
        <v>43</v>
      </c>
      <c r="F548" s="110" t="s">
        <v>260</v>
      </c>
      <c r="G548" s="111"/>
      <c r="H548" s="110"/>
      <c r="I548" s="68" t="s">
        <v>487</v>
      </c>
      <c r="J548" s="112">
        <v>26.39</v>
      </c>
      <c r="K548" s="69" t="s">
        <v>488</v>
      </c>
    </row>
    <row r="549" spans="1:11" s="6" customFormat="1" ht="15" outlineLevel="1">
      <c r="A549" s="59" t="s">
        <v>43</v>
      </c>
      <c r="B549" s="108"/>
      <c r="C549" s="108" t="s">
        <v>52</v>
      </c>
      <c r="D549" s="109"/>
      <c r="E549" s="62" t="s">
        <v>43</v>
      </c>
      <c r="F549" s="110">
        <v>3219.22</v>
      </c>
      <c r="G549" s="111">
        <v>0.6</v>
      </c>
      <c r="H549" s="110"/>
      <c r="I549" s="65">
        <v>2578.98</v>
      </c>
      <c r="J549" s="112">
        <v>49.14</v>
      </c>
      <c r="K549" s="67">
        <v>126731.15</v>
      </c>
    </row>
    <row r="550" spans="1:11" s="6" customFormat="1" ht="15" outlineLevel="1">
      <c r="A550" s="59" t="s">
        <v>43</v>
      </c>
      <c r="B550" s="108"/>
      <c r="C550" s="108" t="s">
        <v>53</v>
      </c>
      <c r="D550" s="109" t="s">
        <v>54</v>
      </c>
      <c r="E550" s="62">
        <v>100</v>
      </c>
      <c r="F550" s="110"/>
      <c r="G550" s="111"/>
      <c r="H550" s="110"/>
      <c r="I550" s="65">
        <v>1628.58</v>
      </c>
      <c r="J550" s="112">
        <v>83</v>
      </c>
      <c r="K550" s="67">
        <v>35671.86</v>
      </c>
    </row>
    <row r="551" spans="1:11" s="6" customFormat="1" ht="15" outlineLevel="1">
      <c r="A551" s="59" t="s">
        <v>43</v>
      </c>
      <c r="B551" s="108"/>
      <c r="C551" s="108" t="s">
        <v>55</v>
      </c>
      <c r="D551" s="109" t="s">
        <v>54</v>
      </c>
      <c r="E551" s="62">
        <v>64</v>
      </c>
      <c r="F551" s="110"/>
      <c r="G551" s="111"/>
      <c r="H551" s="110"/>
      <c r="I551" s="65">
        <v>1042.29</v>
      </c>
      <c r="J551" s="112">
        <v>41</v>
      </c>
      <c r="K551" s="67">
        <v>17621.04</v>
      </c>
    </row>
    <row r="552" spans="1:11" s="6" customFormat="1" ht="15" outlineLevel="1">
      <c r="A552" s="59" t="s">
        <v>43</v>
      </c>
      <c r="B552" s="108"/>
      <c r="C552" s="108" t="s">
        <v>56</v>
      </c>
      <c r="D552" s="109" t="s">
        <v>54</v>
      </c>
      <c r="E552" s="62">
        <v>98</v>
      </c>
      <c r="F552" s="110"/>
      <c r="G552" s="111"/>
      <c r="H552" s="110"/>
      <c r="I552" s="65">
        <v>12.07</v>
      </c>
      <c r="J552" s="112">
        <v>95</v>
      </c>
      <c r="K552" s="67">
        <v>308.8</v>
      </c>
    </row>
    <row r="553" spans="1:11" s="6" customFormat="1" ht="15" outlineLevel="1">
      <c r="A553" s="59" t="s">
        <v>43</v>
      </c>
      <c r="B553" s="108"/>
      <c r="C553" s="108" t="s">
        <v>57</v>
      </c>
      <c r="D553" s="109" t="s">
        <v>54</v>
      </c>
      <c r="E553" s="62">
        <v>77</v>
      </c>
      <c r="F553" s="110"/>
      <c r="G553" s="111"/>
      <c r="H553" s="110"/>
      <c r="I553" s="65">
        <v>9.49</v>
      </c>
      <c r="J553" s="112">
        <v>65</v>
      </c>
      <c r="K553" s="67">
        <v>211.28</v>
      </c>
    </row>
    <row r="554" spans="1:11" s="6" customFormat="1" ht="30" outlineLevel="1">
      <c r="A554" s="59" t="s">
        <v>43</v>
      </c>
      <c r="B554" s="108"/>
      <c r="C554" s="108" t="s">
        <v>58</v>
      </c>
      <c r="D554" s="109" t="s">
        <v>59</v>
      </c>
      <c r="E554" s="62">
        <v>111.32</v>
      </c>
      <c r="F554" s="110"/>
      <c r="G554" s="111" t="s">
        <v>168</v>
      </c>
      <c r="H554" s="110"/>
      <c r="I554" s="65">
        <v>135.38</v>
      </c>
      <c r="J554" s="112"/>
      <c r="K554" s="67"/>
    </row>
    <row r="555" spans="1:11" s="6" customFormat="1" ht="15.75">
      <c r="A555" s="70" t="s">
        <v>43</v>
      </c>
      <c r="B555" s="113"/>
      <c r="C555" s="113" t="s">
        <v>60</v>
      </c>
      <c r="D555" s="114"/>
      <c r="E555" s="73" t="s">
        <v>43</v>
      </c>
      <c r="F555" s="115"/>
      <c r="G555" s="116"/>
      <c r="H555" s="115"/>
      <c r="I555" s="76">
        <v>7046.21</v>
      </c>
      <c r="J555" s="117"/>
      <c r="K555" s="78">
        <v>224759.3</v>
      </c>
    </row>
    <row r="556" spans="1:11" s="6" customFormat="1" ht="15" outlineLevel="1">
      <c r="A556" s="59" t="s">
        <v>43</v>
      </c>
      <c r="B556" s="108"/>
      <c r="C556" s="108" t="s">
        <v>61</v>
      </c>
      <c r="D556" s="109"/>
      <c r="E556" s="62" t="s">
        <v>43</v>
      </c>
      <c r="F556" s="110"/>
      <c r="G556" s="111"/>
      <c r="H556" s="110"/>
      <c r="I556" s="65"/>
      <c r="J556" s="112"/>
      <c r="K556" s="67"/>
    </row>
    <row r="557" spans="1:11" s="6" customFormat="1" ht="25.5" outlineLevel="1">
      <c r="A557" s="59" t="s">
        <v>43</v>
      </c>
      <c r="B557" s="108"/>
      <c r="C557" s="108" t="s">
        <v>46</v>
      </c>
      <c r="D557" s="109"/>
      <c r="E557" s="62" t="s">
        <v>43</v>
      </c>
      <c r="F557" s="110">
        <v>10.25</v>
      </c>
      <c r="G557" s="111" t="s">
        <v>173</v>
      </c>
      <c r="H557" s="110"/>
      <c r="I557" s="65">
        <v>1.23</v>
      </c>
      <c r="J557" s="112">
        <v>26.39</v>
      </c>
      <c r="K557" s="67">
        <v>32.51</v>
      </c>
    </row>
    <row r="558" spans="1:11" s="6" customFormat="1" ht="25.5" outlineLevel="1">
      <c r="A558" s="59" t="s">
        <v>43</v>
      </c>
      <c r="B558" s="108"/>
      <c r="C558" s="108" t="s">
        <v>48</v>
      </c>
      <c r="D558" s="109"/>
      <c r="E558" s="62" t="s">
        <v>43</v>
      </c>
      <c r="F558" s="110">
        <v>10.25</v>
      </c>
      <c r="G558" s="111" t="s">
        <v>173</v>
      </c>
      <c r="H558" s="110"/>
      <c r="I558" s="65">
        <v>1.23</v>
      </c>
      <c r="J558" s="112">
        <v>26.39</v>
      </c>
      <c r="K558" s="67">
        <v>32.51</v>
      </c>
    </row>
    <row r="559" spans="1:11" s="6" customFormat="1" ht="15" outlineLevel="1">
      <c r="A559" s="59" t="s">
        <v>43</v>
      </c>
      <c r="B559" s="108"/>
      <c r="C559" s="108" t="s">
        <v>63</v>
      </c>
      <c r="D559" s="109" t="s">
        <v>54</v>
      </c>
      <c r="E559" s="62">
        <v>175</v>
      </c>
      <c r="F559" s="110"/>
      <c r="G559" s="111"/>
      <c r="H559" s="110"/>
      <c r="I559" s="65">
        <v>2.16</v>
      </c>
      <c r="J559" s="112">
        <v>160</v>
      </c>
      <c r="K559" s="67">
        <v>52.01</v>
      </c>
    </row>
    <row r="560" spans="1:11" s="6" customFormat="1" ht="15" outlineLevel="1">
      <c r="A560" s="59" t="s">
        <v>43</v>
      </c>
      <c r="B560" s="108"/>
      <c r="C560" s="108" t="s">
        <v>64</v>
      </c>
      <c r="D560" s="109"/>
      <c r="E560" s="62" t="s">
        <v>43</v>
      </c>
      <c r="F560" s="110"/>
      <c r="G560" s="111"/>
      <c r="H560" s="110"/>
      <c r="I560" s="65">
        <v>3.39</v>
      </c>
      <c r="J560" s="112"/>
      <c r="K560" s="67">
        <v>84.52</v>
      </c>
    </row>
    <row r="561" spans="1:11" s="6" customFormat="1" ht="15.75">
      <c r="A561" s="70" t="s">
        <v>43</v>
      </c>
      <c r="B561" s="113"/>
      <c r="C561" s="113" t="s">
        <v>65</v>
      </c>
      <c r="D561" s="114"/>
      <c r="E561" s="73" t="s">
        <v>43</v>
      </c>
      <c r="F561" s="115"/>
      <c r="G561" s="116"/>
      <c r="H561" s="115"/>
      <c r="I561" s="76">
        <v>7049.6</v>
      </c>
      <c r="J561" s="117"/>
      <c r="K561" s="78">
        <v>224843.82</v>
      </c>
    </row>
    <row r="562" spans="1:11" s="6" customFormat="1" ht="240">
      <c r="A562" s="59">
        <v>46</v>
      </c>
      <c r="B562" s="108" t="s">
        <v>489</v>
      </c>
      <c r="C562" s="108" t="s">
        <v>490</v>
      </c>
      <c r="D562" s="109" t="s">
        <v>142</v>
      </c>
      <c r="E562" s="62" t="s">
        <v>486</v>
      </c>
      <c r="F562" s="110">
        <v>8355.73</v>
      </c>
      <c r="G562" s="111"/>
      <c r="H562" s="110"/>
      <c r="I562" s="65"/>
      <c r="J562" s="112"/>
      <c r="K562" s="67"/>
    </row>
    <row r="563" spans="1:11" s="6" customFormat="1" ht="25.5" outlineLevel="1">
      <c r="A563" s="59" t="s">
        <v>43</v>
      </c>
      <c r="B563" s="108"/>
      <c r="C563" s="108" t="s">
        <v>44</v>
      </c>
      <c r="D563" s="109"/>
      <c r="E563" s="62" t="s">
        <v>43</v>
      </c>
      <c r="F563" s="110">
        <v>1013.09</v>
      </c>
      <c r="G563" s="111" t="s">
        <v>85</v>
      </c>
      <c r="H563" s="110"/>
      <c r="I563" s="65">
        <v>1642.69</v>
      </c>
      <c r="J563" s="112">
        <v>26.39</v>
      </c>
      <c r="K563" s="67">
        <v>43350.64</v>
      </c>
    </row>
    <row r="564" spans="1:11" s="6" customFormat="1" ht="25.5" outlineLevel="1">
      <c r="A564" s="59" t="s">
        <v>43</v>
      </c>
      <c r="B564" s="108"/>
      <c r="C564" s="108" t="s">
        <v>46</v>
      </c>
      <c r="D564" s="109"/>
      <c r="E564" s="62" t="s">
        <v>43</v>
      </c>
      <c r="F564" s="110">
        <v>30</v>
      </c>
      <c r="G564" s="111" t="s">
        <v>86</v>
      </c>
      <c r="H564" s="110"/>
      <c r="I564" s="65">
        <v>48.07</v>
      </c>
      <c r="J564" s="112">
        <v>8.11</v>
      </c>
      <c r="K564" s="67">
        <v>389.82</v>
      </c>
    </row>
    <row r="565" spans="1:11" s="6" customFormat="1" ht="15" outlineLevel="1">
      <c r="A565" s="59" t="s">
        <v>43</v>
      </c>
      <c r="B565" s="108"/>
      <c r="C565" s="108" t="s">
        <v>48</v>
      </c>
      <c r="D565" s="109"/>
      <c r="E565" s="62" t="s">
        <v>43</v>
      </c>
      <c r="F565" s="110" t="s">
        <v>491</v>
      </c>
      <c r="G565" s="111"/>
      <c r="H565" s="110"/>
      <c r="I565" s="68" t="s">
        <v>492</v>
      </c>
      <c r="J565" s="112">
        <v>26.39</v>
      </c>
      <c r="K565" s="69" t="s">
        <v>493</v>
      </c>
    </row>
    <row r="566" spans="1:11" s="6" customFormat="1" ht="15" outlineLevel="1">
      <c r="A566" s="59" t="s">
        <v>43</v>
      </c>
      <c r="B566" s="108"/>
      <c r="C566" s="108" t="s">
        <v>52</v>
      </c>
      <c r="D566" s="109"/>
      <c r="E566" s="62" t="s">
        <v>43</v>
      </c>
      <c r="F566" s="110">
        <v>7312.64</v>
      </c>
      <c r="G566" s="111">
        <v>0</v>
      </c>
      <c r="H566" s="110"/>
      <c r="I566" s="65"/>
      <c r="J566" s="112">
        <v>1.96</v>
      </c>
      <c r="K566" s="67"/>
    </row>
    <row r="567" spans="1:11" s="6" customFormat="1" ht="15" outlineLevel="1">
      <c r="A567" s="59" t="s">
        <v>43</v>
      </c>
      <c r="B567" s="108"/>
      <c r="C567" s="108" t="s">
        <v>53</v>
      </c>
      <c r="D567" s="109" t="s">
        <v>54</v>
      </c>
      <c r="E567" s="62">
        <v>91</v>
      </c>
      <c r="F567" s="110"/>
      <c r="G567" s="111"/>
      <c r="H567" s="110"/>
      <c r="I567" s="65">
        <v>1494.85</v>
      </c>
      <c r="J567" s="112">
        <v>75</v>
      </c>
      <c r="K567" s="67">
        <v>32512.98</v>
      </c>
    </row>
    <row r="568" spans="1:11" s="6" customFormat="1" ht="15" outlineLevel="1">
      <c r="A568" s="59" t="s">
        <v>43</v>
      </c>
      <c r="B568" s="108"/>
      <c r="C568" s="108" t="s">
        <v>55</v>
      </c>
      <c r="D568" s="109" t="s">
        <v>54</v>
      </c>
      <c r="E568" s="62">
        <v>70</v>
      </c>
      <c r="F568" s="110"/>
      <c r="G568" s="111"/>
      <c r="H568" s="110"/>
      <c r="I568" s="65">
        <v>1149.8800000000001</v>
      </c>
      <c r="J568" s="112">
        <v>41</v>
      </c>
      <c r="K568" s="67">
        <v>17773.759999999998</v>
      </c>
    </row>
    <row r="569" spans="1:11" s="6" customFormat="1" ht="15" outlineLevel="1">
      <c r="A569" s="59" t="s">
        <v>43</v>
      </c>
      <c r="B569" s="108"/>
      <c r="C569" s="108" t="s">
        <v>56</v>
      </c>
      <c r="D569" s="109" t="s">
        <v>54</v>
      </c>
      <c r="E569" s="62">
        <v>98</v>
      </c>
      <c r="F569" s="110"/>
      <c r="G569" s="111"/>
      <c r="H569" s="110"/>
      <c r="I569" s="65">
        <v>4.33</v>
      </c>
      <c r="J569" s="112">
        <v>95</v>
      </c>
      <c r="K569" s="67">
        <v>110.87</v>
      </c>
    </row>
    <row r="570" spans="1:11" s="6" customFormat="1" ht="15" outlineLevel="1">
      <c r="A570" s="59" t="s">
        <v>43</v>
      </c>
      <c r="B570" s="108"/>
      <c r="C570" s="108" t="s">
        <v>57</v>
      </c>
      <c r="D570" s="109" t="s">
        <v>54</v>
      </c>
      <c r="E570" s="62">
        <v>77</v>
      </c>
      <c r="F570" s="110"/>
      <c r="G570" s="111"/>
      <c r="H570" s="110"/>
      <c r="I570" s="65">
        <v>3.4</v>
      </c>
      <c r="J570" s="112">
        <v>65</v>
      </c>
      <c r="K570" s="67">
        <v>75.86</v>
      </c>
    </row>
    <row r="571" spans="1:11" s="6" customFormat="1" ht="30" outlineLevel="1">
      <c r="A571" s="59" t="s">
        <v>43</v>
      </c>
      <c r="B571" s="108"/>
      <c r="C571" s="108" t="s">
        <v>58</v>
      </c>
      <c r="D571" s="109" t="s">
        <v>59</v>
      </c>
      <c r="E571" s="62">
        <v>85.15</v>
      </c>
      <c r="F571" s="110"/>
      <c r="G571" s="111" t="s">
        <v>85</v>
      </c>
      <c r="H571" s="110"/>
      <c r="I571" s="65">
        <v>138.07</v>
      </c>
      <c r="J571" s="112"/>
      <c r="K571" s="67"/>
    </row>
    <row r="572" spans="1:11" s="6" customFormat="1" ht="15.75">
      <c r="A572" s="70" t="s">
        <v>43</v>
      </c>
      <c r="B572" s="113"/>
      <c r="C572" s="113" t="s">
        <v>60</v>
      </c>
      <c r="D572" s="114"/>
      <c r="E572" s="73" t="s">
        <v>43</v>
      </c>
      <c r="F572" s="115"/>
      <c r="G572" s="116"/>
      <c r="H572" s="115"/>
      <c r="I572" s="76">
        <v>4343.22</v>
      </c>
      <c r="J572" s="117"/>
      <c r="K572" s="78">
        <v>94213.93</v>
      </c>
    </row>
    <row r="573" spans="1:11" s="6" customFormat="1" ht="15" outlineLevel="1">
      <c r="A573" s="59" t="s">
        <v>43</v>
      </c>
      <c r="B573" s="108"/>
      <c r="C573" s="108" t="s">
        <v>61</v>
      </c>
      <c r="D573" s="109"/>
      <c r="E573" s="62" t="s">
        <v>43</v>
      </c>
      <c r="F573" s="110"/>
      <c r="G573" s="111"/>
      <c r="H573" s="110"/>
      <c r="I573" s="65"/>
      <c r="J573" s="112"/>
      <c r="K573" s="67"/>
    </row>
    <row r="574" spans="1:11" s="6" customFormat="1" ht="25.5" outlineLevel="1">
      <c r="A574" s="59" t="s">
        <v>43</v>
      </c>
      <c r="B574" s="108"/>
      <c r="C574" s="108" t="s">
        <v>46</v>
      </c>
      <c r="D574" s="109"/>
      <c r="E574" s="62" t="s">
        <v>43</v>
      </c>
      <c r="F574" s="110">
        <v>2.76</v>
      </c>
      <c r="G574" s="111" t="s">
        <v>90</v>
      </c>
      <c r="H574" s="110"/>
      <c r="I574" s="65">
        <v>0.44</v>
      </c>
      <c r="J574" s="112">
        <v>26.39</v>
      </c>
      <c r="K574" s="67">
        <v>11.67</v>
      </c>
    </row>
    <row r="575" spans="1:11" s="6" customFormat="1" ht="25.5" outlineLevel="1">
      <c r="A575" s="59" t="s">
        <v>43</v>
      </c>
      <c r="B575" s="108"/>
      <c r="C575" s="108" t="s">
        <v>48</v>
      </c>
      <c r="D575" s="109"/>
      <c r="E575" s="62" t="s">
        <v>43</v>
      </c>
      <c r="F575" s="110">
        <v>2.76</v>
      </c>
      <c r="G575" s="111" t="s">
        <v>90</v>
      </c>
      <c r="H575" s="110"/>
      <c r="I575" s="65">
        <v>0.44</v>
      </c>
      <c r="J575" s="112">
        <v>26.39</v>
      </c>
      <c r="K575" s="67">
        <v>11.67</v>
      </c>
    </row>
    <row r="576" spans="1:11" s="6" customFormat="1" ht="15" outlineLevel="1">
      <c r="A576" s="59" t="s">
        <v>43</v>
      </c>
      <c r="B576" s="108"/>
      <c r="C576" s="108" t="s">
        <v>63</v>
      </c>
      <c r="D576" s="109" t="s">
        <v>54</v>
      </c>
      <c r="E576" s="62">
        <v>175</v>
      </c>
      <c r="F576" s="110"/>
      <c r="G576" s="111"/>
      <c r="H576" s="110"/>
      <c r="I576" s="65">
        <v>0.77</v>
      </c>
      <c r="J576" s="112">
        <v>160</v>
      </c>
      <c r="K576" s="67">
        <v>18.68</v>
      </c>
    </row>
    <row r="577" spans="1:11" s="6" customFormat="1" ht="15" outlineLevel="1">
      <c r="A577" s="59" t="s">
        <v>43</v>
      </c>
      <c r="B577" s="108"/>
      <c r="C577" s="108" t="s">
        <v>64</v>
      </c>
      <c r="D577" s="109"/>
      <c r="E577" s="62" t="s">
        <v>43</v>
      </c>
      <c r="F577" s="110"/>
      <c r="G577" s="111"/>
      <c r="H577" s="110"/>
      <c r="I577" s="65">
        <v>1.21</v>
      </c>
      <c r="J577" s="112"/>
      <c r="K577" s="67">
        <v>30.35</v>
      </c>
    </row>
    <row r="578" spans="1:11" s="6" customFormat="1" ht="15.75">
      <c r="A578" s="70" t="s">
        <v>43</v>
      </c>
      <c r="B578" s="113"/>
      <c r="C578" s="113" t="s">
        <v>65</v>
      </c>
      <c r="D578" s="114"/>
      <c r="E578" s="73" t="s">
        <v>43</v>
      </c>
      <c r="F578" s="115"/>
      <c r="G578" s="116"/>
      <c r="H578" s="115"/>
      <c r="I578" s="76">
        <v>4344.43</v>
      </c>
      <c r="J578" s="117"/>
      <c r="K578" s="78">
        <v>94244.28</v>
      </c>
    </row>
    <row r="579" spans="1:11" s="6" customFormat="1" ht="255">
      <c r="A579" s="59">
        <v>47</v>
      </c>
      <c r="B579" s="108" t="s">
        <v>494</v>
      </c>
      <c r="C579" s="108" t="s">
        <v>495</v>
      </c>
      <c r="D579" s="109" t="s">
        <v>142</v>
      </c>
      <c r="E579" s="62" t="s">
        <v>496</v>
      </c>
      <c r="F579" s="110">
        <v>1253.3900000000001</v>
      </c>
      <c r="G579" s="111"/>
      <c r="H579" s="110"/>
      <c r="I579" s="65"/>
      <c r="J579" s="112"/>
      <c r="K579" s="67"/>
    </row>
    <row r="580" spans="1:11" s="6" customFormat="1" ht="25.5" outlineLevel="1">
      <c r="A580" s="59" t="s">
        <v>43</v>
      </c>
      <c r="B580" s="108"/>
      <c r="C580" s="108" t="s">
        <v>44</v>
      </c>
      <c r="D580" s="109"/>
      <c r="E580" s="62" t="s">
        <v>43</v>
      </c>
      <c r="F580" s="110">
        <v>1188.0999999999999</v>
      </c>
      <c r="G580" s="111" t="s">
        <v>85</v>
      </c>
      <c r="H580" s="110"/>
      <c r="I580" s="65">
        <v>50.21</v>
      </c>
      <c r="J580" s="112">
        <v>26.39</v>
      </c>
      <c r="K580" s="67">
        <v>1325.05</v>
      </c>
    </row>
    <row r="581" spans="1:11" s="6" customFormat="1" ht="25.5" outlineLevel="1">
      <c r="A581" s="59" t="s">
        <v>43</v>
      </c>
      <c r="B581" s="108"/>
      <c r="C581" s="108" t="s">
        <v>46</v>
      </c>
      <c r="D581" s="109"/>
      <c r="E581" s="62" t="s">
        <v>43</v>
      </c>
      <c r="F581" s="110">
        <v>62.37</v>
      </c>
      <c r="G581" s="111" t="s">
        <v>86</v>
      </c>
      <c r="H581" s="110"/>
      <c r="I581" s="65">
        <v>2.6</v>
      </c>
      <c r="J581" s="112">
        <v>22.29</v>
      </c>
      <c r="K581" s="67">
        <v>58.06</v>
      </c>
    </row>
    <row r="582" spans="1:11" s="6" customFormat="1" ht="15" outlineLevel="1">
      <c r="A582" s="59" t="s">
        <v>43</v>
      </c>
      <c r="B582" s="108"/>
      <c r="C582" s="108" t="s">
        <v>48</v>
      </c>
      <c r="D582" s="109"/>
      <c r="E582" s="62" t="s">
        <v>43</v>
      </c>
      <c r="F582" s="110" t="s">
        <v>497</v>
      </c>
      <c r="G582" s="111"/>
      <c r="H582" s="110"/>
      <c r="I582" s="68" t="s">
        <v>498</v>
      </c>
      <c r="J582" s="112">
        <v>26.39</v>
      </c>
      <c r="K582" s="69" t="s">
        <v>499</v>
      </c>
    </row>
    <row r="583" spans="1:11" s="6" customFormat="1" ht="15" outlineLevel="1">
      <c r="A583" s="59" t="s">
        <v>43</v>
      </c>
      <c r="B583" s="108"/>
      <c r="C583" s="108" t="s">
        <v>52</v>
      </c>
      <c r="D583" s="109"/>
      <c r="E583" s="62" t="s">
        <v>43</v>
      </c>
      <c r="F583" s="110">
        <v>2.92</v>
      </c>
      <c r="G583" s="111">
        <v>0</v>
      </c>
      <c r="H583" s="110"/>
      <c r="I583" s="65"/>
      <c r="J583" s="112">
        <v>12.86</v>
      </c>
      <c r="K583" s="67"/>
    </row>
    <row r="584" spans="1:11" s="6" customFormat="1" ht="15" outlineLevel="1">
      <c r="A584" s="59" t="s">
        <v>43</v>
      </c>
      <c r="B584" s="108"/>
      <c r="C584" s="108" t="s">
        <v>53</v>
      </c>
      <c r="D584" s="109" t="s">
        <v>54</v>
      </c>
      <c r="E584" s="62">
        <v>100</v>
      </c>
      <c r="F584" s="110"/>
      <c r="G584" s="111"/>
      <c r="H584" s="110"/>
      <c r="I584" s="65">
        <v>50.21</v>
      </c>
      <c r="J584" s="112">
        <v>83</v>
      </c>
      <c r="K584" s="67">
        <v>1099.79</v>
      </c>
    </row>
    <row r="585" spans="1:11" s="6" customFormat="1" ht="15" outlineLevel="1">
      <c r="A585" s="59" t="s">
        <v>43</v>
      </c>
      <c r="B585" s="108"/>
      <c r="C585" s="108" t="s">
        <v>55</v>
      </c>
      <c r="D585" s="109" t="s">
        <v>54</v>
      </c>
      <c r="E585" s="62">
        <v>64</v>
      </c>
      <c r="F585" s="110"/>
      <c r="G585" s="111"/>
      <c r="H585" s="110"/>
      <c r="I585" s="65">
        <v>32.130000000000003</v>
      </c>
      <c r="J585" s="112">
        <v>41</v>
      </c>
      <c r="K585" s="67">
        <v>543.27</v>
      </c>
    </row>
    <row r="586" spans="1:11" s="6" customFormat="1" ht="15" outlineLevel="1">
      <c r="A586" s="59" t="s">
        <v>43</v>
      </c>
      <c r="B586" s="108"/>
      <c r="C586" s="108" t="s">
        <v>56</v>
      </c>
      <c r="D586" s="109" t="s">
        <v>54</v>
      </c>
      <c r="E586" s="62">
        <v>98</v>
      </c>
      <c r="F586" s="110"/>
      <c r="G586" s="111"/>
      <c r="H586" s="110"/>
      <c r="I586" s="65">
        <v>1.76</v>
      </c>
      <c r="J586" s="112">
        <v>95</v>
      </c>
      <c r="K586" s="67">
        <v>45.08</v>
      </c>
    </row>
    <row r="587" spans="1:11" s="6" customFormat="1" ht="15" outlineLevel="1">
      <c r="A587" s="59" t="s">
        <v>43</v>
      </c>
      <c r="B587" s="108"/>
      <c r="C587" s="108" t="s">
        <v>57</v>
      </c>
      <c r="D587" s="109" t="s">
        <v>54</v>
      </c>
      <c r="E587" s="62">
        <v>77</v>
      </c>
      <c r="F587" s="110"/>
      <c r="G587" s="111"/>
      <c r="H587" s="110"/>
      <c r="I587" s="65">
        <v>1.39</v>
      </c>
      <c r="J587" s="112">
        <v>65</v>
      </c>
      <c r="K587" s="67">
        <v>30.84</v>
      </c>
    </row>
    <row r="588" spans="1:11" s="6" customFormat="1" ht="30" outlineLevel="1">
      <c r="A588" s="59" t="s">
        <v>43</v>
      </c>
      <c r="B588" s="108"/>
      <c r="C588" s="108" t="s">
        <v>58</v>
      </c>
      <c r="D588" s="109" t="s">
        <v>59</v>
      </c>
      <c r="E588" s="62">
        <v>101.39</v>
      </c>
      <c r="F588" s="110"/>
      <c r="G588" s="111" t="s">
        <v>85</v>
      </c>
      <c r="H588" s="110"/>
      <c r="I588" s="65">
        <v>4.28</v>
      </c>
      <c r="J588" s="112"/>
      <c r="K588" s="67"/>
    </row>
    <row r="589" spans="1:11" s="6" customFormat="1" ht="15.75">
      <c r="A589" s="70" t="s">
        <v>43</v>
      </c>
      <c r="B589" s="113"/>
      <c r="C589" s="113" t="s">
        <v>60</v>
      </c>
      <c r="D589" s="114"/>
      <c r="E589" s="73" t="s">
        <v>43</v>
      </c>
      <c r="F589" s="115"/>
      <c r="G589" s="116"/>
      <c r="H589" s="115"/>
      <c r="I589" s="76">
        <v>138.30000000000001</v>
      </c>
      <c r="J589" s="117"/>
      <c r="K589" s="78">
        <v>3102.09</v>
      </c>
    </row>
    <row r="590" spans="1:11" s="6" customFormat="1" ht="15" outlineLevel="1">
      <c r="A590" s="59" t="s">
        <v>43</v>
      </c>
      <c r="B590" s="108"/>
      <c r="C590" s="108" t="s">
        <v>61</v>
      </c>
      <c r="D590" s="109"/>
      <c r="E590" s="62" t="s">
        <v>43</v>
      </c>
      <c r="F590" s="110"/>
      <c r="G590" s="111"/>
      <c r="H590" s="110"/>
      <c r="I590" s="65"/>
      <c r="J590" s="112"/>
      <c r="K590" s="67"/>
    </row>
    <row r="591" spans="1:11" s="6" customFormat="1" ht="25.5" outlineLevel="1">
      <c r="A591" s="59" t="s">
        <v>43</v>
      </c>
      <c r="B591" s="108"/>
      <c r="C591" s="108" t="s">
        <v>46</v>
      </c>
      <c r="D591" s="109"/>
      <c r="E591" s="62" t="s">
        <v>43</v>
      </c>
      <c r="F591" s="110">
        <v>43.06</v>
      </c>
      <c r="G591" s="111" t="s">
        <v>90</v>
      </c>
      <c r="H591" s="110"/>
      <c r="I591" s="65">
        <v>0.18</v>
      </c>
      <c r="J591" s="112">
        <v>26.39</v>
      </c>
      <c r="K591" s="67">
        <v>4.75</v>
      </c>
    </row>
    <row r="592" spans="1:11" s="6" customFormat="1" ht="25.5" outlineLevel="1">
      <c r="A592" s="59" t="s">
        <v>43</v>
      </c>
      <c r="B592" s="108"/>
      <c r="C592" s="108" t="s">
        <v>48</v>
      </c>
      <c r="D592" s="109"/>
      <c r="E592" s="62" t="s">
        <v>43</v>
      </c>
      <c r="F592" s="110">
        <v>43.06</v>
      </c>
      <c r="G592" s="111" t="s">
        <v>90</v>
      </c>
      <c r="H592" s="110"/>
      <c r="I592" s="65">
        <v>0.18</v>
      </c>
      <c r="J592" s="112">
        <v>26.39</v>
      </c>
      <c r="K592" s="67">
        <v>4.75</v>
      </c>
    </row>
    <row r="593" spans="1:11" s="6" customFormat="1" ht="15" outlineLevel="1">
      <c r="A593" s="59" t="s">
        <v>43</v>
      </c>
      <c r="B593" s="108"/>
      <c r="C593" s="108" t="s">
        <v>63</v>
      </c>
      <c r="D593" s="109" t="s">
        <v>54</v>
      </c>
      <c r="E593" s="62">
        <v>175</v>
      </c>
      <c r="F593" s="110"/>
      <c r="G593" s="111"/>
      <c r="H593" s="110"/>
      <c r="I593" s="65">
        <v>0.32</v>
      </c>
      <c r="J593" s="112">
        <v>160</v>
      </c>
      <c r="K593" s="67">
        <v>7.6</v>
      </c>
    </row>
    <row r="594" spans="1:11" s="6" customFormat="1" ht="15" outlineLevel="1">
      <c r="A594" s="59" t="s">
        <v>43</v>
      </c>
      <c r="B594" s="108"/>
      <c r="C594" s="108" t="s">
        <v>64</v>
      </c>
      <c r="D594" s="109"/>
      <c r="E594" s="62" t="s">
        <v>43</v>
      </c>
      <c r="F594" s="110"/>
      <c r="G594" s="111"/>
      <c r="H594" s="110"/>
      <c r="I594" s="65">
        <v>0.5</v>
      </c>
      <c r="J594" s="112"/>
      <c r="K594" s="67">
        <v>12.35</v>
      </c>
    </row>
    <row r="595" spans="1:11" s="6" customFormat="1" ht="15.75">
      <c r="A595" s="70" t="s">
        <v>43</v>
      </c>
      <c r="B595" s="113"/>
      <c r="C595" s="113" t="s">
        <v>65</v>
      </c>
      <c r="D595" s="114"/>
      <c r="E595" s="73" t="s">
        <v>43</v>
      </c>
      <c r="F595" s="115"/>
      <c r="G595" s="116"/>
      <c r="H595" s="115"/>
      <c r="I595" s="76">
        <v>138.80000000000001</v>
      </c>
      <c r="J595" s="117"/>
      <c r="K595" s="78">
        <v>3114.44</v>
      </c>
    </row>
    <row r="596" spans="1:11" s="6" customFormat="1" ht="180">
      <c r="A596" s="59">
        <v>48</v>
      </c>
      <c r="B596" s="108" t="s">
        <v>91</v>
      </c>
      <c r="C596" s="108" t="s">
        <v>92</v>
      </c>
      <c r="D596" s="109" t="s">
        <v>93</v>
      </c>
      <c r="E596" s="62">
        <v>12</v>
      </c>
      <c r="F596" s="110">
        <v>10.06</v>
      </c>
      <c r="G596" s="111"/>
      <c r="H596" s="110"/>
      <c r="I596" s="65"/>
      <c r="J596" s="112"/>
      <c r="K596" s="67"/>
    </row>
    <row r="597" spans="1:11" s="6" customFormat="1" ht="25.5" outlineLevel="1">
      <c r="A597" s="59" t="s">
        <v>43</v>
      </c>
      <c r="B597" s="108"/>
      <c r="C597" s="108" t="s">
        <v>44</v>
      </c>
      <c r="D597" s="109"/>
      <c r="E597" s="62" t="s">
        <v>43</v>
      </c>
      <c r="F597" s="110">
        <v>10.06</v>
      </c>
      <c r="G597" s="111" t="s">
        <v>94</v>
      </c>
      <c r="H597" s="110"/>
      <c r="I597" s="65">
        <v>183.25</v>
      </c>
      <c r="J597" s="112">
        <v>26.39</v>
      </c>
      <c r="K597" s="67">
        <v>4836.05</v>
      </c>
    </row>
    <row r="598" spans="1:11" s="6" customFormat="1" ht="15" outlineLevel="1">
      <c r="A598" s="59" t="s">
        <v>43</v>
      </c>
      <c r="B598" s="108"/>
      <c r="C598" s="108" t="s">
        <v>46</v>
      </c>
      <c r="D598" s="109"/>
      <c r="E598" s="62" t="s">
        <v>43</v>
      </c>
      <c r="F598" s="110"/>
      <c r="G598" s="111" t="s">
        <v>95</v>
      </c>
      <c r="H598" s="110"/>
      <c r="I598" s="65"/>
      <c r="J598" s="112"/>
      <c r="K598" s="67"/>
    </row>
    <row r="599" spans="1:11" s="6" customFormat="1" ht="15" outlineLevel="1">
      <c r="A599" s="59" t="s">
        <v>43</v>
      </c>
      <c r="B599" s="108"/>
      <c r="C599" s="108" t="s">
        <v>48</v>
      </c>
      <c r="D599" s="109"/>
      <c r="E599" s="62" t="s">
        <v>43</v>
      </c>
      <c r="F599" s="110"/>
      <c r="G599" s="111"/>
      <c r="H599" s="110"/>
      <c r="I599" s="65"/>
      <c r="J599" s="112">
        <v>26.39</v>
      </c>
      <c r="K599" s="67"/>
    </row>
    <row r="600" spans="1:11" s="6" customFormat="1" ht="15" outlineLevel="1">
      <c r="A600" s="59" t="s">
        <v>43</v>
      </c>
      <c r="B600" s="108"/>
      <c r="C600" s="108" t="s">
        <v>52</v>
      </c>
      <c r="D600" s="109"/>
      <c r="E600" s="62" t="s">
        <v>43</v>
      </c>
      <c r="F600" s="110"/>
      <c r="G600" s="111"/>
      <c r="H600" s="110"/>
      <c r="I600" s="65"/>
      <c r="J600" s="112"/>
      <c r="K600" s="67"/>
    </row>
    <row r="601" spans="1:11" s="6" customFormat="1" ht="15" outlineLevel="1">
      <c r="A601" s="59" t="s">
        <v>43</v>
      </c>
      <c r="B601" s="108"/>
      <c r="C601" s="108" t="s">
        <v>53</v>
      </c>
      <c r="D601" s="109" t="s">
        <v>54</v>
      </c>
      <c r="E601" s="62">
        <v>100</v>
      </c>
      <c r="F601" s="110"/>
      <c r="G601" s="111"/>
      <c r="H601" s="110"/>
      <c r="I601" s="65">
        <v>183.25</v>
      </c>
      <c r="J601" s="112">
        <v>83</v>
      </c>
      <c r="K601" s="67">
        <v>4013.92</v>
      </c>
    </row>
    <row r="602" spans="1:11" s="6" customFormat="1" ht="15" outlineLevel="1">
      <c r="A602" s="59" t="s">
        <v>43</v>
      </c>
      <c r="B602" s="108"/>
      <c r="C602" s="108" t="s">
        <v>55</v>
      </c>
      <c r="D602" s="109" t="s">
        <v>54</v>
      </c>
      <c r="E602" s="62">
        <v>64</v>
      </c>
      <c r="F602" s="110"/>
      <c r="G602" s="111"/>
      <c r="H602" s="110"/>
      <c r="I602" s="65">
        <v>117.28</v>
      </c>
      <c r="J602" s="112">
        <v>41</v>
      </c>
      <c r="K602" s="67">
        <v>1982.78</v>
      </c>
    </row>
    <row r="603" spans="1:11" s="6" customFormat="1" ht="15" outlineLevel="1">
      <c r="A603" s="59" t="s">
        <v>43</v>
      </c>
      <c r="B603" s="108"/>
      <c r="C603" s="108" t="s">
        <v>56</v>
      </c>
      <c r="D603" s="109" t="s">
        <v>54</v>
      </c>
      <c r="E603" s="62">
        <v>98</v>
      </c>
      <c r="F603" s="110"/>
      <c r="G603" s="111"/>
      <c r="H603" s="110"/>
      <c r="I603" s="65">
        <v>0</v>
      </c>
      <c r="J603" s="112">
        <v>95</v>
      </c>
      <c r="K603" s="67">
        <v>0</v>
      </c>
    </row>
    <row r="604" spans="1:11" s="6" customFormat="1" ht="15" outlineLevel="1">
      <c r="A604" s="59" t="s">
        <v>43</v>
      </c>
      <c r="B604" s="108"/>
      <c r="C604" s="108" t="s">
        <v>57</v>
      </c>
      <c r="D604" s="109" t="s">
        <v>54</v>
      </c>
      <c r="E604" s="62">
        <v>77</v>
      </c>
      <c r="F604" s="110"/>
      <c r="G604" s="111"/>
      <c r="H604" s="110"/>
      <c r="I604" s="65">
        <v>0</v>
      </c>
      <c r="J604" s="112">
        <v>65</v>
      </c>
      <c r="K604" s="67">
        <v>0</v>
      </c>
    </row>
    <row r="605" spans="1:11" s="6" customFormat="1" ht="30" outlineLevel="1">
      <c r="A605" s="59" t="s">
        <v>43</v>
      </c>
      <c r="B605" s="108"/>
      <c r="C605" s="108" t="s">
        <v>58</v>
      </c>
      <c r="D605" s="109" t="s">
        <v>59</v>
      </c>
      <c r="E605" s="62">
        <v>0.9</v>
      </c>
      <c r="F605" s="110"/>
      <c r="G605" s="111" t="s">
        <v>94</v>
      </c>
      <c r="H605" s="110"/>
      <c r="I605" s="65">
        <v>16.39</v>
      </c>
      <c r="J605" s="112"/>
      <c r="K605" s="67"/>
    </row>
    <row r="606" spans="1:11" s="6" customFormat="1" ht="15.75">
      <c r="A606" s="70" t="s">
        <v>43</v>
      </c>
      <c r="B606" s="113"/>
      <c r="C606" s="113" t="s">
        <v>60</v>
      </c>
      <c r="D606" s="114"/>
      <c r="E606" s="73" t="s">
        <v>43</v>
      </c>
      <c r="F606" s="115"/>
      <c r="G606" s="116"/>
      <c r="H606" s="115"/>
      <c r="I606" s="76">
        <v>483.78</v>
      </c>
      <c r="J606" s="117"/>
      <c r="K606" s="78">
        <v>10832.75</v>
      </c>
    </row>
    <row r="607" spans="1:11" s="6" customFormat="1" ht="180">
      <c r="A607" s="59">
        <v>49</v>
      </c>
      <c r="B607" s="108" t="s">
        <v>277</v>
      </c>
      <c r="C607" s="108" t="s">
        <v>278</v>
      </c>
      <c r="D607" s="109" t="s">
        <v>93</v>
      </c>
      <c r="E607" s="62">
        <v>12</v>
      </c>
      <c r="F607" s="110">
        <v>1.65</v>
      </c>
      <c r="G607" s="111"/>
      <c r="H607" s="110"/>
      <c r="I607" s="65"/>
      <c r="J607" s="112"/>
      <c r="K607" s="67"/>
    </row>
    <row r="608" spans="1:11" s="6" customFormat="1" ht="25.5" outlineLevel="1">
      <c r="A608" s="59" t="s">
        <v>43</v>
      </c>
      <c r="B608" s="108"/>
      <c r="C608" s="108" t="s">
        <v>44</v>
      </c>
      <c r="D608" s="109"/>
      <c r="E608" s="62" t="s">
        <v>43</v>
      </c>
      <c r="F608" s="110">
        <v>0.78</v>
      </c>
      <c r="G608" s="111" t="s">
        <v>94</v>
      </c>
      <c r="H608" s="110"/>
      <c r="I608" s="65">
        <v>14.21</v>
      </c>
      <c r="J608" s="112">
        <v>26.39</v>
      </c>
      <c r="K608" s="67">
        <v>374.96</v>
      </c>
    </row>
    <row r="609" spans="1:11" s="6" customFormat="1" ht="15" outlineLevel="1">
      <c r="A609" s="59" t="s">
        <v>43</v>
      </c>
      <c r="B609" s="108"/>
      <c r="C609" s="108" t="s">
        <v>46</v>
      </c>
      <c r="D609" s="109"/>
      <c r="E609" s="62" t="s">
        <v>43</v>
      </c>
      <c r="F609" s="110">
        <v>0.87</v>
      </c>
      <c r="G609" s="111" t="s">
        <v>95</v>
      </c>
      <c r="H609" s="110"/>
      <c r="I609" s="65">
        <v>15.66</v>
      </c>
      <c r="J609" s="112">
        <v>6.86</v>
      </c>
      <c r="K609" s="67">
        <v>107.43</v>
      </c>
    </row>
    <row r="610" spans="1:11" s="6" customFormat="1" ht="15" outlineLevel="1">
      <c r="A610" s="59" t="s">
        <v>43</v>
      </c>
      <c r="B610" s="108"/>
      <c r="C610" s="108" t="s">
        <v>48</v>
      </c>
      <c r="D610" s="109"/>
      <c r="E610" s="62" t="s">
        <v>43</v>
      </c>
      <c r="F610" s="110" t="s">
        <v>279</v>
      </c>
      <c r="G610" s="111"/>
      <c r="H610" s="110"/>
      <c r="I610" s="68" t="s">
        <v>500</v>
      </c>
      <c r="J610" s="112">
        <v>26.39</v>
      </c>
      <c r="K610" s="69" t="s">
        <v>501</v>
      </c>
    </row>
    <row r="611" spans="1:11" s="6" customFormat="1" ht="15" outlineLevel="1">
      <c r="A611" s="59" t="s">
        <v>43</v>
      </c>
      <c r="B611" s="108"/>
      <c r="C611" s="108" t="s">
        <v>52</v>
      </c>
      <c r="D611" s="109"/>
      <c r="E611" s="62" t="s">
        <v>43</v>
      </c>
      <c r="F611" s="110"/>
      <c r="G611" s="111"/>
      <c r="H611" s="110"/>
      <c r="I611" s="65"/>
      <c r="J611" s="112"/>
      <c r="K611" s="67"/>
    </row>
    <row r="612" spans="1:11" s="6" customFormat="1" ht="15" outlineLevel="1">
      <c r="A612" s="59" t="s">
        <v>43</v>
      </c>
      <c r="B612" s="108"/>
      <c r="C612" s="108" t="s">
        <v>53</v>
      </c>
      <c r="D612" s="109" t="s">
        <v>54</v>
      </c>
      <c r="E612" s="62">
        <v>100</v>
      </c>
      <c r="F612" s="110"/>
      <c r="G612" s="111"/>
      <c r="H612" s="110"/>
      <c r="I612" s="65">
        <v>14.21</v>
      </c>
      <c r="J612" s="112">
        <v>83</v>
      </c>
      <c r="K612" s="67">
        <v>311.22000000000003</v>
      </c>
    </row>
    <row r="613" spans="1:11" s="6" customFormat="1" ht="15" outlineLevel="1">
      <c r="A613" s="59" t="s">
        <v>43</v>
      </c>
      <c r="B613" s="108"/>
      <c r="C613" s="108" t="s">
        <v>55</v>
      </c>
      <c r="D613" s="109" t="s">
        <v>54</v>
      </c>
      <c r="E613" s="62">
        <v>64</v>
      </c>
      <c r="F613" s="110"/>
      <c r="G613" s="111"/>
      <c r="H613" s="110"/>
      <c r="I613" s="65">
        <v>9.09</v>
      </c>
      <c r="J613" s="112">
        <v>41</v>
      </c>
      <c r="K613" s="67">
        <v>153.72999999999999</v>
      </c>
    </row>
    <row r="614" spans="1:11" s="6" customFormat="1" ht="15" outlineLevel="1">
      <c r="A614" s="59" t="s">
        <v>43</v>
      </c>
      <c r="B614" s="108"/>
      <c r="C614" s="108" t="s">
        <v>56</v>
      </c>
      <c r="D614" s="109" t="s">
        <v>54</v>
      </c>
      <c r="E614" s="62">
        <v>98</v>
      </c>
      <c r="F614" s="110"/>
      <c r="G614" s="111"/>
      <c r="H614" s="110"/>
      <c r="I614" s="65">
        <v>1.41</v>
      </c>
      <c r="J614" s="112">
        <v>95</v>
      </c>
      <c r="K614" s="67">
        <v>36.1</v>
      </c>
    </row>
    <row r="615" spans="1:11" s="6" customFormat="1" ht="15" outlineLevel="1">
      <c r="A615" s="59" t="s">
        <v>43</v>
      </c>
      <c r="B615" s="108"/>
      <c r="C615" s="108" t="s">
        <v>57</v>
      </c>
      <c r="D615" s="109" t="s">
        <v>54</v>
      </c>
      <c r="E615" s="62">
        <v>77</v>
      </c>
      <c r="F615" s="110"/>
      <c r="G615" s="111"/>
      <c r="H615" s="110"/>
      <c r="I615" s="65">
        <v>1.1100000000000001</v>
      </c>
      <c r="J615" s="112">
        <v>65</v>
      </c>
      <c r="K615" s="67">
        <v>24.7</v>
      </c>
    </row>
    <row r="616" spans="1:11" s="6" customFormat="1" ht="30" outlineLevel="1">
      <c r="A616" s="59" t="s">
        <v>43</v>
      </c>
      <c r="B616" s="108"/>
      <c r="C616" s="108" t="s">
        <v>58</v>
      </c>
      <c r="D616" s="109" t="s">
        <v>59</v>
      </c>
      <c r="E616" s="62">
        <v>7.0000000000000007E-2</v>
      </c>
      <c r="F616" s="110"/>
      <c r="G616" s="111" t="s">
        <v>94</v>
      </c>
      <c r="H616" s="110"/>
      <c r="I616" s="65">
        <v>1.28</v>
      </c>
      <c r="J616" s="112"/>
      <c r="K616" s="67"/>
    </row>
    <row r="617" spans="1:11" s="6" customFormat="1" ht="15.75">
      <c r="A617" s="70" t="s">
        <v>43</v>
      </c>
      <c r="B617" s="113"/>
      <c r="C617" s="113" t="s">
        <v>60</v>
      </c>
      <c r="D617" s="114"/>
      <c r="E617" s="73" t="s">
        <v>43</v>
      </c>
      <c r="F617" s="115"/>
      <c r="G617" s="116"/>
      <c r="H617" s="115"/>
      <c r="I617" s="76">
        <v>55.69</v>
      </c>
      <c r="J617" s="117"/>
      <c r="K617" s="78">
        <v>1008.14</v>
      </c>
    </row>
    <row r="618" spans="1:11" s="6" customFormat="1" ht="15" outlineLevel="1">
      <c r="A618" s="59" t="s">
        <v>43</v>
      </c>
      <c r="B618" s="108"/>
      <c r="C618" s="108" t="s">
        <v>61</v>
      </c>
      <c r="D618" s="109"/>
      <c r="E618" s="62" t="s">
        <v>43</v>
      </c>
      <c r="F618" s="110"/>
      <c r="G618" s="111"/>
      <c r="H618" s="110"/>
      <c r="I618" s="65"/>
      <c r="J618" s="112"/>
      <c r="K618" s="67"/>
    </row>
    <row r="619" spans="1:11" s="6" customFormat="1" ht="25.5" outlineLevel="1">
      <c r="A619" s="59" t="s">
        <v>43</v>
      </c>
      <c r="B619" s="108"/>
      <c r="C619" s="108" t="s">
        <v>46</v>
      </c>
      <c r="D619" s="109"/>
      <c r="E619" s="62" t="s">
        <v>43</v>
      </c>
      <c r="F619" s="110">
        <v>0.08</v>
      </c>
      <c r="G619" s="111" t="s">
        <v>100</v>
      </c>
      <c r="H619" s="110"/>
      <c r="I619" s="65">
        <v>0.14000000000000001</v>
      </c>
      <c r="J619" s="112">
        <v>26.39</v>
      </c>
      <c r="K619" s="67">
        <v>3.8</v>
      </c>
    </row>
    <row r="620" spans="1:11" s="6" customFormat="1" ht="25.5" outlineLevel="1">
      <c r="A620" s="59" t="s">
        <v>43</v>
      </c>
      <c r="B620" s="108"/>
      <c r="C620" s="108" t="s">
        <v>48</v>
      </c>
      <c r="D620" s="109"/>
      <c r="E620" s="62" t="s">
        <v>43</v>
      </c>
      <c r="F620" s="110">
        <v>0.08</v>
      </c>
      <c r="G620" s="111" t="s">
        <v>100</v>
      </c>
      <c r="H620" s="110"/>
      <c r="I620" s="65">
        <v>0.14000000000000001</v>
      </c>
      <c r="J620" s="112">
        <v>26.39</v>
      </c>
      <c r="K620" s="67">
        <v>3.8</v>
      </c>
    </row>
    <row r="621" spans="1:11" s="6" customFormat="1" ht="15" outlineLevel="1">
      <c r="A621" s="59" t="s">
        <v>43</v>
      </c>
      <c r="B621" s="108"/>
      <c r="C621" s="108" t="s">
        <v>63</v>
      </c>
      <c r="D621" s="109" t="s">
        <v>54</v>
      </c>
      <c r="E621" s="62">
        <v>175</v>
      </c>
      <c r="F621" s="110"/>
      <c r="G621" s="111"/>
      <c r="H621" s="110"/>
      <c r="I621" s="65">
        <v>0.25</v>
      </c>
      <c r="J621" s="112">
        <v>160</v>
      </c>
      <c r="K621" s="67">
        <v>6.08</v>
      </c>
    </row>
    <row r="622" spans="1:11" s="6" customFormat="1" ht="15" outlineLevel="1">
      <c r="A622" s="59" t="s">
        <v>43</v>
      </c>
      <c r="B622" s="108"/>
      <c r="C622" s="108" t="s">
        <v>64</v>
      </c>
      <c r="D622" s="109"/>
      <c r="E622" s="62" t="s">
        <v>43</v>
      </c>
      <c r="F622" s="110"/>
      <c r="G622" s="111"/>
      <c r="H622" s="110"/>
      <c r="I622" s="65">
        <v>0.39</v>
      </c>
      <c r="J622" s="112"/>
      <c r="K622" s="67">
        <v>9.8800000000000008</v>
      </c>
    </row>
    <row r="623" spans="1:11" s="6" customFormat="1" ht="15.75">
      <c r="A623" s="70" t="s">
        <v>43</v>
      </c>
      <c r="B623" s="113"/>
      <c r="C623" s="113" t="s">
        <v>65</v>
      </c>
      <c r="D623" s="114"/>
      <c r="E623" s="73" t="s">
        <v>43</v>
      </c>
      <c r="F623" s="115"/>
      <c r="G623" s="116"/>
      <c r="H623" s="115"/>
      <c r="I623" s="76">
        <v>56.08</v>
      </c>
      <c r="J623" s="117"/>
      <c r="K623" s="78">
        <v>1018.02</v>
      </c>
    </row>
    <row r="624" spans="1:11" s="6" customFormat="1" ht="195">
      <c r="A624" s="59">
        <v>50</v>
      </c>
      <c r="B624" s="108" t="s">
        <v>282</v>
      </c>
      <c r="C624" s="108" t="s">
        <v>283</v>
      </c>
      <c r="D624" s="109" t="s">
        <v>142</v>
      </c>
      <c r="E624" s="62" t="s">
        <v>502</v>
      </c>
      <c r="F624" s="110">
        <v>52.76</v>
      </c>
      <c r="G624" s="111"/>
      <c r="H624" s="110"/>
      <c r="I624" s="65"/>
      <c r="J624" s="112"/>
      <c r="K624" s="67"/>
    </row>
    <row r="625" spans="1:11" s="6" customFormat="1" ht="25.5" outlineLevel="1">
      <c r="A625" s="59" t="s">
        <v>43</v>
      </c>
      <c r="B625" s="108"/>
      <c r="C625" s="108" t="s">
        <v>44</v>
      </c>
      <c r="D625" s="109"/>
      <c r="E625" s="62" t="s">
        <v>43</v>
      </c>
      <c r="F625" s="110">
        <v>51.98</v>
      </c>
      <c r="G625" s="111" t="s">
        <v>94</v>
      </c>
      <c r="H625" s="110"/>
      <c r="I625" s="65">
        <v>9.4700000000000006</v>
      </c>
      <c r="J625" s="112">
        <v>26.39</v>
      </c>
      <c r="K625" s="67">
        <v>249.88</v>
      </c>
    </row>
    <row r="626" spans="1:11" s="6" customFormat="1" ht="15" outlineLevel="1">
      <c r="A626" s="59" t="s">
        <v>43</v>
      </c>
      <c r="B626" s="108"/>
      <c r="C626" s="108" t="s">
        <v>46</v>
      </c>
      <c r="D626" s="109"/>
      <c r="E626" s="62" t="s">
        <v>43</v>
      </c>
      <c r="F626" s="110">
        <v>0.78</v>
      </c>
      <c r="G626" s="111" t="s">
        <v>95</v>
      </c>
      <c r="H626" s="110"/>
      <c r="I626" s="65">
        <v>0.14000000000000001</v>
      </c>
      <c r="J626" s="112">
        <v>10.35</v>
      </c>
      <c r="K626" s="67">
        <v>1.45</v>
      </c>
    </row>
    <row r="627" spans="1:11" s="6" customFormat="1" ht="15" outlineLevel="1">
      <c r="A627" s="59" t="s">
        <v>43</v>
      </c>
      <c r="B627" s="108"/>
      <c r="C627" s="108" t="s">
        <v>48</v>
      </c>
      <c r="D627" s="109"/>
      <c r="E627" s="62" t="s">
        <v>43</v>
      </c>
      <c r="F627" s="110" t="s">
        <v>285</v>
      </c>
      <c r="G627" s="111"/>
      <c r="H627" s="110"/>
      <c r="I627" s="68" t="s">
        <v>352</v>
      </c>
      <c r="J627" s="112">
        <v>26.39</v>
      </c>
      <c r="K627" s="69" t="s">
        <v>178</v>
      </c>
    </row>
    <row r="628" spans="1:11" s="6" customFormat="1" ht="15" outlineLevel="1">
      <c r="A628" s="59" t="s">
        <v>43</v>
      </c>
      <c r="B628" s="108"/>
      <c r="C628" s="108" t="s">
        <v>52</v>
      </c>
      <c r="D628" s="109"/>
      <c r="E628" s="62" t="s">
        <v>43</v>
      </c>
      <c r="F628" s="110"/>
      <c r="G628" s="111"/>
      <c r="H628" s="110"/>
      <c r="I628" s="65"/>
      <c r="J628" s="112"/>
      <c r="K628" s="67"/>
    </row>
    <row r="629" spans="1:11" s="6" customFormat="1" ht="15" outlineLevel="1">
      <c r="A629" s="59" t="s">
        <v>43</v>
      </c>
      <c r="B629" s="108"/>
      <c r="C629" s="108" t="s">
        <v>53</v>
      </c>
      <c r="D629" s="109" t="s">
        <v>54</v>
      </c>
      <c r="E629" s="62">
        <v>100</v>
      </c>
      <c r="F629" s="110"/>
      <c r="G629" s="111"/>
      <c r="H629" s="110"/>
      <c r="I629" s="65">
        <v>9.4700000000000006</v>
      </c>
      <c r="J629" s="112">
        <v>83</v>
      </c>
      <c r="K629" s="67">
        <v>207.4</v>
      </c>
    </row>
    <row r="630" spans="1:11" s="6" customFormat="1" ht="15" outlineLevel="1">
      <c r="A630" s="59" t="s">
        <v>43</v>
      </c>
      <c r="B630" s="108"/>
      <c r="C630" s="108" t="s">
        <v>55</v>
      </c>
      <c r="D630" s="109" t="s">
        <v>54</v>
      </c>
      <c r="E630" s="62">
        <v>64</v>
      </c>
      <c r="F630" s="110"/>
      <c r="G630" s="111"/>
      <c r="H630" s="110"/>
      <c r="I630" s="65">
        <v>6.06</v>
      </c>
      <c r="J630" s="112">
        <v>41</v>
      </c>
      <c r="K630" s="67">
        <v>102.45</v>
      </c>
    </row>
    <row r="631" spans="1:11" s="6" customFormat="1" ht="15" outlineLevel="1">
      <c r="A631" s="59" t="s">
        <v>43</v>
      </c>
      <c r="B631" s="108"/>
      <c r="C631" s="108" t="s">
        <v>56</v>
      </c>
      <c r="D631" s="109" t="s">
        <v>54</v>
      </c>
      <c r="E631" s="62">
        <v>98</v>
      </c>
      <c r="F631" s="110"/>
      <c r="G631" s="111"/>
      <c r="H631" s="110"/>
      <c r="I631" s="65">
        <v>0.03</v>
      </c>
      <c r="J631" s="112">
        <v>95</v>
      </c>
      <c r="K631" s="67">
        <v>0.64</v>
      </c>
    </row>
    <row r="632" spans="1:11" s="6" customFormat="1" ht="15" outlineLevel="1">
      <c r="A632" s="59" t="s">
        <v>43</v>
      </c>
      <c r="B632" s="108"/>
      <c r="C632" s="108" t="s">
        <v>57</v>
      </c>
      <c r="D632" s="109" t="s">
        <v>54</v>
      </c>
      <c r="E632" s="62">
        <v>77</v>
      </c>
      <c r="F632" s="110"/>
      <c r="G632" s="111"/>
      <c r="H632" s="110"/>
      <c r="I632" s="65">
        <v>0.02</v>
      </c>
      <c r="J632" s="112">
        <v>65</v>
      </c>
      <c r="K632" s="67">
        <v>0.44</v>
      </c>
    </row>
    <row r="633" spans="1:11" s="6" customFormat="1" ht="30" outlineLevel="1">
      <c r="A633" s="59" t="s">
        <v>43</v>
      </c>
      <c r="B633" s="108"/>
      <c r="C633" s="108" t="s">
        <v>58</v>
      </c>
      <c r="D633" s="109" t="s">
        <v>59</v>
      </c>
      <c r="E633" s="62">
        <v>4.6500000000000004</v>
      </c>
      <c r="F633" s="110"/>
      <c r="G633" s="111" t="s">
        <v>94</v>
      </c>
      <c r="H633" s="110"/>
      <c r="I633" s="65">
        <v>0.85</v>
      </c>
      <c r="J633" s="112"/>
      <c r="K633" s="67"/>
    </row>
    <row r="634" spans="1:11" s="6" customFormat="1" ht="15.75">
      <c r="A634" s="70" t="s">
        <v>43</v>
      </c>
      <c r="B634" s="113"/>
      <c r="C634" s="113" t="s">
        <v>60</v>
      </c>
      <c r="D634" s="114"/>
      <c r="E634" s="73" t="s">
        <v>43</v>
      </c>
      <c r="F634" s="115"/>
      <c r="G634" s="116"/>
      <c r="H634" s="115"/>
      <c r="I634" s="76">
        <v>25.19</v>
      </c>
      <c r="J634" s="117"/>
      <c r="K634" s="78">
        <v>562.26</v>
      </c>
    </row>
    <row r="635" spans="1:11" s="6" customFormat="1" ht="15" outlineLevel="1">
      <c r="A635" s="59" t="s">
        <v>43</v>
      </c>
      <c r="B635" s="108"/>
      <c r="C635" s="108" t="s">
        <v>61</v>
      </c>
      <c r="D635" s="109"/>
      <c r="E635" s="62" t="s">
        <v>43</v>
      </c>
      <c r="F635" s="110"/>
      <c r="G635" s="111"/>
      <c r="H635" s="110"/>
      <c r="I635" s="65"/>
      <c r="J635" s="112"/>
      <c r="K635" s="67"/>
    </row>
    <row r="636" spans="1:11" s="6" customFormat="1" ht="25.5" outlineLevel="1">
      <c r="A636" s="59" t="s">
        <v>43</v>
      </c>
      <c r="B636" s="108"/>
      <c r="C636" s="108" t="s">
        <v>46</v>
      </c>
      <c r="D636" s="109"/>
      <c r="E636" s="62" t="s">
        <v>43</v>
      </c>
      <c r="F636" s="110">
        <v>0.14000000000000001</v>
      </c>
      <c r="G636" s="111" t="s">
        <v>100</v>
      </c>
      <c r="H636" s="110"/>
      <c r="I636" s="65"/>
      <c r="J636" s="112">
        <v>26.39</v>
      </c>
      <c r="K636" s="67">
        <v>7.0000000000000007E-2</v>
      </c>
    </row>
    <row r="637" spans="1:11" s="6" customFormat="1" ht="25.5" outlineLevel="1">
      <c r="A637" s="59" t="s">
        <v>43</v>
      </c>
      <c r="B637" s="108"/>
      <c r="C637" s="108" t="s">
        <v>48</v>
      </c>
      <c r="D637" s="109"/>
      <c r="E637" s="62" t="s">
        <v>43</v>
      </c>
      <c r="F637" s="110">
        <v>0.14000000000000001</v>
      </c>
      <c r="G637" s="111" t="s">
        <v>100</v>
      </c>
      <c r="H637" s="110"/>
      <c r="I637" s="65"/>
      <c r="J637" s="112">
        <v>26.39</v>
      </c>
      <c r="K637" s="67">
        <v>7.0000000000000007E-2</v>
      </c>
    </row>
    <row r="638" spans="1:11" s="6" customFormat="1" ht="15" outlineLevel="1">
      <c r="A638" s="59" t="s">
        <v>43</v>
      </c>
      <c r="B638" s="108"/>
      <c r="C638" s="108" t="s">
        <v>63</v>
      </c>
      <c r="D638" s="109" t="s">
        <v>54</v>
      </c>
      <c r="E638" s="62">
        <v>175</v>
      </c>
      <c r="F638" s="110"/>
      <c r="G638" s="111"/>
      <c r="H638" s="110"/>
      <c r="I638" s="65">
        <v>0</v>
      </c>
      <c r="J638" s="112">
        <v>160</v>
      </c>
      <c r="K638" s="67">
        <v>0.12</v>
      </c>
    </row>
    <row r="639" spans="1:11" s="6" customFormat="1" ht="15" outlineLevel="1">
      <c r="A639" s="59" t="s">
        <v>43</v>
      </c>
      <c r="B639" s="108"/>
      <c r="C639" s="108" t="s">
        <v>64</v>
      </c>
      <c r="D639" s="109"/>
      <c r="E639" s="62" t="s">
        <v>43</v>
      </c>
      <c r="F639" s="110"/>
      <c r="G639" s="111"/>
      <c r="H639" s="110"/>
      <c r="I639" s="65"/>
      <c r="J639" s="112"/>
      <c r="K639" s="67">
        <v>0.19</v>
      </c>
    </row>
    <row r="640" spans="1:11" s="6" customFormat="1" ht="15.75">
      <c r="A640" s="70" t="s">
        <v>43</v>
      </c>
      <c r="B640" s="113"/>
      <c r="C640" s="113" t="s">
        <v>65</v>
      </c>
      <c r="D640" s="114"/>
      <c r="E640" s="73" t="s">
        <v>43</v>
      </c>
      <c r="F640" s="115"/>
      <c r="G640" s="116"/>
      <c r="H640" s="115"/>
      <c r="I640" s="76">
        <v>25.19</v>
      </c>
      <c r="J640" s="117"/>
      <c r="K640" s="78">
        <v>562.45000000000005</v>
      </c>
    </row>
    <row r="641" spans="1:11" s="6" customFormat="1" ht="75">
      <c r="A641" s="59">
        <v>51</v>
      </c>
      <c r="B641" s="108" t="s">
        <v>288</v>
      </c>
      <c r="C641" s="108" t="s">
        <v>289</v>
      </c>
      <c r="D641" s="109" t="s">
        <v>109</v>
      </c>
      <c r="E641" s="62">
        <v>1.236</v>
      </c>
      <c r="F641" s="110">
        <v>28.98</v>
      </c>
      <c r="G641" s="111"/>
      <c r="H641" s="110"/>
      <c r="I641" s="65">
        <v>35.82</v>
      </c>
      <c r="J641" s="112">
        <v>3.06</v>
      </c>
      <c r="K641" s="78">
        <v>109.61</v>
      </c>
    </row>
    <row r="642" spans="1:11" s="6" customFormat="1" ht="135">
      <c r="A642" s="59">
        <v>52</v>
      </c>
      <c r="B642" s="108" t="s">
        <v>290</v>
      </c>
      <c r="C642" s="108" t="s">
        <v>291</v>
      </c>
      <c r="D642" s="109" t="s">
        <v>142</v>
      </c>
      <c r="E642" s="62" t="s">
        <v>502</v>
      </c>
      <c r="F642" s="110">
        <v>1887.48</v>
      </c>
      <c r="G642" s="111"/>
      <c r="H642" s="110"/>
      <c r="I642" s="65"/>
      <c r="J642" s="112"/>
      <c r="K642" s="67"/>
    </row>
    <row r="643" spans="1:11" s="6" customFormat="1" ht="15" outlineLevel="1">
      <c r="A643" s="59" t="s">
        <v>43</v>
      </c>
      <c r="B643" s="108"/>
      <c r="C643" s="108" t="s">
        <v>44</v>
      </c>
      <c r="D643" s="109"/>
      <c r="E643" s="62" t="s">
        <v>43</v>
      </c>
      <c r="F643" s="110">
        <v>1887.48</v>
      </c>
      <c r="G643" s="111" t="s">
        <v>76</v>
      </c>
      <c r="H643" s="110"/>
      <c r="I643" s="65">
        <v>298.98</v>
      </c>
      <c r="J643" s="112">
        <v>26.39</v>
      </c>
      <c r="K643" s="67">
        <v>7890</v>
      </c>
    </row>
    <row r="644" spans="1:11" s="6" customFormat="1" ht="15" outlineLevel="1">
      <c r="A644" s="59" t="s">
        <v>43</v>
      </c>
      <c r="B644" s="108"/>
      <c r="C644" s="108" t="s">
        <v>46</v>
      </c>
      <c r="D644" s="109"/>
      <c r="E644" s="62" t="s">
        <v>43</v>
      </c>
      <c r="F644" s="110"/>
      <c r="G644" s="111">
        <v>1.2</v>
      </c>
      <c r="H644" s="110"/>
      <c r="I644" s="65"/>
      <c r="J644" s="112"/>
      <c r="K644" s="67"/>
    </row>
    <row r="645" spans="1:11" s="6" customFormat="1" ht="15" outlineLevel="1">
      <c r="A645" s="59" t="s">
        <v>43</v>
      </c>
      <c r="B645" s="108"/>
      <c r="C645" s="108" t="s">
        <v>48</v>
      </c>
      <c r="D645" s="109"/>
      <c r="E645" s="62" t="s">
        <v>43</v>
      </c>
      <c r="F645" s="110"/>
      <c r="G645" s="111"/>
      <c r="H645" s="110"/>
      <c r="I645" s="65"/>
      <c r="J645" s="112">
        <v>26.39</v>
      </c>
      <c r="K645" s="67"/>
    </row>
    <row r="646" spans="1:11" s="6" customFormat="1" ht="15" outlineLevel="1">
      <c r="A646" s="59" t="s">
        <v>43</v>
      </c>
      <c r="B646" s="108"/>
      <c r="C646" s="108" t="s">
        <v>52</v>
      </c>
      <c r="D646" s="109"/>
      <c r="E646" s="62" t="s">
        <v>43</v>
      </c>
      <c r="F646" s="110"/>
      <c r="G646" s="111"/>
      <c r="H646" s="110"/>
      <c r="I646" s="65"/>
      <c r="J646" s="112"/>
      <c r="K646" s="67"/>
    </row>
    <row r="647" spans="1:11" s="6" customFormat="1" ht="15" outlineLevel="1">
      <c r="A647" s="59" t="s">
        <v>43</v>
      </c>
      <c r="B647" s="108"/>
      <c r="C647" s="108" t="s">
        <v>53</v>
      </c>
      <c r="D647" s="109" t="s">
        <v>54</v>
      </c>
      <c r="E647" s="62">
        <v>100</v>
      </c>
      <c r="F647" s="110"/>
      <c r="G647" s="111"/>
      <c r="H647" s="110"/>
      <c r="I647" s="65">
        <v>298.98</v>
      </c>
      <c r="J647" s="112">
        <v>83</v>
      </c>
      <c r="K647" s="67">
        <v>6548.7</v>
      </c>
    </row>
    <row r="648" spans="1:11" s="6" customFormat="1" ht="15" outlineLevel="1">
      <c r="A648" s="59" t="s">
        <v>43</v>
      </c>
      <c r="B648" s="108"/>
      <c r="C648" s="108" t="s">
        <v>55</v>
      </c>
      <c r="D648" s="109" t="s">
        <v>54</v>
      </c>
      <c r="E648" s="62">
        <v>64</v>
      </c>
      <c r="F648" s="110"/>
      <c r="G648" s="111"/>
      <c r="H648" s="110"/>
      <c r="I648" s="65">
        <v>191.35</v>
      </c>
      <c r="J648" s="112">
        <v>41</v>
      </c>
      <c r="K648" s="67">
        <v>3234.9</v>
      </c>
    </row>
    <row r="649" spans="1:11" s="6" customFormat="1" ht="15" outlineLevel="1">
      <c r="A649" s="59" t="s">
        <v>43</v>
      </c>
      <c r="B649" s="108"/>
      <c r="C649" s="108" t="s">
        <v>56</v>
      </c>
      <c r="D649" s="109" t="s">
        <v>54</v>
      </c>
      <c r="E649" s="62">
        <v>98</v>
      </c>
      <c r="F649" s="110"/>
      <c r="G649" s="111"/>
      <c r="H649" s="110"/>
      <c r="I649" s="65">
        <v>0</v>
      </c>
      <c r="J649" s="112">
        <v>95</v>
      </c>
      <c r="K649" s="67">
        <v>0</v>
      </c>
    </row>
    <row r="650" spans="1:11" s="6" customFormat="1" ht="15" outlineLevel="1">
      <c r="A650" s="59" t="s">
        <v>43</v>
      </c>
      <c r="B650" s="108"/>
      <c r="C650" s="108" t="s">
        <v>57</v>
      </c>
      <c r="D650" s="109" t="s">
        <v>54</v>
      </c>
      <c r="E650" s="62">
        <v>77</v>
      </c>
      <c r="F650" s="110"/>
      <c r="G650" s="111"/>
      <c r="H650" s="110"/>
      <c r="I650" s="65">
        <v>0</v>
      </c>
      <c r="J650" s="112">
        <v>65</v>
      </c>
      <c r="K650" s="67">
        <v>0</v>
      </c>
    </row>
    <row r="651" spans="1:11" s="6" customFormat="1" ht="30" outlineLevel="1">
      <c r="A651" s="59" t="s">
        <v>43</v>
      </c>
      <c r="B651" s="108"/>
      <c r="C651" s="108" t="s">
        <v>58</v>
      </c>
      <c r="D651" s="109" t="s">
        <v>59</v>
      </c>
      <c r="E651" s="62">
        <v>160.5</v>
      </c>
      <c r="F651" s="110"/>
      <c r="G651" s="111" t="s">
        <v>76</v>
      </c>
      <c r="H651" s="110"/>
      <c r="I651" s="65">
        <v>25.42</v>
      </c>
      <c r="J651" s="112"/>
      <c r="K651" s="67"/>
    </row>
    <row r="652" spans="1:11" s="6" customFormat="1" ht="15.75">
      <c r="A652" s="70" t="s">
        <v>43</v>
      </c>
      <c r="B652" s="113"/>
      <c r="C652" s="113" t="s">
        <v>60</v>
      </c>
      <c r="D652" s="114"/>
      <c r="E652" s="73" t="s">
        <v>43</v>
      </c>
      <c r="F652" s="115"/>
      <c r="G652" s="116"/>
      <c r="H652" s="115"/>
      <c r="I652" s="76">
        <v>789.31</v>
      </c>
      <c r="J652" s="117"/>
      <c r="K652" s="78">
        <v>17673.599999999999</v>
      </c>
    </row>
    <row r="653" spans="1:11" s="6" customFormat="1" ht="180">
      <c r="A653" s="59">
        <v>53</v>
      </c>
      <c r="B653" s="108" t="s">
        <v>292</v>
      </c>
      <c r="C653" s="108" t="s">
        <v>293</v>
      </c>
      <c r="D653" s="109" t="s">
        <v>294</v>
      </c>
      <c r="E653" s="62" t="s">
        <v>503</v>
      </c>
      <c r="F653" s="110">
        <v>5287.07</v>
      </c>
      <c r="G653" s="111"/>
      <c r="H653" s="110"/>
      <c r="I653" s="65"/>
      <c r="J653" s="112"/>
      <c r="K653" s="67"/>
    </row>
    <row r="654" spans="1:11" s="6" customFormat="1" ht="25.5" outlineLevel="1">
      <c r="A654" s="59" t="s">
        <v>43</v>
      </c>
      <c r="B654" s="108"/>
      <c r="C654" s="108" t="s">
        <v>44</v>
      </c>
      <c r="D654" s="109"/>
      <c r="E654" s="62" t="s">
        <v>43</v>
      </c>
      <c r="F654" s="110">
        <v>2156.42</v>
      </c>
      <c r="G654" s="111" t="s">
        <v>94</v>
      </c>
      <c r="H654" s="110"/>
      <c r="I654" s="65">
        <v>8.64</v>
      </c>
      <c r="J654" s="112">
        <v>26.39</v>
      </c>
      <c r="K654" s="67">
        <v>228.06</v>
      </c>
    </row>
    <row r="655" spans="1:11" s="6" customFormat="1" ht="15" outlineLevel="1">
      <c r="A655" s="59" t="s">
        <v>43</v>
      </c>
      <c r="B655" s="108"/>
      <c r="C655" s="108" t="s">
        <v>46</v>
      </c>
      <c r="D655" s="109"/>
      <c r="E655" s="62" t="s">
        <v>43</v>
      </c>
      <c r="F655" s="110">
        <v>2911.48</v>
      </c>
      <c r="G655" s="111" t="s">
        <v>95</v>
      </c>
      <c r="H655" s="110"/>
      <c r="I655" s="65">
        <v>11.53</v>
      </c>
      <c r="J655" s="112">
        <v>11.62</v>
      </c>
      <c r="K655" s="67">
        <v>133.97</v>
      </c>
    </row>
    <row r="656" spans="1:11" s="6" customFormat="1" ht="30" outlineLevel="1">
      <c r="A656" s="59" t="s">
        <v>43</v>
      </c>
      <c r="B656" s="108"/>
      <c r="C656" s="108" t="s">
        <v>48</v>
      </c>
      <c r="D656" s="109"/>
      <c r="E656" s="62" t="s">
        <v>43</v>
      </c>
      <c r="F656" s="110" t="s">
        <v>296</v>
      </c>
      <c r="G656" s="111"/>
      <c r="H656" s="110"/>
      <c r="I656" s="68" t="s">
        <v>504</v>
      </c>
      <c r="J656" s="112">
        <v>26.39</v>
      </c>
      <c r="K656" s="69" t="s">
        <v>505</v>
      </c>
    </row>
    <row r="657" spans="1:11" s="6" customFormat="1" ht="15" outlineLevel="1">
      <c r="A657" s="59" t="s">
        <v>43</v>
      </c>
      <c r="B657" s="108"/>
      <c r="C657" s="108" t="s">
        <v>52</v>
      </c>
      <c r="D657" s="109"/>
      <c r="E657" s="62" t="s">
        <v>43</v>
      </c>
      <c r="F657" s="110">
        <v>219.17</v>
      </c>
      <c r="G657" s="111"/>
      <c r="H657" s="110"/>
      <c r="I657" s="65">
        <v>0.57999999999999996</v>
      </c>
      <c r="J657" s="112">
        <v>5.14</v>
      </c>
      <c r="K657" s="67">
        <v>2.97</v>
      </c>
    </row>
    <row r="658" spans="1:11" s="6" customFormat="1" ht="15" outlineLevel="1">
      <c r="A658" s="59" t="s">
        <v>43</v>
      </c>
      <c r="B658" s="108"/>
      <c r="C658" s="108" t="s">
        <v>53</v>
      </c>
      <c r="D658" s="109" t="s">
        <v>54</v>
      </c>
      <c r="E658" s="62">
        <v>85</v>
      </c>
      <c r="F658" s="110"/>
      <c r="G658" s="111"/>
      <c r="H658" s="110"/>
      <c r="I658" s="65">
        <v>7.34</v>
      </c>
      <c r="J658" s="112">
        <v>70</v>
      </c>
      <c r="K658" s="67">
        <v>159.63999999999999</v>
      </c>
    </row>
    <row r="659" spans="1:11" s="6" customFormat="1" ht="15" outlineLevel="1">
      <c r="A659" s="59" t="s">
        <v>43</v>
      </c>
      <c r="B659" s="108"/>
      <c r="C659" s="108" t="s">
        <v>55</v>
      </c>
      <c r="D659" s="109" t="s">
        <v>54</v>
      </c>
      <c r="E659" s="62">
        <v>70</v>
      </c>
      <c r="F659" s="110"/>
      <c r="G659" s="111"/>
      <c r="H659" s="110"/>
      <c r="I659" s="65">
        <v>6.05</v>
      </c>
      <c r="J659" s="112">
        <v>41</v>
      </c>
      <c r="K659" s="67">
        <v>93.5</v>
      </c>
    </row>
    <row r="660" spans="1:11" s="6" customFormat="1" ht="15" outlineLevel="1">
      <c r="A660" s="59" t="s">
        <v>43</v>
      </c>
      <c r="B660" s="108"/>
      <c r="C660" s="108" t="s">
        <v>56</v>
      </c>
      <c r="D660" s="109" t="s">
        <v>54</v>
      </c>
      <c r="E660" s="62">
        <v>98</v>
      </c>
      <c r="F660" s="110"/>
      <c r="G660" s="111"/>
      <c r="H660" s="110"/>
      <c r="I660" s="65">
        <v>2.2200000000000002</v>
      </c>
      <c r="J660" s="112">
        <v>95</v>
      </c>
      <c r="K660" s="67">
        <v>57</v>
      </c>
    </row>
    <row r="661" spans="1:11" s="6" customFormat="1" ht="15" outlineLevel="1">
      <c r="A661" s="59" t="s">
        <v>43</v>
      </c>
      <c r="B661" s="108"/>
      <c r="C661" s="108" t="s">
        <v>57</v>
      </c>
      <c r="D661" s="109" t="s">
        <v>54</v>
      </c>
      <c r="E661" s="62">
        <v>77</v>
      </c>
      <c r="F661" s="110"/>
      <c r="G661" s="111"/>
      <c r="H661" s="110"/>
      <c r="I661" s="65">
        <v>1.75</v>
      </c>
      <c r="J661" s="112">
        <v>65</v>
      </c>
      <c r="K661" s="67">
        <v>39</v>
      </c>
    </row>
    <row r="662" spans="1:11" s="6" customFormat="1" ht="30" outlineLevel="1">
      <c r="A662" s="59" t="s">
        <v>43</v>
      </c>
      <c r="B662" s="108"/>
      <c r="C662" s="108" t="s">
        <v>58</v>
      </c>
      <c r="D662" s="109" t="s">
        <v>59</v>
      </c>
      <c r="E662" s="62">
        <v>211</v>
      </c>
      <c r="F662" s="110"/>
      <c r="G662" s="111" t="s">
        <v>94</v>
      </c>
      <c r="H662" s="110"/>
      <c r="I662" s="65">
        <v>0.85</v>
      </c>
      <c r="J662" s="112"/>
      <c r="K662" s="67"/>
    </row>
    <row r="663" spans="1:11" s="6" customFormat="1" ht="15.75">
      <c r="A663" s="70" t="s">
        <v>43</v>
      </c>
      <c r="B663" s="113"/>
      <c r="C663" s="113" t="s">
        <v>60</v>
      </c>
      <c r="D663" s="114"/>
      <c r="E663" s="73" t="s">
        <v>43</v>
      </c>
      <c r="F663" s="115"/>
      <c r="G663" s="116"/>
      <c r="H663" s="115"/>
      <c r="I663" s="76">
        <v>38.11</v>
      </c>
      <c r="J663" s="117"/>
      <c r="K663" s="78">
        <v>714.14</v>
      </c>
    </row>
    <row r="664" spans="1:11" s="6" customFormat="1" ht="15" outlineLevel="1">
      <c r="A664" s="59" t="s">
        <v>43</v>
      </c>
      <c r="B664" s="108"/>
      <c r="C664" s="108" t="s">
        <v>61</v>
      </c>
      <c r="D664" s="109"/>
      <c r="E664" s="62" t="s">
        <v>43</v>
      </c>
      <c r="F664" s="110"/>
      <c r="G664" s="111"/>
      <c r="H664" s="110"/>
      <c r="I664" s="65"/>
      <c r="J664" s="112"/>
      <c r="K664" s="67"/>
    </row>
    <row r="665" spans="1:11" s="6" customFormat="1" ht="25.5" outlineLevel="1">
      <c r="A665" s="59" t="s">
        <v>43</v>
      </c>
      <c r="B665" s="108"/>
      <c r="C665" s="108" t="s">
        <v>46</v>
      </c>
      <c r="D665" s="109"/>
      <c r="E665" s="62" t="s">
        <v>43</v>
      </c>
      <c r="F665" s="110">
        <v>574.14</v>
      </c>
      <c r="G665" s="111" t="s">
        <v>100</v>
      </c>
      <c r="H665" s="110"/>
      <c r="I665" s="65">
        <v>0.23</v>
      </c>
      <c r="J665" s="112">
        <v>26.39</v>
      </c>
      <c r="K665" s="67">
        <v>6</v>
      </c>
    </row>
    <row r="666" spans="1:11" s="6" customFormat="1" ht="25.5" outlineLevel="1">
      <c r="A666" s="59" t="s">
        <v>43</v>
      </c>
      <c r="B666" s="108"/>
      <c r="C666" s="108" t="s">
        <v>48</v>
      </c>
      <c r="D666" s="109"/>
      <c r="E666" s="62" t="s">
        <v>43</v>
      </c>
      <c r="F666" s="110">
        <v>574.14</v>
      </c>
      <c r="G666" s="111" t="s">
        <v>100</v>
      </c>
      <c r="H666" s="110"/>
      <c r="I666" s="65">
        <v>0.23</v>
      </c>
      <c r="J666" s="112">
        <v>26.39</v>
      </c>
      <c r="K666" s="67">
        <v>6</v>
      </c>
    </row>
    <row r="667" spans="1:11" s="6" customFormat="1" ht="15" outlineLevel="1">
      <c r="A667" s="59" t="s">
        <v>43</v>
      </c>
      <c r="B667" s="108"/>
      <c r="C667" s="108" t="s">
        <v>63</v>
      </c>
      <c r="D667" s="109" t="s">
        <v>54</v>
      </c>
      <c r="E667" s="62">
        <v>175</v>
      </c>
      <c r="F667" s="110"/>
      <c r="G667" s="111"/>
      <c r="H667" s="110"/>
      <c r="I667" s="65">
        <v>0.41</v>
      </c>
      <c r="J667" s="112">
        <v>160</v>
      </c>
      <c r="K667" s="67">
        <v>9.6</v>
      </c>
    </row>
    <row r="668" spans="1:11" s="6" customFormat="1" ht="15" outlineLevel="1">
      <c r="A668" s="59" t="s">
        <v>43</v>
      </c>
      <c r="B668" s="108"/>
      <c r="C668" s="108" t="s">
        <v>64</v>
      </c>
      <c r="D668" s="109"/>
      <c r="E668" s="62" t="s">
        <v>43</v>
      </c>
      <c r="F668" s="110"/>
      <c r="G668" s="111"/>
      <c r="H668" s="110"/>
      <c r="I668" s="65">
        <v>0.64</v>
      </c>
      <c r="J668" s="112"/>
      <c r="K668" s="67">
        <v>15.6</v>
      </c>
    </row>
    <row r="669" spans="1:11" s="6" customFormat="1" ht="15.75">
      <c r="A669" s="70" t="s">
        <v>43</v>
      </c>
      <c r="B669" s="113"/>
      <c r="C669" s="113" t="s">
        <v>65</v>
      </c>
      <c r="D669" s="114"/>
      <c r="E669" s="73" t="s">
        <v>43</v>
      </c>
      <c r="F669" s="115"/>
      <c r="G669" s="116"/>
      <c r="H669" s="115"/>
      <c r="I669" s="76">
        <v>38.75</v>
      </c>
      <c r="J669" s="117"/>
      <c r="K669" s="78">
        <v>729.74</v>
      </c>
    </row>
    <row r="670" spans="1:11" s="6" customFormat="1" ht="90">
      <c r="A670" s="59">
        <v>54</v>
      </c>
      <c r="B670" s="108" t="s">
        <v>299</v>
      </c>
      <c r="C670" s="108" t="s">
        <v>300</v>
      </c>
      <c r="D670" s="109" t="s">
        <v>106</v>
      </c>
      <c r="E670" s="62" t="s">
        <v>506</v>
      </c>
      <c r="F670" s="110">
        <v>3365.52</v>
      </c>
      <c r="G670" s="111"/>
      <c r="H670" s="110"/>
      <c r="I670" s="65">
        <v>1599.3</v>
      </c>
      <c r="J670" s="112">
        <v>4.51</v>
      </c>
      <c r="K670" s="78">
        <v>7212.82</v>
      </c>
    </row>
    <row r="671" spans="1:11" s="6" customFormat="1" ht="195">
      <c r="A671" s="59">
        <v>55</v>
      </c>
      <c r="B671" s="108" t="s">
        <v>302</v>
      </c>
      <c r="C671" s="108" t="s">
        <v>303</v>
      </c>
      <c r="D671" s="109" t="s">
        <v>142</v>
      </c>
      <c r="E671" s="62" t="s">
        <v>486</v>
      </c>
      <c r="F671" s="110">
        <v>5450.86</v>
      </c>
      <c r="G671" s="111"/>
      <c r="H671" s="110"/>
      <c r="I671" s="65"/>
      <c r="J671" s="112"/>
      <c r="K671" s="67"/>
    </row>
    <row r="672" spans="1:11" s="6" customFormat="1" ht="25.5" outlineLevel="1">
      <c r="A672" s="59" t="s">
        <v>43</v>
      </c>
      <c r="B672" s="108"/>
      <c r="C672" s="108" t="s">
        <v>44</v>
      </c>
      <c r="D672" s="109"/>
      <c r="E672" s="62" t="s">
        <v>43</v>
      </c>
      <c r="F672" s="110">
        <v>869.59</v>
      </c>
      <c r="G672" s="111" t="s">
        <v>94</v>
      </c>
      <c r="H672" s="110"/>
      <c r="I672" s="65">
        <v>1762.51</v>
      </c>
      <c r="J672" s="112">
        <v>26.39</v>
      </c>
      <c r="K672" s="67">
        <v>46512.75</v>
      </c>
    </row>
    <row r="673" spans="1:11" s="6" customFormat="1" ht="15" outlineLevel="1">
      <c r="A673" s="59" t="s">
        <v>43</v>
      </c>
      <c r="B673" s="108"/>
      <c r="C673" s="108" t="s">
        <v>46</v>
      </c>
      <c r="D673" s="109"/>
      <c r="E673" s="62" t="s">
        <v>43</v>
      </c>
      <c r="F673" s="110">
        <v>47.52</v>
      </c>
      <c r="G673" s="111" t="s">
        <v>95</v>
      </c>
      <c r="H673" s="110"/>
      <c r="I673" s="65">
        <v>95.17</v>
      </c>
      <c r="J673" s="112">
        <v>8.6199999999999992</v>
      </c>
      <c r="K673" s="67">
        <v>820.39</v>
      </c>
    </row>
    <row r="674" spans="1:11" s="6" customFormat="1" ht="15" outlineLevel="1">
      <c r="A674" s="59" t="s">
        <v>43</v>
      </c>
      <c r="B674" s="108"/>
      <c r="C674" s="108" t="s">
        <v>48</v>
      </c>
      <c r="D674" s="109"/>
      <c r="E674" s="62" t="s">
        <v>43</v>
      </c>
      <c r="F674" s="110" t="s">
        <v>304</v>
      </c>
      <c r="G674" s="111"/>
      <c r="H674" s="110"/>
      <c r="I674" s="68" t="s">
        <v>507</v>
      </c>
      <c r="J674" s="112">
        <v>26.39</v>
      </c>
      <c r="K674" s="69" t="s">
        <v>508</v>
      </c>
    </row>
    <row r="675" spans="1:11" s="6" customFormat="1" ht="15" outlineLevel="1">
      <c r="A675" s="59" t="s">
        <v>43</v>
      </c>
      <c r="B675" s="108"/>
      <c r="C675" s="108" t="s">
        <v>52</v>
      </c>
      <c r="D675" s="109"/>
      <c r="E675" s="62" t="s">
        <v>43</v>
      </c>
      <c r="F675" s="110">
        <v>4533.75</v>
      </c>
      <c r="G675" s="111"/>
      <c r="H675" s="110"/>
      <c r="I675" s="65">
        <v>6053.46</v>
      </c>
      <c r="J675" s="112">
        <v>2.85</v>
      </c>
      <c r="K675" s="67">
        <v>17252.37</v>
      </c>
    </row>
    <row r="676" spans="1:11" s="6" customFormat="1" ht="15" outlineLevel="1">
      <c r="A676" s="59" t="s">
        <v>43</v>
      </c>
      <c r="B676" s="108"/>
      <c r="C676" s="108" t="s">
        <v>53</v>
      </c>
      <c r="D676" s="109" t="s">
        <v>54</v>
      </c>
      <c r="E676" s="62">
        <v>100</v>
      </c>
      <c r="F676" s="110"/>
      <c r="G676" s="111"/>
      <c r="H676" s="110"/>
      <c r="I676" s="65">
        <v>1762.51</v>
      </c>
      <c r="J676" s="112">
        <v>83</v>
      </c>
      <c r="K676" s="67">
        <v>38605.58</v>
      </c>
    </row>
    <row r="677" spans="1:11" s="6" customFormat="1" ht="15" outlineLevel="1">
      <c r="A677" s="59" t="s">
        <v>43</v>
      </c>
      <c r="B677" s="108"/>
      <c r="C677" s="108" t="s">
        <v>55</v>
      </c>
      <c r="D677" s="109" t="s">
        <v>54</v>
      </c>
      <c r="E677" s="62">
        <v>64</v>
      </c>
      <c r="F677" s="110"/>
      <c r="G677" s="111"/>
      <c r="H677" s="110"/>
      <c r="I677" s="65">
        <v>1128.01</v>
      </c>
      <c r="J677" s="112">
        <v>41</v>
      </c>
      <c r="K677" s="67">
        <v>19070.23</v>
      </c>
    </row>
    <row r="678" spans="1:11" s="6" customFormat="1" ht="15" outlineLevel="1">
      <c r="A678" s="59" t="s">
        <v>43</v>
      </c>
      <c r="B678" s="108"/>
      <c r="C678" s="108" t="s">
        <v>56</v>
      </c>
      <c r="D678" s="109" t="s">
        <v>54</v>
      </c>
      <c r="E678" s="62">
        <v>98</v>
      </c>
      <c r="F678" s="110"/>
      <c r="G678" s="111"/>
      <c r="H678" s="110"/>
      <c r="I678" s="65">
        <v>10.42</v>
      </c>
      <c r="J678" s="112">
        <v>95</v>
      </c>
      <c r="K678" s="67">
        <v>266.62</v>
      </c>
    </row>
    <row r="679" spans="1:11" s="6" customFormat="1" ht="15" outlineLevel="1">
      <c r="A679" s="59" t="s">
        <v>43</v>
      </c>
      <c r="B679" s="108"/>
      <c r="C679" s="108" t="s">
        <v>57</v>
      </c>
      <c r="D679" s="109" t="s">
        <v>54</v>
      </c>
      <c r="E679" s="62">
        <v>77</v>
      </c>
      <c r="F679" s="110"/>
      <c r="G679" s="111"/>
      <c r="H679" s="110"/>
      <c r="I679" s="65">
        <v>8.19</v>
      </c>
      <c r="J679" s="112">
        <v>65</v>
      </c>
      <c r="K679" s="67">
        <v>182.42</v>
      </c>
    </row>
    <row r="680" spans="1:11" s="6" customFormat="1" ht="30" outlineLevel="1">
      <c r="A680" s="59" t="s">
        <v>43</v>
      </c>
      <c r="B680" s="108"/>
      <c r="C680" s="108" t="s">
        <v>58</v>
      </c>
      <c r="D680" s="109" t="s">
        <v>59</v>
      </c>
      <c r="E680" s="62">
        <v>60.57</v>
      </c>
      <c r="F680" s="110"/>
      <c r="G680" s="111" t="s">
        <v>94</v>
      </c>
      <c r="H680" s="110"/>
      <c r="I680" s="65">
        <v>122.77</v>
      </c>
      <c r="J680" s="112"/>
      <c r="K680" s="67"/>
    </row>
    <row r="681" spans="1:11" s="6" customFormat="1" ht="15.75">
      <c r="A681" s="70" t="s">
        <v>43</v>
      </c>
      <c r="B681" s="113"/>
      <c r="C681" s="113" t="s">
        <v>60</v>
      </c>
      <c r="D681" s="114"/>
      <c r="E681" s="73" t="s">
        <v>43</v>
      </c>
      <c r="F681" s="115"/>
      <c r="G681" s="116"/>
      <c r="H681" s="115"/>
      <c r="I681" s="76">
        <v>10820.27</v>
      </c>
      <c r="J681" s="117"/>
      <c r="K681" s="78">
        <v>122710.36</v>
      </c>
    </row>
    <row r="682" spans="1:11" s="6" customFormat="1" ht="15" outlineLevel="1">
      <c r="A682" s="59" t="s">
        <v>43</v>
      </c>
      <c r="B682" s="108"/>
      <c r="C682" s="108" t="s">
        <v>61</v>
      </c>
      <c r="D682" s="109"/>
      <c r="E682" s="62" t="s">
        <v>43</v>
      </c>
      <c r="F682" s="110"/>
      <c r="G682" s="111"/>
      <c r="H682" s="110"/>
      <c r="I682" s="65"/>
      <c r="J682" s="112"/>
      <c r="K682" s="67"/>
    </row>
    <row r="683" spans="1:11" s="6" customFormat="1" ht="25.5" outlineLevel="1">
      <c r="A683" s="59" t="s">
        <v>43</v>
      </c>
      <c r="B683" s="108"/>
      <c r="C683" s="108" t="s">
        <v>46</v>
      </c>
      <c r="D683" s="109"/>
      <c r="E683" s="62" t="s">
        <v>43</v>
      </c>
      <c r="F683" s="110">
        <v>5.31</v>
      </c>
      <c r="G683" s="111" t="s">
        <v>100</v>
      </c>
      <c r="H683" s="110"/>
      <c r="I683" s="65">
        <v>1.06</v>
      </c>
      <c r="J683" s="112">
        <v>26.39</v>
      </c>
      <c r="K683" s="67">
        <v>28.07</v>
      </c>
    </row>
    <row r="684" spans="1:11" s="6" customFormat="1" ht="25.5" outlineLevel="1">
      <c r="A684" s="59" t="s">
        <v>43</v>
      </c>
      <c r="B684" s="108"/>
      <c r="C684" s="108" t="s">
        <v>48</v>
      </c>
      <c r="D684" s="109"/>
      <c r="E684" s="62" t="s">
        <v>43</v>
      </c>
      <c r="F684" s="110">
        <v>5.31</v>
      </c>
      <c r="G684" s="111" t="s">
        <v>100</v>
      </c>
      <c r="H684" s="110"/>
      <c r="I684" s="65">
        <v>1.06</v>
      </c>
      <c r="J684" s="112">
        <v>26.39</v>
      </c>
      <c r="K684" s="67">
        <v>28.07</v>
      </c>
    </row>
    <row r="685" spans="1:11" s="6" customFormat="1" ht="15" outlineLevel="1">
      <c r="A685" s="59" t="s">
        <v>43</v>
      </c>
      <c r="B685" s="108"/>
      <c r="C685" s="108" t="s">
        <v>63</v>
      </c>
      <c r="D685" s="109" t="s">
        <v>54</v>
      </c>
      <c r="E685" s="62">
        <v>175</v>
      </c>
      <c r="F685" s="110"/>
      <c r="G685" s="111"/>
      <c r="H685" s="110"/>
      <c r="I685" s="65">
        <v>1.86</v>
      </c>
      <c r="J685" s="112">
        <v>160</v>
      </c>
      <c r="K685" s="67">
        <v>44.92</v>
      </c>
    </row>
    <row r="686" spans="1:11" s="6" customFormat="1" ht="15" outlineLevel="1">
      <c r="A686" s="59" t="s">
        <v>43</v>
      </c>
      <c r="B686" s="108"/>
      <c r="C686" s="108" t="s">
        <v>64</v>
      </c>
      <c r="D686" s="109"/>
      <c r="E686" s="62" t="s">
        <v>43</v>
      </c>
      <c r="F686" s="110"/>
      <c r="G686" s="111"/>
      <c r="H686" s="110"/>
      <c r="I686" s="65">
        <v>2.92</v>
      </c>
      <c r="J686" s="112"/>
      <c r="K686" s="67">
        <v>72.989999999999995</v>
      </c>
    </row>
    <row r="687" spans="1:11" s="6" customFormat="1" ht="15.75">
      <c r="A687" s="70" t="s">
        <v>43</v>
      </c>
      <c r="B687" s="113"/>
      <c r="C687" s="113" t="s">
        <v>65</v>
      </c>
      <c r="D687" s="114"/>
      <c r="E687" s="73" t="s">
        <v>43</v>
      </c>
      <c r="F687" s="115"/>
      <c r="G687" s="116"/>
      <c r="H687" s="115"/>
      <c r="I687" s="76">
        <v>10823.19</v>
      </c>
      <c r="J687" s="117"/>
      <c r="K687" s="78">
        <v>122783.35</v>
      </c>
    </row>
    <row r="688" spans="1:11" s="6" customFormat="1" ht="75">
      <c r="A688" s="59">
        <v>56</v>
      </c>
      <c r="B688" s="108" t="s">
        <v>307</v>
      </c>
      <c r="C688" s="108" t="s">
        <v>308</v>
      </c>
      <c r="D688" s="109" t="s">
        <v>156</v>
      </c>
      <c r="E688" s="62" t="s">
        <v>509</v>
      </c>
      <c r="F688" s="110">
        <v>6.79</v>
      </c>
      <c r="G688" s="111"/>
      <c r="H688" s="110"/>
      <c r="I688" s="65">
        <v>115.36</v>
      </c>
      <c r="J688" s="112">
        <v>5.14</v>
      </c>
      <c r="K688" s="78">
        <v>592.96</v>
      </c>
    </row>
    <row r="689" spans="1:11" s="6" customFormat="1" ht="60">
      <c r="A689" s="59">
        <v>57</v>
      </c>
      <c r="B689" s="108" t="s">
        <v>310</v>
      </c>
      <c r="C689" s="108" t="s">
        <v>311</v>
      </c>
      <c r="D689" s="109" t="s">
        <v>156</v>
      </c>
      <c r="E689" s="62" t="s">
        <v>510</v>
      </c>
      <c r="F689" s="110">
        <v>389.33</v>
      </c>
      <c r="G689" s="111"/>
      <c r="H689" s="110"/>
      <c r="I689" s="65">
        <v>1705.27</v>
      </c>
      <c r="J689" s="112">
        <v>7.18</v>
      </c>
      <c r="K689" s="78">
        <v>12243.81</v>
      </c>
    </row>
    <row r="690" spans="1:11" s="6" customFormat="1" ht="45">
      <c r="A690" s="59">
        <v>58</v>
      </c>
      <c r="B690" s="108" t="s">
        <v>123</v>
      </c>
      <c r="C690" s="108" t="s">
        <v>313</v>
      </c>
      <c r="D690" s="109" t="s">
        <v>125</v>
      </c>
      <c r="E690" s="62">
        <v>438</v>
      </c>
      <c r="F690" s="110">
        <v>11.77</v>
      </c>
      <c r="G690" s="111"/>
      <c r="H690" s="110"/>
      <c r="I690" s="65">
        <v>5155.26</v>
      </c>
      <c r="J690" s="112">
        <v>7.4</v>
      </c>
      <c r="K690" s="78">
        <v>38148.92</v>
      </c>
    </row>
    <row r="691" spans="1:11" s="6" customFormat="1" ht="60">
      <c r="A691" s="59">
        <v>59</v>
      </c>
      <c r="B691" s="108" t="s">
        <v>123</v>
      </c>
      <c r="C691" s="108" t="s">
        <v>314</v>
      </c>
      <c r="D691" s="109" t="s">
        <v>119</v>
      </c>
      <c r="E691" s="62">
        <v>315</v>
      </c>
      <c r="F691" s="110">
        <v>87.56</v>
      </c>
      <c r="G691" s="111"/>
      <c r="H691" s="110"/>
      <c r="I691" s="65">
        <v>27581.4</v>
      </c>
      <c r="J691" s="112">
        <v>7.4</v>
      </c>
      <c r="K691" s="78">
        <v>204102.36</v>
      </c>
    </row>
    <row r="692" spans="1:11" s="6" customFormat="1" ht="60">
      <c r="A692" s="59">
        <v>60</v>
      </c>
      <c r="B692" s="108" t="s">
        <v>123</v>
      </c>
      <c r="C692" s="108" t="s">
        <v>315</v>
      </c>
      <c r="D692" s="109" t="s">
        <v>119</v>
      </c>
      <c r="E692" s="62">
        <v>274</v>
      </c>
      <c r="F692" s="110">
        <v>72.78</v>
      </c>
      <c r="G692" s="111"/>
      <c r="H692" s="110"/>
      <c r="I692" s="65">
        <v>19941.72</v>
      </c>
      <c r="J692" s="112">
        <v>7.4</v>
      </c>
      <c r="K692" s="78">
        <v>147568.73000000001</v>
      </c>
    </row>
    <row r="693" spans="1:11" s="6" customFormat="1" ht="180">
      <c r="A693" s="59">
        <v>61</v>
      </c>
      <c r="B693" s="108" t="s">
        <v>511</v>
      </c>
      <c r="C693" s="108" t="s">
        <v>512</v>
      </c>
      <c r="D693" s="109" t="s">
        <v>142</v>
      </c>
      <c r="E693" s="62" t="s">
        <v>486</v>
      </c>
      <c r="F693" s="110">
        <v>8355.73</v>
      </c>
      <c r="G693" s="111"/>
      <c r="H693" s="110"/>
      <c r="I693" s="65"/>
      <c r="J693" s="112"/>
      <c r="K693" s="67"/>
    </row>
    <row r="694" spans="1:11" s="6" customFormat="1" ht="25.5" outlineLevel="1">
      <c r="A694" s="59" t="s">
        <v>43</v>
      </c>
      <c r="B694" s="108"/>
      <c r="C694" s="108" t="s">
        <v>44</v>
      </c>
      <c r="D694" s="109"/>
      <c r="E694" s="62" t="s">
        <v>43</v>
      </c>
      <c r="F694" s="110">
        <v>1013.09</v>
      </c>
      <c r="G694" s="111" t="s">
        <v>94</v>
      </c>
      <c r="H694" s="110"/>
      <c r="I694" s="65">
        <v>2053.36</v>
      </c>
      <c r="J694" s="112">
        <v>26.39</v>
      </c>
      <c r="K694" s="67">
        <v>54188.3</v>
      </c>
    </row>
    <row r="695" spans="1:11" s="6" customFormat="1" ht="15" outlineLevel="1">
      <c r="A695" s="59" t="s">
        <v>43</v>
      </c>
      <c r="B695" s="108"/>
      <c r="C695" s="108" t="s">
        <v>46</v>
      </c>
      <c r="D695" s="109"/>
      <c r="E695" s="62" t="s">
        <v>43</v>
      </c>
      <c r="F695" s="110">
        <v>30</v>
      </c>
      <c r="G695" s="111" t="s">
        <v>95</v>
      </c>
      <c r="H695" s="110"/>
      <c r="I695" s="65">
        <v>60.08</v>
      </c>
      <c r="J695" s="112">
        <v>8.11</v>
      </c>
      <c r="K695" s="67">
        <v>487.28</v>
      </c>
    </row>
    <row r="696" spans="1:11" s="6" customFormat="1" ht="15" outlineLevel="1">
      <c r="A696" s="59" t="s">
        <v>43</v>
      </c>
      <c r="B696" s="108"/>
      <c r="C696" s="108" t="s">
        <v>48</v>
      </c>
      <c r="D696" s="109"/>
      <c r="E696" s="62" t="s">
        <v>43</v>
      </c>
      <c r="F696" s="110" t="s">
        <v>491</v>
      </c>
      <c r="G696" s="111"/>
      <c r="H696" s="110"/>
      <c r="I696" s="68" t="s">
        <v>513</v>
      </c>
      <c r="J696" s="112">
        <v>26.39</v>
      </c>
      <c r="K696" s="69" t="s">
        <v>514</v>
      </c>
    </row>
    <row r="697" spans="1:11" s="6" customFormat="1" ht="15" outlineLevel="1">
      <c r="A697" s="59" t="s">
        <v>43</v>
      </c>
      <c r="B697" s="108"/>
      <c r="C697" s="108" t="s">
        <v>52</v>
      </c>
      <c r="D697" s="109"/>
      <c r="E697" s="62" t="s">
        <v>43</v>
      </c>
      <c r="F697" s="110">
        <v>7312.64</v>
      </c>
      <c r="G697" s="111"/>
      <c r="H697" s="110"/>
      <c r="I697" s="65">
        <v>9763.84</v>
      </c>
      <c r="J697" s="112">
        <v>1.96</v>
      </c>
      <c r="K697" s="67">
        <v>19137.12</v>
      </c>
    </row>
    <row r="698" spans="1:11" s="6" customFormat="1" ht="15" outlineLevel="1">
      <c r="A698" s="59" t="s">
        <v>43</v>
      </c>
      <c r="B698" s="108"/>
      <c r="C698" s="108" t="s">
        <v>53</v>
      </c>
      <c r="D698" s="109" t="s">
        <v>54</v>
      </c>
      <c r="E698" s="62">
        <v>91</v>
      </c>
      <c r="F698" s="110"/>
      <c r="G698" s="111"/>
      <c r="H698" s="110"/>
      <c r="I698" s="65">
        <v>1868.56</v>
      </c>
      <c r="J698" s="112">
        <v>75</v>
      </c>
      <c r="K698" s="67">
        <v>40641.230000000003</v>
      </c>
    </row>
    <row r="699" spans="1:11" s="6" customFormat="1" ht="15" outlineLevel="1">
      <c r="A699" s="59" t="s">
        <v>43</v>
      </c>
      <c r="B699" s="108"/>
      <c r="C699" s="108" t="s">
        <v>55</v>
      </c>
      <c r="D699" s="109" t="s">
        <v>54</v>
      </c>
      <c r="E699" s="62">
        <v>70</v>
      </c>
      <c r="F699" s="110"/>
      <c r="G699" s="111"/>
      <c r="H699" s="110"/>
      <c r="I699" s="65">
        <v>1437.35</v>
      </c>
      <c r="J699" s="112">
        <v>41</v>
      </c>
      <c r="K699" s="67">
        <v>22217.200000000001</v>
      </c>
    </row>
    <row r="700" spans="1:11" s="6" customFormat="1" ht="15" outlineLevel="1">
      <c r="A700" s="59" t="s">
        <v>43</v>
      </c>
      <c r="B700" s="108"/>
      <c r="C700" s="108" t="s">
        <v>56</v>
      </c>
      <c r="D700" s="109" t="s">
        <v>54</v>
      </c>
      <c r="E700" s="62">
        <v>98</v>
      </c>
      <c r="F700" s="110"/>
      <c r="G700" s="111"/>
      <c r="H700" s="110"/>
      <c r="I700" s="65">
        <v>5.42</v>
      </c>
      <c r="J700" s="112">
        <v>95</v>
      </c>
      <c r="K700" s="67">
        <v>138.59</v>
      </c>
    </row>
    <row r="701" spans="1:11" s="6" customFormat="1" ht="15" outlineLevel="1">
      <c r="A701" s="59" t="s">
        <v>43</v>
      </c>
      <c r="B701" s="108"/>
      <c r="C701" s="108" t="s">
        <v>57</v>
      </c>
      <c r="D701" s="109" t="s">
        <v>54</v>
      </c>
      <c r="E701" s="62">
        <v>77</v>
      </c>
      <c r="F701" s="110"/>
      <c r="G701" s="111"/>
      <c r="H701" s="110"/>
      <c r="I701" s="65">
        <v>4.26</v>
      </c>
      <c r="J701" s="112">
        <v>65</v>
      </c>
      <c r="K701" s="67">
        <v>94.82</v>
      </c>
    </row>
    <row r="702" spans="1:11" s="6" customFormat="1" ht="30" outlineLevel="1">
      <c r="A702" s="59" t="s">
        <v>43</v>
      </c>
      <c r="B702" s="108"/>
      <c r="C702" s="108" t="s">
        <v>58</v>
      </c>
      <c r="D702" s="109" t="s">
        <v>59</v>
      </c>
      <c r="E702" s="62">
        <v>85.15</v>
      </c>
      <c r="F702" s="110"/>
      <c r="G702" s="111" t="s">
        <v>94</v>
      </c>
      <c r="H702" s="110"/>
      <c r="I702" s="65">
        <v>172.58</v>
      </c>
      <c r="J702" s="112"/>
      <c r="K702" s="67"/>
    </row>
    <row r="703" spans="1:11" s="6" customFormat="1" ht="15.75">
      <c r="A703" s="70" t="s">
        <v>43</v>
      </c>
      <c r="B703" s="113"/>
      <c r="C703" s="113" t="s">
        <v>60</v>
      </c>
      <c r="D703" s="114"/>
      <c r="E703" s="73" t="s">
        <v>43</v>
      </c>
      <c r="F703" s="115"/>
      <c r="G703" s="116"/>
      <c r="H703" s="115"/>
      <c r="I703" s="76">
        <v>15192.87</v>
      </c>
      <c r="J703" s="117"/>
      <c r="K703" s="78">
        <v>136904.54</v>
      </c>
    </row>
    <row r="704" spans="1:11" s="6" customFormat="1" ht="15" outlineLevel="1">
      <c r="A704" s="59" t="s">
        <v>43</v>
      </c>
      <c r="B704" s="108"/>
      <c r="C704" s="108" t="s">
        <v>61</v>
      </c>
      <c r="D704" s="109"/>
      <c r="E704" s="62" t="s">
        <v>43</v>
      </c>
      <c r="F704" s="110"/>
      <c r="G704" s="111"/>
      <c r="H704" s="110"/>
      <c r="I704" s="65"/>
      <c r="J704" s="112"/>
      <c r="K704" s="67"/>
    </row>
    <row r="705" spans="1:11" s="6" customFormat="1" ht="25.5" outlineLevel="1">
      <c r="A705" s="59" t="s">
        <v>43</v>
      </c>
      <c r="B705" s="108"/>
      <c r="C705" s="108" t="s">
        <v>46</v>
      </c>
      <c r="D705" s="109"/>
      <c r="E705" s="62" t="s">
        <v>43</v>
      </c>
      <c r="F705" s="110">
        <v>2.76</v>
      </c>
      <c r="G705" s="111" t="s">
        <v>100</v>
      </c>
      <c r="H705" s="110"/>
      <c r="I705" s="65">
        <v>0.55000000000000004</v>
      </c>
      <c r="J705" s="112">
        <v>26.39</v>
      </c>
      <c r="K705" s="67">
        <v>14.59</v>
      </c>
    </row>
    <row r="706" spans="1:11" s="6" customFormat="1" ht="25.5" outlineLevel="1">
      <c r="A706" s="59" t="s">
        <v>43</v>
      </c>
      <c r="B706" s="108"/>
      <c r="C706" s="108" t="s">
        <v>48</v>
      </c>
      <c r="D706" s="109"/>
      <c r="E706" s="62" t="s">
        <v>43</v>
      </c>
      <c r="F706" s="110">
        <v>2.76</v>
      </c>
      <c r="G706" s="111" t="s">
        <v>100</v>
      </c>
      <c r="H706" s="110"/>
      <c r="I706" s="65">
        <v>0.55000000000000004</v>
      </c>
      <c r="J706" s="112">
        <v>26.39</v>
      </c>
      <c r="K706" s="67">
        <v>14.59</v>
      </c>
    </row>
    <row r="707" spans="1:11" s="6" customFormat="1" ht="15" outlineLevel="1">
      <c r="A707" s="59" t="s">
        <v>43</v>
      </c>
      <c r="B707" s="108"/>
      <c r="C707" s="108" t="s">
        <v>63</v>
      </c>
      <c r="D707" s="109" t="s">
        <v>54</v>
      </c>
      <c r="E707" s="62">
        <v>175</v>
      </c>
      <c r="F707" s="110"/>
      <c r="G707" s="111"/>
      <c r="H707" s="110"/>
      <c r="I707" s="65">
        <v>0.96</v>
      </c>
      <c r="J707" s="112">
        <v>160</v>
      </c>
      <c r="K707" s="67">
        <v>23.34</v>
      </c>
    </row>
    <row r="708" spans="1:11" s="6" customFormat="1" ht="15" outlineLevel="1">
      <c r="A708" s="59" t="s">
        <v>43</v>
      </c>
      <c r="B708" s="108"/>
      <c r="C708" s="108" t="s">
        <v>64</v>
      </c>
      <c r="D708" s="109"/>
      <c r="E708" s="62" t="s">
        <v>43</v>
      </c>
      <c r="F708" s="110"/>
      <c r="G708" s="111"/>
      <c r="H708" s="110"/>
      <c r="I708" s="65">
        <v>1.51</v>
      </c>
      <c r="J708" s="112"/>
      <c r="K708" s="67">
        <v>37.93</v>
      </c>
    </row>
    <row r="709" spans="1:11" s="6" customFormat="1" ht="15.75">
      <c r="A709" s="70" t="s">
        <v>43</v>
      </c>
      <c r="B709" s="113"/>
      <c r="C709" s="113" t="s">
        <v>65</v>
      </c>
      <c r="D709" s="114"/>
      <c r="E709" s="73" t="s">
        <v>43</v>
      </c>
      <c r="F709" s="115"/>
      <c r="G709" s="116"/>
      <c r="H709" s="115"/>
      <c r="I709" s="76">
        <v>15194.38</v>
      </c>
      <c r="J709" s="117"/>
      <c r="K709" s="78">
        <v>136942.47</v>
      </c>
    </row>
    <row r="710" spans="1:11" s="6" customFormat="1" ht="60">
      <c r="A710" s="59">
        <v>62</v>
      </c>
      <c r="B710" s="108" t="s">
        <v>515</v>
      </c>
      <c r="C710" s="108" t="s">
        <v>516</v>
      </c>
      <c r="D710" s="109" t="s">
        <v>322</v>
      </c>
      <c r="E710" s="62">
        <v>14.513624</v>
      </c>
      <c r="F710" s="110">
        <v>806.26</v>
      </c>
      <c r="G710" s="111"/>
      <c r="H710" s="110"/>
      <c r="I710" s="65">
        <v>11701.75</v>
      </c>
      <c r="J710" s="112">
        <v>7.32</v>
      </c>
      <c r="K710" s="78">
        <v>85656.84</v>
      </c>
    </row>
    <row r="711" spans="1:11" s="6" customFormat="1" ht="195">
      <c r="A711" s="59">
        <v>63</v>
      </c>
      <c r="B711" s="108" t="s">
        <v>323</v>
      </c>
      <c r="C711" s="108" t="s">
        <v>324</v>
      </c>
      <c r="D711" s="109" t="s">
        <v>142</v>
      </c>
      <c r="E711" s="62" t="s">
        <v>486</v>
      </c>
      <c r="F711" s="110">
        <v>7392.41</v>
      </c>
      <c r="G711" s="111"/>
      <c r="H711" s="110"/>
      <c r="I711" s="65"/>
      <c r="J711" s="112"/>
      <c r="K711" s="67"/>
    </row>
    <row r="712" spans="1:11" s="6" customFormat="1" ht="25.5" outlineLevel="1">
      <c r="A712" s="59" t="s">
        <v>43</v>
      </c>
      <c r="B712" s="108"/>
      <c r="C712" s="108" t="s">
        <v>44</v>
      </c>
      <c r="D712" s="109"/>
      <c r="E712" s="62" t="s">
        <v>43</v>
      </c>
      <c r="F712" s="110">
        <v>721.04</v>
      </c>
      <c r="G712" s="111" t="s">
        <v>94</v>
      </c>
      <c r="H712" s="110"/>
      <c r="I712" s="65">
        <v>1461.43</v>
      </c>
      <c r="J712" s="112">
        <v>26.39</v>
      </c>
      <c r="K712" s="67">
        <v>38567.089999999997</v>
      </c>
    </row>
    <row r="713" spans="1:11" s="6" customFormat="1" ht="15" outlineLevel="1">
      <c r="A713" s="59" t="s">
        <v>43</v>
      </c>
      <c r="B713" s="108"/>
      <c r="C713" s="108" t="s">
        <v>46</v>
      </c>
      <c r="D713" s="109"/>
      <c r="E713" s="62" t="s">
        <v>43</v>
      </c>
      <c r="F713" s="110">
        <v>8.31</v>
      </c>
      <c r="G713" s="111" t="s">
        <v>95</v>
      </c>
      <c r="H713" s="110"/>
      <c r="I713" s="65">
        <v>16.64</v>
      </c>
      <c r="J713" s="112">
        <v>7.24</v>
      </c>
      <c r="K713" s="67">
        <v>120.5</v>
      </c>
    </row>
    <row r="714" spans="1:11" s="6" customFormat="1" ht="15" outlineLevel="1">
      <c r="A714" s="59" t="s">
        <v>43</v>
      </c>
      <c r="B714" s="108"/>
      <c r="C714" s="108" t="s">
        <v>48</v>
      </c>
      <c r="D714" s="109"/>
      <c r="E714" s="62" t="s">
        <v>43</v>
      </c>
      <c r="F714" s="110" t="s">
        <v>325</v>
      </c>
      <c r="G714" s="111"/>
      <c r="H714" s="110"/>
      <c r="I714" s="68" t="s">
        <v>517</v>
      </c>
      <c r="J714" s="112">
        <v>26.39</v>
      </c>
      <c r="K714" s="69" t="s">
        <v>518</v>
      </c>
    </row>
    <row r="715" spans="1:11" s="6" customFormat="1" ht="15" outlineLevel="1">
      <c r="A715" s="59" t="s">
        <v>43</v>
      </c>
      <c r="B715" s="108"/>
      <c r="C715" s="108" t="s">
        <v>52</v>
      </c>
      <c r="D715" s="109"/>
      <c r="E715" s="62" t="s">
        <v>43</v>
      </c>
      <c r="F715" s="110">
        <v>6663.06</v>
      </c>
      <c r="G715" s="111"/>
      <c r="H715" s="110"/>
      <c r="I715" s="65">
        <v>8896.52</v>
      </c>
      <c r="J715" s="112">
        <v>9.98</v>
      </c>
      <c r="K715" s="67">
        <v>88787.25</v>
      </c>
    </row>
    <row r="716" spans="1:11" s="6" customFormat="1" ht="15" outlineLevel="1">
      <c r="A716" s="59" t="s">
        <v>43</v>
      </c>
      <c r="B716" s="108"/>
      <c r="C716" s="108" t="s">
        <v>53</v>
      </c>
      <c r="D716" s="109" t="s">
        <v>54</v>
      </c>
      <c r="E716" s="62">
        <v>100</v>
      </c>
      <c r="F716" s="110"/>
      <c r="G716" s="111"/>
      <c r="H716" s="110"/>
      <c r="I716" s="65">
        <v>1461.43</v>
      </c>
      <c r="J716" s="112">
        <v>83</v>
      </c>
      <c r="K716" s="67">
        <v>32010.68</v>
      </c>
    </row>
    <row r="717" spans="1:11" s="6" customFormat="1" ht="15" outlineLevel="1">
      <c r="A717" s="59" t="s">
        <v>43</v>
      </c>
      <c r="B717" s="108"/>
      <c r="C717" s="108" t="s">
        <v>55</v>
      </c>
      <c r="D717" s="109" t="s">
        <v>54</v>
      </c>
      <c r="E717" s="62">
        <v>64</v>
      </c>
      <c r="F717" s="110"/>
      <c r="G717" s="111"/>
      <c r="H717" s="110"/>
      <c r="I717" s="65">
        <v>935.32</v>
      </c>
      <c r="J717" s="112">
        <v>41</v>
      </c>
      <c r="K717" s="67">
        <v>15812.51</v>
      </c>
    </row>
    <row r="718" spans="1:11" s="6" customFormat="1" ht="15" outlineLevel="1">
      <c r="A718" s="59" t="s">
        <v>43</v>
      </c>
      <c r="B718" s="108"/>
      <c r="C718" s="108" t="s">
        <v>56</v>
      </c>
      <c r="D718" s="109" t="s">
        <v>54</v>
      </c>
      <c r="E718" s="62">
        <v>98</v>
      </c>
      <c r="F718" s="110"/>
      <c r="G718" s="111"/>
      <c r="H718" s="110"/>
      <c r="I718" s="65">
        <v>0.84</v>
      </c>
      <c r="J718" s="112">
        <v>95</v>
      </c>
      <c r="K718" s="67">
        <v>21.59</v>
      </c>
    </row>
    <row r="719" spans="1:11" s="6" customFormat="1" ht="15" outlineLevel="1">
      <c r="A719" s="59" t="s">
        <v>43</v>
      </c>
      <c r="B719" s="108"/>
      <c r="C719" s="108" t="s">
        <v>57</v>
      </c>
      <c r="D719" s="109" t="s">
        <v>54</v>
      </c>
      <c r="E719" s="62">
        <v>77</v>
      </c>
      <c r="F719" s="110"/>
      <c r="G719" s="111"/>
      <c r="H719" s="110"/>
      <c r="I719" s="65">
        <v>0.66</v>
      </c>
      <c r="J719" s="112">
        <v>65</v>
      </c>
      <c r="K719" s="67">
        <v>14.77</v>
      </c>
    </row>
    <row r="720" spans="1:11" s="6" customFormat="1" ht="30" outlineLevel="1">
      <c r="A720" s="59" t="s">
        <v>43</v>
      </c>
      <c r="B720" s="108"/>
      <c r="C720" s="108" t="s">
        <v>58</v>
      </c>
      <c r="D720" s="109" t="s">
        <v>59</v>
      </c>
      <c r="E720" s="62">
        <v>50.15</v>
      </c>
      <c r="F720" s="110"/>
      <c r="G720" s="111" t="s">
        <v>94</v>
      </c>
      <c r="H720" s="110"/>
      <c r="I720" s="65">
        <v>101.65</v>
      </c>
      <c r="J720" s="112"/>
      <c r="K720" s="67"/>
    </row>
    <row r="721" spans="1:11" s="6" customFormat="1" ht="15.75">
      <c r="A721" s="70" t="s">
        <v>43</v>
      </c>
      <c r="B721" s="113"/>
      <c r="C721" s="113" t="s">
        <v>60</v>
      </c>
      <c r="D721" s="114"/>
      <c r="E721" s="73" t="s">
        <v>43</v>
      </c>
      <c r="F721" s="115"/>
      <c r="G721" s="116"/>
      <c r="H721" s="115"/>
      <c r="I721" s="76">
        <v>12772.84</v>
      </c>
      <c r="J721" s="117"/>
      <c r="K721" s="78">
        <v>175334.39</v>
      </c>
    </row>
    <row r="722" spans="1:11" s="6" customFormat="1" ht="15" outlineLevel="1">
      <c r="A722" s="59" t="s">
        <v>43</v>
      </c>
      <c r="B722" s="108"/>
      <c r="C722" s="108" t="s">
        <v>61</v>
      </c>
      <c r="D722" s="109"/>
      <c r="E722" s="62" t="s">
        <v>43</v>
      </c>
      <c r="F722" s="110"/>
      <c r="G722" s="111"/>
      <c r="H722" s="110"/>
      <c r="I722" s="65"/>
      <c r="J722" s="112"/>
      <c r="K722" s="67"/>
    </row>
    <row r="723" spans="1:11" s="6" customFormat="1" ht="25.5" outlineLevel="1">
      <c r="A723" s="59" t="s">
        <v>43</v>
      </c>
      <c r="B723" s="108"/>
      <c r="C723" s="108" t="s">
        <v>46</v>
      </c>
      <c r="D723" s="109"/>
      <c r="E723" s="62" t="s">
        <v>43</v>
      </c>
      <c r="F723" s="110">
        <v>0.43</v>
      </c>
      <c r="G723" s="111" t="s">
        <v>100</v>
      </c>
      <c r="H723" s="110"/>
      <c r="I723" s="65">
        <v>0.09</v>
      </c>
      <c r="J723" s="112">
        <v>26.39</v>
      </c>
      <c r="K723" s="67">
        <v>2.27</v>
      </c>
    </row>
    <row r="724" spans="1:11" s="6" customFormat="1" ht="25.5" outlineLevel="1">
      <c r="A724" s="59" t="s">
        <v>43</v>
      </c>
      <c r="B724" s="108"/>
      <c r="C724" s="108" t="s">
        <v>48</v>
      </c>
      <c r="D724" s="109"/>
      <c r="E724" s="62" t="s">
        <v>43</v>
      </c>
      <c r="F724" s="110">
        <v>0.43</v>
      </c>
      <c r="G724" s="111" t="s">
        <v>100</v>
      </c>
      <c r="H724" s="110"/>
      <c r="I724" s="65">
        <v>0.09</v>
      </c>
      <c r="J724" s="112">
        <v>26.39</v>
      </c>
      <c r="K724" s="67">
        <v>2.27</v>
      </c>
    </row>
    <row r="725" spans="1:11" s="6" customFormat="1" ht="15" outlineLevel="1">
      <c r="A725" s="59" t="s">
        <v>43</v>
      </c>
      <c r="B725" s="108"/>
      <c r="C725" s="108" t="s">
        <v>63</v>
      </c>
      <c r="D725" s="109" t="s">
        <v>54</v>
      </c>
      <c r="E725" s="62">
        <v>175</v>
      </c>
      <c r="F725" s="110"/>
      <c r="G725" s="111"/>
      <c r="H725" s="110"/>
      <c r="I725" s="65">
        <v>0.16</v>
      </c>
      <c r="J725" s="112">
        <v>160</v>
      </c>
      <c r="K725" s="67">
        <v>3.64</v>
      </c>
    </row>
    <row r="726" spans="1:11" s="6" customFormat="1" ht="15" outlineLevel="1">
      <c r="A726" s="59" t="s">
        <v>43</v>
      </c>
      <c r="B726" s="108"/>
      <c r="C726" s="108" t="s">
        <v>64</v>
      </c>
      <c r="D726" s="109"/>
      <c r="E726" s="62" t="s">
        <v>43</v>
      </c>
      <c r="F726" s="110"/>
      <c r="G726" s="111"/>
      <c r="H726" s="110"/>
      <c r="I726" s="65">
        <v>0.25</v>
      </c>
      <c r="J726" s="112"/>
      <c r="K726" s="67">
        <v>5.91</v>
      </c>
    </row>
    <row r="727" spans="1:11" s="6" customFormat="1" ht="15.75">
      <c r="A727" s="70" t="s">
        <v>43</v>
      </c>
      <c r="B727" s="113"/>
      <c r="C727" s="113" t="s">
        <v>65</v>
      </c>
      <c r="D727" s="114"/>
      <c r="E727" s="73" t="s">
        <v>43</v>
      </c>
      <c r="F727" s="115"/>
      <c r="G727" s="116"/>
      <c r="H727" s="115"/>
      <c r="I727" s="76">
        <v>12773.09</v>
      </c>
      <c r="J727" s="117"/>
      <c r="K727" s="78">
        <v>175340.3</v>
      </c>
    </row>
    <row r="728" spans="1:11" s="6" customFormat="1" ht="45">
      <c r="A728" s="59">
        <v>64</v>
      </c>
      <c r="B728" s="108" t="s">
        <v>123</v>
      </c>
      <c r="C728" s="108" t="s">
        <v>328</v>
      </c>
      <c r="D728" s="109" t="s">
        <v>103</v>
      </c>
      <c r="E728" s="62">
        <v>133.52000000000001</v>
      </c>
      <c r="F728" s="110">
        <v>344.59</v>
      </c>
      <c r="G728" s="111"/>
      <c r="H728" s="110"/>
      <c r="I728" s="65">
        <v>46009.66</v>
      </c>
      <c r="J728" s="112">
        <v>7.4</v>
      </c>
      <c r="K728" s="78">
        <v>340471.46</v>
      </c>
    </row>
    <row r="729" spans="1:11" s="6" customFormat="1" ht="60">
      <c r="A729" s="59">
        <v>65</v>
      </c>
      <c r="B729" s="108" t="s">
        <v>329</v>
      </c>
      <c r="C729" s="108" t="s">
        <v>330</v>
      </c>
      <c r="D729" s="109" t="s">
        <v>156</v>
      </c>
      <c r="E729" s="62" t="s">
        <v>519</v>
      </c>
      <c r="F729" s="110">
        <v>99.28</v>
      </c>
      <c r="G729" s="111"/>
      <c r="H729" s="110"/>
      <c r="I729" s="65">
        <v>1904.19</v>
      </c>
      <c r="J729" s="112">
        <v>2.12</v>
      </c>
      <c r="K729" s="78">
        <v>4036.88</v>
      </c>
    </row>
    <row r="730" spans="1:11" s="6" customFormat="1" ht="195">
      <c r="A730" s="59">
        <v>66</v>
      </c>
      <c r="B730" s="108" t="s">
        <v>332</v>
      </c>
      <c r="C730" s="108" t="s">
        <v>333</v>
      </c>
      <c r="D730" s="109" t="s">
        <v>142</v>
      </c>
      <c r="E730" s="62" t="s">
        <v>520</v>
      </c>
      <c r="F730" s="110">
        <v>1292.22</v>
      </c>
      <c r="G730" s="111"/>
      <c r="H730" s="110"/>
      <c r="I730" s="65"/>
      <c r="J730" s="112"/>
      <c r="K730" s="67"/>
    </row>
    <row r="731" spans="1:11" s="6" customFormat="1" ht="25.5" outlineLevel="1">
      <c r="A731" s="59" t="s">
        <v>43</v>
      </c>
      <c r="B731" s="108"/>
      <c r="C731" s="108" t="s">
        <v>44</v>
      </c>
      <c r="D731" s="109"/>
      <c r="E731" s="62" t="s">
        <v>43</v>
      </c>
      <c r="F731" s="110">
        <v>1224.81</v>
      </c>
      <c r="G731" s="111" t="s">
        <v>94</v>
      </c>
      <c r="H731" s="110"/>
      <c r="I731" s="65">
        <v>482.48</v>
      </c>
      <c r="J731" s="112">
        <v>26.39</v>
      </c>
      <c r="K731" s="67">
        <v>12732.6</v>
      </c>
    </row>
    <row r="732" spans="1:11" s="6" customFormat="1" ht="15" outlineLevel="1">
      <c r="A732" s="59" t="s">
        <v>43</v>
      </c>
      <c r="B732" s="108"/>
      <c r="C732" s="108" t="s">
        <v>46</v>
      </c>
      <c r="D732" s="109"/>
      <c r="E732" s="62" t="s">
        <v>43</v>
      </c>
      <c r="F732" s="110">
        <v>67.41</v>
      </c>
      <c r="G732" s="111" t="s">
        <v>95</v>
      </c>
      <c r="H732" s="110"/>
      <c r="I732" s="65">
        <v>26.24</v>
      </c>
      <c r="J732" s="112">
        <v>7.68</v>
      </c>
      <c r="K732" s="67">
        <v>201.52</v>
      </c>
    </row>
    <row r="733" spans="1:11" s="6" customFormat="1" ht="15" outlineLevel="1">
      <c r="A733" s="59" t="s">
        <v>43</v>
      </c>
      <c r="B733" s="108"/>
      <c r="C733" s="108" t="s">
        <v>48</v>
      </c>
      <c r="D733" s="109"/>
      <c r="E733" s="62" t="s">
        <v>43</v>
      </c>
      <c r="F733" s="110" t="s">
        <v>274</v>
      </c>
      <c r="G733" s="111"/>
      <c r="H733" s="110"/>
      <c r="I733" s="68" t="s">
        <v>498</v>
      </c>
      <c r="J733" s="112">
        <v>26.39</v>
      </c>
      <c r="K733" s="69" t="s">
        <v>521</v>
      </c>
    </row>
    <row r="734" spans="1:11" s="6" customFormat="1" ht="15" outlineLevel="1">
      <c r="A734" s="59" t="s">
        <v>43</v>
      </c>
      <c r="B734" s="108"/>
      <c r="C734" s="108" t="s">
        <v>52</v>
      </c>
      <c r="D734" s="109"/>
      <c r="E734" s="62" t="s">
        <v>43</v>
      </c>
      <c r="F734" s="110"/>
      <c r="G734" s="111"/>
      <c r="H734" s="110"/>
      <c r="I734" s="65"/>
      <c r="J734" s="112"/>
      <c r="K734" s="67"/>
    </row>
    <row r="735" spans="1:11" s="6" customFormat="1" ht="15" outlineLevel="1">
      <c r="A735" s="59" t="s">
        <v>43</v>
      </c>
      <c r="B735" s="108"/>
      <c r="C735" s="108" t="s">
        <v>53</v>
      </c>
      <c r="D735" s="109" t="s">
        <v>54</v>
      </c>
      <c r="E735" s="62">
        <v>100</v>
      </c>
      <c r="F735" s="110"/>
      <c r="G735" s="111"/>
      <c r="H735" s="110"/>
      <c r="I735" s="65">
        <v>482.48</v>
      </c>
      <c r="J735" s="112">
        <v>83</v>
      </c>
      <c r="K735" s="67">
        <v>10568.06</v>
      </c>
    </row>
    <row r="736" spans="1:11" s="6" customFormat="1" ht="15" outlineLevel="1">
      <c r="A736" s="59" t="s">
        <v>43</v>
      </c>
      <c r="B736" s="108"/>
      <c r="C736" s="108" t="s">
        <v>55</v>
      </c>
      <c r="D736" s="109" t="s">
        <v>54</v>
      </c>
      <c r="E736" s="62">
        <v>64</v>
      </c>
      <c r="F736" s="110"/>
      <c r="G736" s="111"/>
      <c r="H736" s="110"/>
      <c r="I736" s="65">
        <v>308.79000000000002</v>
      </c>
      <c r="J736" s="112">
        <v>41</v>
      </c>
      <c r="K736" s="67">
        <v>5220.37</v>
      </c>
    </row>
    <row r="737" spans="1:11" s="6" customFormat="1" ht="15" outlineLevel="1">
      <c r="A737" s="59" t="s">
        <v>43</v>
      </c>
      <c r="B737" s="108"/>
      <c r="C737" s="108" t="s">
        <v>56</v>
      </c>
      <c r="D737" s="109" t="s">
        <v>54</v>
      </c>
      <c r="E737" s="62">
        <v>98</v>
      </c>
      <c r="F737" s="110"/>
      <c r="G737" s="111"/>
      <c r="H737" s="110"/>
      <c r="I737" s="65">
        <v>1.76</v>
      </c>
      <c r="J737" s="112">
        <v>95</v>
      </c>
      <c r="K737" s="67">
        <v>45.09</v>
      </c>
    </row>
    <row r="738" spans="1:11" s="6" customFormat="1" ht="15" outlineLevel="1">
      <c r="A738" s="59" t="s">
        <v>43</v>
      </c>
      <c r="B738" s="108"/>
      <c r="C738" s="108" t="s">
        <v>57</v>
      </c>
      <c r="D738" s="109" t="s">
        <v>54</v>
      </c>
      <c r="E738" s="62">
        <v>77</v>
      </c>
      <c r="F738" s="110"/>
      <c r="G738" s="111"/>
      <c r="H738" s="110"/>
      <c r="I738" s="65">
        <v>1.39</v>
      </c>
      <c r="J738" s="112">
        <v>65</v>
      </c>
      <c r="K738" s="67">
        <v>30.85</v>
      </c>
    </row>
    <row r="739" spans="1:11" s="6" customFormat="1" ht="30" outlineLevel="1">
      <c r="A739" s="59" t="s">
        <v>43</v>
      </c>
      <c r="B739" s="108"/>
      <c r="C739" s="108" t="s">
        <v>58</v>
      </c>
      <c r="D739" s="109" t="s">
        <v>59</v>
      </c>
      <c r="E739" s="62">
        <v>100.55</v>
      </c>
      <c r="F739" s="110"/>
      <c r="G739" s="111" t="s">
        <v>94</v>
      </c>
      <c r="H739" s="110"/>
      <c r="I739" s="65">
        <v>39.61</v>
      </c>
      <c r="J739" s="112"/>
      <c r="K739" s="67"/>
    </row>
    <row r="740" spans="1:11" s="6" customFormat="1" ht="15.75">
      <c r="A740" s="70" t="s">
        <v>43</v>
      </c>
      <c r="B740" s="113"/>
      <c r="C740" s="113" t="s">
        <v>60</v>
      </c>
      <c r="D740" s="114"/>
      <c r="E740" s="73" t="s">
        <v>43</v>
      </c>
      <c r="F740" s="115"/>
      <c r="G740" s="116"/>
      <c r="H740" s="115"/>
      <c r="I740" s="76">
        <v>1303.1400000000001</v>
      </c>
      <c r="J740" s="117"/>
      <c r="K740" s="78">
        <v>28798.49</v>
      </c>
    </row>
    <row r="741" spans="1:11" s="6" customFormat="1" ht="15" outlineLevel="1">
      <c r="A741" s="59" t="s">
        <v>43</v>
      </c>
      <c r="B741" s="108"/>
      <c r="C741" s="108" t="s">
        <v>61</v>
      </c>
      <c r="D741" s="109"/>
      <c r="E741" s="62" t="s">
        <v>43</v>
      </c>
      <c r="F741" s="110"/>
      <c r="G741" s="111"/>
      <c r="H741" s="110"/>
      <c r="I741" s="65"/>
      <c r="J741" s="112"/>
      <c r="K741" s="67"/>
    </row>
    <row r="742" spans="1:11" s="6" customFormat="1" ht="25.5" outlineLevel="1">
      <c r="A742" s="59" t="s">
        <v>43</v>
      </c>
      <c r="B742" s="108"/>
      <c r="C742" s="108" t="s">
        <v>46</v>
      </c>
      <c r="D742" s="109"/>
      <c r="E742" s="62" t="s">
        <v>43</v>
      </c>
      <c r="F742" s="110">
        <v>4.62</v>
      </c>
      <c r="G742" s="111" t="s">
        <v>100</v>
      </c>
      <c r="H742" s="110"/>
      <c r="I742" s="65">
        <v>0.18</v>
      </c>
      <c r="J742" s="112">
        <v>26.39</v>
      </c>
      <c r="K742" s="67">
        <v>4.75</v>
      </c>
    </row>
    <row r="743" spans="1:11" s="6" customFormat="1" ht="25.5" outlineLevel="1">
      <c r="A743" s="59" t="s">
        <v>43</v>
      </c>
      <c r="B743" s="108"/>
      <c r="C743" s="108" t="s">
        <v>48</v>
      </c>
      <c r="D743" s="109"/>
      <c r="E743" s="62" t="s">
        <v>43</v>
      </c>
      <c r="F743" s="110">
        <v>4.62</v>
      </c>
      <c r="G743" s="111" t="s">
        <v>100</v>
      </c>
      <c r="H743" s="110"/>
      <c r="I743" s="65">
        <v>0.18</v>
      </c>
      <c r="J743" s="112">
        <v>26.39</v>
      </c>
      <c r="K743" s="67">
        <v>4.75</v>
      </c>
    </row>
    <row r="744" spans="1:11" s="6" customFormat="1" ht="15" outlineLevel="1">
      <c r="A744" s="59" t="s">
        <v>43</v>
      </c>
      <c r="B744" s="108"/>
      <c r="C744" s="108" t="s">
        <v>63</v>
      </c>
      <c r="D744" s="109" t="s">
        <v>54</v>
      </c>
      <c r="E744" s="62">
        <v>175</v>
      </c>
      <c r="F744" s="110"/>
      <c r="G744" s="111"/>
      <c r="H744" s="110"/>
      <c r="I744" s="65">
        <v>0.32</v>
      </c>
      <c r="J744" s="112">
        <v>160</v>
      </c>
      <c r="K744" s="67">
        <v>7.6</v>
      </c>
    </row>
    <row r="745" spans="1:11" s="6" customFormat="1" ht="15" outlineLevel="1">
      <c r="A745" s="59" t="s">
        <v>43</v>
      </c>
      <c r="B745" s="108"/>
      <c r="C745" s="108" t="s">
        <v>64</v>
      </c>
      <c r="D745" s="109"/>
      <c r="E745" s="62" t="s">
        <v>43</v>
      </c>
      <c r="F745" s="110"/>
      <c r="G745" s="111"/>
      <c r="H745" s="110"/>
      <c r="I745" s="65">
        <v>0.5</v>
      </c>
      <c r="J745" s="112"/>
      <c r="K745" s="67">
        <v>12.35</v>
      </c>
    </row>
    <row r="746" spans="1:11" s="6" customFormat="1" ht="15.75">
      <c r="A746" s="70" t="s">
        <v>43</v>
      </c>
      <c r="B746" s="113"/>
      <c r="C746" s="113" t="s">
        <v>65</v>
      </c>
      <c r="D746" s="114"/>
      <c r="E746" s="73" t="s">
        <v>43</v>
      </c>
      <c r="F746" s="115"/>
      <c r="G746" s="116"/>
      <c r="H746" s="115"/>
      <c r="I746" s="76">
        <v>1303.6400000000001</v>
      </c>
      <c r="J746" s="117"/>
      <c r="K746" s="78">
        <v>28810.84</v>
      </c>
    </row>
    <row r="747" spans="1:11" s="6" customFormat="1" ht="45">
      <c r="A747" s="59">
        <v>67</v>
      </c>
      <c r="B747" s="108" t="s">
        <v>123</v>
      </c>
      <c r="C747" s="108" t="s">
        <v>337</v>
      </c>
      <c r="D747" s="109" t="s">
        <v>119</v>
      </c>
      <c r="E747" s="62">
        <v>131</v>
      </c>
      <c r="F747" s="110">
        <v>313.58</v>
      </c>
      <c r="G747" s="111"/>
      <c r="H747" s="110"/>
      <c r="I747" s="65">
        <v>41078.980000000003</v>
      </c>
      <c r="J747" s="112">
        <v>7.4</v>
      </c>
      <c r="K747" s="78">
        <v>303984.45</v>
      </c>
    </row>
    <row r="748" spans="1:11" s="6" customFormat="1" ht="45">
      <c r="A748" s="59">
        <v>68</v>
      </c>
      <c r="B748" s="108" t="s">
        <v>123</v>
      </c>
      <c r="C748" s="108" t="s">
        <v>522</v>
      </c>
      <c r="D748" s="109" t="s">
        <v>119</v>
      </c>
      <c r="E748" s="62">
        <v>42</v>
      </c>
      <c r="F748" s="110">
        <v>340</v>
      </c>
      <c r="G748" s="111"/>
      <c r="H748" s="110"/>
      <c r="I748" s="65">
        <v>14280</v>
      </c>
      <c r="J748" s="112">
        <v>7.4</v>
      </c>
      <c r="K748" s="78">
        <v>105672</v>
      </c>
    </row>
    <row r="749" spans="1:11" s="6" customFormat="1" ht="17.850000000000001" customHeight="1">
      <c r="A749" s="177" t="s">
        <v>523</v>
      </c>
      <c r="B749" s="178"/>
      <c r="C749" s="178"/>
      <c r="D749" s="178"/>
      <c r="E749" s="178"/>
      <c r="F749" s="178"/>
      <c r="G749" s="178"/>
      <c r="H749" s="178"/>
      <c r="I749" s="178"/>
      <c r="J749" s="178"/>
      <c r="K749" s="178"/>
    </row>
    <row r="750" spans="1:11" s="6" customFormat="1" ht="135">
      <c r="A750" s="59">
        <v>69</v>
      </c>
      <c r="B750" s="108" t="s">
        <v>524</v>
      </c>
      <c r="C750" s="108" t="s">
        <v>525</v>
      </c>
      <c r="D750" s="109" t="s">
        <v>122</v>
      </c>
      <c r="E750" s="62">
        <v>2.6846160000000001</v>
      </c>
      <c r="F750" s="110">
        <v>29.99</v>
      </c>
      <c r="G750" s="111"/>
      <c r="H750" s="110"/>
      <c r="I750" s="65"/>
      <c r="J750" s="112"/>
      <c r="K750" s="67"/>
    </row>
    <row r="751" spans="1:11" s="6" customFormat="1" ht="15" outlineLevel="1">
      <c r="A751" s="59" t="s">
        <v>43</v>
      </c>
      <c r="B751" s="108"/>
      <c r="C751" s="108" t="s">
        <v>44</v>
      </c>
      <c r="D751" s="109"/>
      <c r="E751" s="62" t="s">
        <v>43</v>
      </c>
      <c r="F751" s="110">
        <v>13.33</v>
      </c>
      <c r="G751" s="111" t="s">
        <v>76</v>
      </c>
      <c r="H751" s="110"/>
      <c r="I751" s="65">
        <v>47.24</v>
      </c>
      <c r="J751" s="112">
        <v>26.39</v>
      </c>
      <c r="K751" s="67">
        <v>1246.5999999999999</v>
      </c>
    </row>
    <row r="752" spans="1:11" s="6" customFormat="1" ht="15" outlineLevel="1">
      <c r="A752" s="59" t="s">
        <v>43</v>
      </c>
      <c r="B752" s="108"/>
      <c r="C752" s="108" t="s">
        <v>46</v>
      </c>
      <c r="D752" s="109"/>
      <c r="E752" s="62" t="s">
        <v>43</v>
      </c>
      <c r="F752" s="110">
        <v>16.66</v>
      </c>
      <c r="G752" s="111">
        <v>1.2</v>
      </c>
      <c r="H752" s="110"/>
      <c r="I752" s="65">
        <v>53.67</v>
      </c>
      <c r="J752" s="112">
        <v>12.59</v>
      </c>
      <c r="K752" s="67">
        <v>675.72</v>
      </c>
    </row>
    <row r="753" spans="1:11" s="6" customFormat="1" ht="15" outlineLevel="1">
      <c r="A753" s="59" t="s">
        <v>43</v>
      </c>
      <c r="B753" s="108"/>
      <c r="C753" s="108" t="s">
        <v>48</v>
      </c>
      <c r="D753" s="109"/>
      <c r="E753" s="62" t="s">
        <v>43</v>
      </c>
      <c r="F753" s="110" t="s">
        <v>526</v>
      </c>
      <c r="G753" s="111"/>
      <c r="H753" s="110"/>
      <c r="I753" s="68" t="s">
        <v>527</v>
      </c>
      <c r="J753" s="112">
        <v>26.39</v>
      </c>
      <c r="K753" s="69" t="s">
        <v>528</v>
      </c>
    </row>
    <row r="754" spans="1:11" s="6" customFormat="1" ht="15" outlineLevel="1">
      <c r="A754" s="59" t="s">
        <v>43</v>
      </c>
      <c r="B754" s="108"/>
      <c r="C754" s="108" t="s">
        <v>52</v>
      </c>
      <c r="D754" s="109"/>
      <c r="E754" s="62" t="s">
        <v>43</v>
      </c>
      <c r="F754" s="110"/>
      <c r="G754" s="111"/>
      <c r="H754" s="110"/>
      <c r="I754" s="65"/>
      <c r="J754" s="112"/>
      <c r="K754" s="67"/>
    </row>
    <row r="755" spans="1:11" s="6" customFormat="1" ht="15" outlineLevel="1">
      <c r="A755" s="59" t="s">
        <v>43</v>
      </c>
      <c r="B755" s="108"/>
      <c r="C755" s="108" t="s">
        <v>53</v>
      </c>
      <c r="D755" s="109" t="s">
        <v>54</v>
      </c>
      <c r="E755" s="62">
        <v>91</v>
      </c>
      <c r="F755" s="110"/>
      <c r="G755" s="111"/>
      <c r="H755" s="110"/>
      <c r="I755" s="65">
        <v>42.99</v>
      </c>
      <c r="J755" s="112">
        <v>75</v>
      </c>
      <c r="K755" s="67">
        <v>934.95</v>
      </c>
    </row>
    <row r="756" spans="1:11" s="6" customFormat="1" ht="15" outlineLevel="1">
      <c r="A756" s="59" t="s">
        <v>43</v>
      </c>
      <c r="B756" s="108"/>
      <c r="C756" s="108" t="s">
        <v>55</v>
      </c>
      <c r="D756" s="109" t="s">
        <v>54</v>
      </c>
      <c r="E756" s="62">
        <v>70</v>
      </c>
      <c r="F756" s="110"/>
      <c r="G756" s="111"/>
      <c r="H756" s="110"/>
      <c r="I756" s="65">
        <v>33.07</v>
      </c>
      <c r="J756" s="112">
        <v>41</v>
      </c>
      <c r="K756" s="67">
        <v>511.11</v>
      </c>
    </row>
    <row r="757" spans="1:11" s="6" customFormat="1" ht="15" outlineLevel="1">
      <c r="A757" s="59" t="s">
        <v>43</v>
      </c>
      <c r="B757" s="108"/>
      <c r="C757" s="108" t="s">
        <v>56</v>
      </c>
      <c r="D757" s="109" t="s">
        <v>54</v>
      </c>
      <c r="E757" s="62">
        <v>98</v>
      </c>
      <c r="F757" s="110"/>
      <c r="G757" s="111"/>
      <c r="H757" s="110"/>
      <c r="I757" s="65">
        <v>15.44</v>
      </c>
      <c r="J757" s="112">
        <v>95</v>
      </c>
      <c r="K757" s="67">
        <v>394.94</v>
      </c>
    </row>
    <row r="758" spans="1:11" s="6" customFormat="1" ht="15" outlineLevel="1">
      <c r="A758" s="59" t="s">
        <v>43</v>
      </c>
      <c r="B758" s="108"/>
      <c r="C758" s="108" t="s">
        <v>57</v>
      </c>
      <c r="D758" s="109" t="s">
        <v>54</v>
      </c>
      <c r="E758" s="62">
        <v>77</v>
      </c>
      <c r="F758" s="110"/>
      <c r="G758" s="111"/>
      <c r="H758" s="110"/>
      <c r="I758" s="65">
        <v>12.13</v>
      </c>
      <c r="J758" s="112">
        <v>65</v>
      </c>
      <c r="K758" s="67">
        <v>270.22000000000003</v>
      </c>
    </row>
    <row r="759" spans="1:11" s="6" customFormat="1" ht="30" outlineLevel="1">
      <c r="A759" s="59" t="s">
        <v>43</v>
      </c>
      <c r="B759" s="108"/>
      <c r="C759" s="108" t="s">
        <v>58</v>
      </c>
      <c r="D759" s="109" t="s">
        <v>59</v>
      </c>
      <c r="E759" s="62">
        <v>1.1200000000000001</v>
      </c>
      <c r="F759" s="110"/>
      <c r="G759" s="111" t="s">
        <v>76</v>
      </c>
      <c r="H759" s="110"/>
      <c r="I759" s="65">
        <v>3.97</v>
      </c>
      <c r="J759" s="112"/>
      <c r="K759" s="67"/>
    </row>
    <row r="760" spans="1:11" s="6" customFormat="1" ht="15.75">
      <c r="A760" s="70" t="s">
        <v>43</v>
      </c>
      <c r="B760" s="113"/>
      <c r="C760" s="113" t="s">
        <v>60</v>
      </c>
      <c r="D760" s="114"/>
      <c r="E760" s="73" t="s">
        <v>43</v>
      </c>
      <c r="F760" s="115"/>
      <c r="G760" s="116"/>
      <c r="H760" s="115"/>
      <c r="I760" s="76">
        <v>204.54</v>
      </c>
      <c r="J760" s="117"/>
      <c r="K760" s="78">
        <v>4033.54</v>
      </c>
    </row>
    <row r="761" spans="1:11" s="6" customFormat="1" ht="15" outlineLevel="1">
      <c r="A761" s="59" t="s">
        <v>43</v>
      </c>
      <c r="B761" s="108"/>
      <c r="C761" s="108" t="s">
        <v>61</v>
      </c>
      <c r="D761" s="109"/>
      <c r="E761" s="62" t="s">
        <v>43</v>
      </c>
      <c r="F761" s="110"/>
      <c r="G761" s="111"/>
      <c r="H761" s="110"/>
      <c r="I761" s="65"/>
      <c r="J761" s="112"/>
      <c r="K761" s="67"/>
    </row>
    <row r="762" spans="1:11" s="6" customFormat="1" ht="15" outlineLevel="1">
      <c r="A762" s="59" t="s">
        <v>43</v>
      </c>
      <c r="B762" s="108"/>
      <c r="C762" s="108" t="s">
        <v>46</v>
      </c>
      <c r="D762" s="109"/>
      <c r="E762" s="62" t="s">
        <v>43</v>
      </c>
      <c r="F762" s="110">
        <v>4.8899999999999997</v>
      </c>
      <c r="G762" s="111" t="s">
        <v>80</v>
      </c>
      <c r="H762" s="110"/>
      <c r="I762" s="65">
        <v>1.58</v>
      </c>
      <c r="J762" s="112">
        <v>26.39</v>
      </c>
      <c r="K762" s="67">
        <v>41.57</v>
      </c>
    </row>
    <row r="763" spans="1:11" s="6" customFormat="1" ht="15" outlineLevel="1">
      <c r="A763" s="59" t="s">
        <v>43</v>
      </c>
      <c r="B763" s="108"/>
      <c r="C763" s="108" t="s">
        <v>48</v>
      </c>
      <c r="D763" s="109"/>
      <c r="E763" s="62" t="s">
        <v>43</v>
      </c>
      <c r="F763" s="110">
        <v>4.8899999999999997</v>
      </c>
      <c r="G763" s="111" t="s">
        <v>80</v>
      </c>
      <c r="H763" s="110"/>
      <c r="I763" s="65">
        <v>1.58</v>
      </c>
      <c r="J763" s="112">
        <v>26.39</v>
      </c>
      <c r="K763" s="67">
        <v>41.57</v>
      </c>
    </row>
    <row r="764" spans="1:11" s="6" customFormat="1" ht="15" outlineLevel="1">
      <c r="A764" s="59" t="s">
        <v>43</v>
      </c>
      <c r="B764" s="108"/>
      <c r="C764" s="108" t="s">
        <v>63</v>
      </c>
      <c r="D764" s="109" t="s">
        <v>54</v>
      </c>
      <c r="E764" s="62">
        <v>175</v>
      </c>
      <c r="F764" s="110"/>
      <c r="G764" s="111"/>
      <c r="H764" s="110"/>
      <c r="I764" s="65">
        <v>2.77</v>
      </c>
      <c r="J764" s="112">
        <v>160</v>
      </c>
      <c r="K764" s="67">
        <v>66.510000000000005</v>
      </c>
    </row>
    <row r="765" spans="1:11" s="6" customFormat="1" ht="15" outlineLevel="1">
      <c r="A765" s="59" t="s">
        <v>43</v>
      </c>
      <c r="B765" s="108"/>
      <c r="C765" s="108" t="s">
        <v>64</v>
      </c>
      <c r="D765" s="109"/>
      <c r="E765" s="62" t="s">
        <v>43</v>
      </c>
      <c r="F765" s="110"/>
      <c r="G765" s="111"/>
      <c r="H765" s="110"/>
      <c r="I765" s="65">
        <v>4.3499999999999996</v>
      </c>
      <c r="J765" s="112"/>
      <c r="K765" s="67">
        <v>108.08</v>
      </c>
    </row>
    <row r="766" spans="1:11" s="6" customFormat="1" ht="15.75">
      <c r="A766" s="70" t="s">
        <v>43</v>
      </c>
      <c r="B766" s="113"/>
      <c r="C766" s="126" t="s">
        <v>65</v>
      </c>
      <c r="D766" s="127"/>
      <c r="E766" s="91" t="s">
        <v>43</v>
      </c>
      <c r="F766" s="128"/>
      <c r="G766" s="129"/>
      <c r="H766" s="128"/>
      <c r="I766" s="87">
        <v>208.89</v>
      </c>
      <c r="J766" s="125"/>
      <c r="K766" s="86">
        <v>4141.62</v>
      </c>
    </row>
    <row r="767" spans="1:11" s="6" customFormat="1" ht="15">
      <c r="A767" s="123"/>
      <c r="B767" s="124"/>
      <c r="C767" s="168" t="s">
        <v>127</v>
      </c>
      <c r="D767" s="169"/>
      <c r="E767" s="169"/>
      <c r="F767" s="169"/>
      <c r="G767" s="169"/>
      <c r="H767" s="169"/>
      <c r="I767" s="65">
        <v>210076.27</v>
      </c>
      <c r="J767" s="112"/>
      <c r="K767" s="67">
        <v>1798462.35</v>
      </c>
    </row>
    <row r="768" spans="1:11" s="6" customFormat="1" ht="15">
      <c r="A768" s="123"/>
      <c r="B768" s="124"/>
      <c r="C768" s="168" t="s">
        <v>128</v>
      </c>
      <c r="D768" s="169"/>
      <c r="E768" s="169"/>
      <c r="F768" s="169"/>
      <c r="G768" s="169"/>
      <c r="H768" s="169"/>
      <c r="I768" s="65"/>
      <c r="J768" s="112"/>
      <c r="K768" s="67"/>
    </row>
    <row r="769" spans="1:11" s="6" customFormat="1" ht="15">
      <c r="A769" s="123"/>
      <c r="B769" s="124"/>
      <c r="C769" s="168" t="s">
        <v>129</v>
      </c>
      <c r="D769" s="169"/>
      <c r="E769" s="169"/>
      <c r="F769" s="169"/>
      <c r="G769" s="169"/>
      <c r="H769" s="169"/>
      <c r="I769" s="65">
        <v>11101.05</v>
      </c>
      <c r="J769" s="112"/>
      <c r="K769" s="67">
        <v>292956.88</v>
      </c>
    </row>
    <row r="770" spans="1:11" s="6" customFormat="1" ht="15">
      <c r="A770" s="123"/>
      <c r="B770" s="124"/>
      <c r="C770" s="168" t="s">
        <v>130</v>
      </c>
      <c r="D770" s="169"/>
      <c r="E770" s="169"/>
      <c r="F770" s="169"/>
      <c r="G770" s="169"/>
      <c r="H770" s="169"/>
      <c r="I770" s="65">
        <v>198426.22</v>
      </c>
      <c r="J770" s="112"/>
      <c r="K770" s="67">
        <v>1501893.15</v>
      </c>
    </row>
    <row r="771" spans="1:11" s="6" customFormat="1" ht="15">
      <c r="A771" s="123"/>
      <c r="B771" s="124"/>
      <c r="C771" s="168" t="s">
        <v>131</v>
      </c>
      <c r="D771" s="169"/>
      <c r="E771" s="169"/>
      <c r="F771" s="169"/>
      <c r="G771" s="169"/>
      <c r="H771" s="169"/>
      <c r="I771" s="65">
        <v>618.82000000000005</v>
      </c>
      <c r="J771" s="112"/>
      <c r="K771" s="67">
        <v>5455.05</v>
      </c>
    </row>
    <row r="772" spans="1:11" s="6" customFormat="1" ht="15.75">
      <c r="A772" s="123"/>
      <c r="B772" s="124"/>
      <c r="C772" s="173" t="s">
        <v>132</v>
      </c>
      <c r="D772" s="174"/>
      <c r="E772" s="174"/>
      <c r="F772" s="174"/>
      <c r="G772" s="174"/>
      <c r="H772" s="174"/>
      <c r="I772" s="76">
        <v>10636.54</v>
      </c>
      <c r="J772" s="117"/>
      <c r="K772" s="78">
        <v>232512.15</v>
      </c>
    </row>
    <row r="773" spans="1:11" s="6" customFormat="1" ht="15.75">
      <c r="A773" s="123"/>
      <c r="B773" s="124"/>
      <c r="C773" s="173" t="s">
        <v>133</v>
      </c>
      <c r="D773" s="174"/>
      <c r="E773" s="174"/>
      <c r="F773" s="174"/>
      <c r="G773" s="174"/>
      <c r="H773" s="174"/>
      <c r="I773" s="76">
        <v>7422.18</v>
      </c>
      <c r="J773" s="117"/>
      <c r="K773" s="78">
        <v>120554.58</v>
      </c>
    </row>
    <row r="774" spans="1:11" s="6" customFormat="1" ht="32.1" customHeight="1">
      <c r="A774" s="123"/>
      <c r="B774" s="124"/>
      <c r="C774" s="173" t="s">
        <v>529</v>
      </c>
      <c r="D774" s="174"/>
      <c r="E774" s="174"/>
      <c r="F774" s="174"/>
      <c r="G774" s="174"/>
      <c r="H774" s="174"/>
      <c r="I774" s="76"/>
      <c r="J774" s="117"/>
      <c r="K774" s="78"/>
    </row>
    <row r="775" spans="1:11" s="6" customFormat="1" ht="15">
      <c r="A775" s="123"/>
      <c r="B775" s="124"/>
      <c r="C775" s="168" t="s">
        <v>530</v>
      </c>
      <c r="D775" s="169"/>
      <c r="E775" s="169"/>
      <c r="F775" s="169"/>
      <c r="G775" s="169"/>
      <c r="H775" s="169"/>
      <c r="I775" s="65">
        <v>228134.99</v>
      </c>
      <c r="J775" s="112"/>
      <c r="K775" s="67">
        <v>2151529.08</v>
      </c>
    </row>
    <row r="776" spans="1:11" s="6" customFormat="1" ht="32.1" customHeight="1">
      <c r="A776" s="123"/>
      <c r="B776" s="124"/>
      <c r="C776" s="175" t="s">
        <v>531</v>
      </c>
      <c r="D776" s="176"/>
      <c r="E776" s="176"/>
      <c r="F776" s="176"/>
      <c r="G776" s="176"/>
      <c r="H776" s="176"/>
      <c r="I776" s="87">
        <v>228134.99</v>
      </c>
      <c r="J776" s="125"/>
      <c r="K776" s="86">
        <v>2151529.08</v>
      </c>
    </row>
    <row r="777" spans="1:11" s="6" customFormat="1" ht="22.15" customHeight="1">
      <c r="A777" s="166" t="s">
        <v>532</v>
      </c>
      <c r="B777" s="167"/>
      <c r="C777" s="167"/>
      <c r="D777" s="167"/>
      <c r="E777" s="167"/>
      <c r="F777" s="167"/>
      <c r="G777" s="167"/>
      <c r="H777" s="167"/>
      <c r="I777" s="167"/>
      <c r="J777" s="167"/>
      <c r="K777" s="167"/>
    </row>
    <row r="778" spans="1:11" s="6" customFormat="1" ht="17.850000000000001" customHeight="1">
      <c r="A778" s="177" t="s">
        <v>208</v>
      </c>
      <c r="B778" s="178"/>
      <c r="C778" s="178"/>
      <c r="D778" s="178"/>
      <c r="E778" s="178"/>
      <c r="F778" s="178"/>
      <c r="G778" s="178"/>
      <c r="H778" s="178"/>
      <c r="I778" s="178"/>
      <c r="J778" s="178"/>
      <c r="K778" s="178"/>
    </row>
    <row r="779" spans="1:11" s="6" customFormat="1" ht="240">
      <c r="A779" s="59">
        <v>70</v>
      </c>
      <c r="B779" s="108" t="s">
        <v>533</v>
      </c>
      <c r="C779" s="108" t="s">
        <v>534</v>
      </c>
      <c r="D779" s="109" t="s">
        <v>142</v>
      </c>
      <c r="E779" s="62" t="s">
        <v>535</v>
      </c>
      <c r="F779" s="110">
        <v>6205.02</v>
      </c>
      <c r="G779" s="111"/>
      <c r="H779" s="110"/>
      <c r="I779" s="65"/>
      <c r="J779" s="112"/>
      <c r="K779" s="67"/>
    </row>
    <row r="780" spans="1:11" s="6" customFormat="1" ht="25.5" outlineLevel="1">
      <c r="A780" s="59" t="s">
        <v>43</v>
      </c>
      <c r="B780" s="108"/>
      <c r="C780" s="108" t="s">
        <v>44</v>
      </c>
      <c r="D780" s="109"/>
      <c r="E780" s="62" t="s">
        <v>43</v>
      </c>
      <c r="F780" s="110">
        <v>5057</v>
      </c>
      <c r="G780" s="111" t="s">
        <v>168</v>
      </c>
      <c r="H780" s="110"/>
      <c r="I780" s="65">
        <v>707.47</v>
      </c>
      <c r="J780" s="112">
        <v>26.39</v>
      </c>
      <c r="K780" s="67">
        <v>18670.099999999999</v>
      </c>
    </row>
    <row r="781" spans="1:11" s="6" customFormat="1" ht="25.5" outlineLevel="1">
      <c r="A781" s="59" t="s">
        <v>43</v>
      </c>
      <c r="B781" s="108"/>
      <c r="C781" s="108" t="s">
        <v>46</v>
      </c>
      <c r="D781" s="109"/>
      <c r="E781" s="62" t="s">
        <v>43</v>
      </c>
      <c r="F781" s="110">
        <v>703.98</v>
      </c>
      <c r="G781" s="111" t="s">
        <v>169</v>
      </c>
      <c r="H781" s="110"/>
      <c r="I781" s="65">
        <v>97.32</v>
      </c>
      <c r="J781" s="112">
        <v>8.09</v>
      </c>
      <c r="K781" s="67">
        <v>787.3</v>
      </c>
    </row>
    <row r="782" spans="1:11" s="6" customFormat="1" ht="15" outlineLevel="1">
      <c r="A782" s="59" t="s">
        <v>43</v>
      </c>
      <c r="B782" s="108"/>
      <c r="C782" s="108" t="s">
        <v>48</v>
      </c>
      <c r="D782" s="109"/>
      <c r="E782" s="62" t="s">
        <v>43</v>
      </c>
      <c r="F782" s="110" t="s">
        <v>536</v>
      </c>
      <c r="G782" s="111"/>
      <c r="H782" s="110"/>
      <c r="I782" s="68" t="s">
        <v>537</v>
      </c>
      <c r="J782" s="112">
        <v>26.39</v>
      </c>
      <c r="K782" s="69" t="s">
        <v>538</v>
      </c>
    </row>
    <row r="783" spans="1:11" s="6" customFormat="1" ht="15" outlineLevel="1">
      <c r="A783" s="59" t="s">
        <v>43</v>
      </c>
      <c r="B783" s="108"/>
      <c r="C783" s="108" t="s">
        <v>52</v>
      </c>
      <c r="D783" s="109"/>
      <c r="E783" s="62" t="s">
        <v>43</v>
      </c>
      <c r="F783" s="110">
        <v>444.04</v>
      </c>
      <c r="G783" s="111">
        <v>0.6</v>
      </c>
      <c r="H783" s="110"/>
      <c r="I783" s="65">
        <v>40.92</v>
      </c>
      <c r="J783" s="112">
        <v>8.4600000000000009</v>
      </c>
      <c r="K783" s="67">
        <v>346.21</v>
      </c>
    </row>
    <row r="784" spans="1:11" s="6" customFormat="1" ht="15" outlineLevel="1">
      <c r="A784" s="59" t="s">
        <v>43</v>
      </c>
      <c r="B784" s="108"/>
      <c r="C784" s="108" t="s">
        <v>53</v>
      </c>
      <c r="D784" s="109" t="s">
        <v>54</v>
      </c>
      <c r="E784" s="62">
        <v>85</v>
      </c>
      <c r="F784" s="110"/>
      <c r="G784" s="111"/>
      <c r="H784" s="110"/>
      <c r="I784" s="65">
        <v>601.35</v>
      </c>
      <c r="J784" s="112">
        <v>70</v>
      </c>
      <c r="K784" s="67">
        <v>13069.07</v>
      </c>
    </row>
    <row r="785" spans="1:11" s="6" customFormat="1" ht="15" outlineLevel="1">
      <c r="A785" s="59" t="s">
        <v>43</v>
      </c>
      <c r="B785" s="108"/>
      <c r="C785" s="108" t="s">
        <v>55</v>
      </c>
      <c r="D785" s="109" t="s">
        <v>54</v>
      </c>
      <c r="E785" s="62">
        <v>70</v>
      </c>
      <c r="F785" s="110"/>
      <c r="G785" s="111"/>
      <c r="H785" s="110"/>
      <c r="I785" s="65">
        <v>495.23</v>
      </c>
      <c r="J785" s="112">
        <v>41</v>
      </c>
      <c r="K785" s="67">
        <v>7654.74</v>
      </c>
    </row>
    <row r="786" spans="1:11" s="6" customFormat="1" ht="15" outlineLevel="1">
      <c r="A786" s="59" t="s">
        <v>43</v>
      </c>
      <c r="B786" s="108"/>
      <c r="C786" s="108" t="s">
        <v>56</v>
      </c>
      <c r="D786" s="109" t="s">
        <v>54</v>
      </c>
      <c r="E786" s="62">
        <v>98</v>
      </c>
      <c r="F786" s="110"/>
      <c r="G786" s="111"/>
      <c r="H786" s="110"/>
      <c r="I786" s="65">
        <v>5.01</v>
      </c>
      <c r="J786" s="112">
        <v>95</v>
      </c>
      <c r="K786" s="67">
        <v>128.22999999999999</v>
      </c>
    </row>
    <row r="787" spans="1:11" s="6" customFormat="1" ht="15" outlineLevel="1">
      <c r="A787" s="59" t="s">
        <v>43</v>
      </c>
      <c r="B787" s="108"/>
      <c r="C787" s="108" t="s">
        <v>57</v>
      </c>
      <c r="D787" s="109" t="s">
        <v>54</v>
      </c>
      <c r="E787" s="62">
        <v>77</v>
      </c>
      <c r="F787" s="110"/>
      <c r="G787" s="111"/>
      <c r="H787" s="110"/>
      <c r="I787" s="65">
        <v>3.93</v>
      </c>
      <c r="J787" s="112">
        <v>65</v>
      </c>
      <c r="K787" s="67">
        <v>87.74</v>
      </c>
    </row>
    <row r="788" spans="1:11" s="6" customFormat="1" ht="30" outlineLevel="1">
      <c r="A788" s="59" t="s">
        <v>43</v>
      </c>
      <c r="B788" s="108"/>
      <c r="C788" s="108" t="s">
        <v>58</v>
      </c>
      <c r="D788" s="109" t="s">
        <v>59</v>
      </c>
      <c r="E788" s="62">
        <v>389</v>
      </c>
      <c r="F788" s="110"/>
      <c r="G788" s="111" t="s">
        <v>168</v>
      </c>
      <c r="H788" s="110"/>
      <c r="I788" s="65">
        <v>54.42</v>
      </c>
      <c r="J788" s="112"/>
      <c r="K788" s="67"/>
    </row>
    <row r="789" spans="1:11" s="6" customFormat="1" ht="15.75">
      <c r="A789" s="70" t="s">
        <v>43</v>
      </c>
      <c r="B789" s="113"/>
      <c r="C789" s="113" t="s">
        <v>60</v>
      </c>
      <c r="D789" s="114"/>
      <c r="E789" s="73" t="s">
        <v>43</v>
      </c>
      <c r="F789" s="115"/>
      <c r="G789" s="116"/>
      <c r="H789" s="115"/>
      <c r="I789" s="76">
        <v>1951.23</v>
      </c>
      <c r="J789" s="117"/>
      <c r="K789" s="78">
        <v>40743.39</v>
      </c>
    </row>
    <row r="790" spans="1:11" s="6" customFormat="1" ht="15" outlineLevel="1">
      <c r="A790" s="59" t="s">
        <v>43</v>
      </c>
      <c r="B790" s="108"/>
      <c r="C790" s="108" t="s">
        <v>61</v>
      </c>
      <c r="D790" s="109"/>
      <c r="E790" s="62" t="s">
        <v>43</v>
      </c>
      <c r="F790" s="110"/>
      <c r="G790" s="111"/>
      <c r="H790" s="110"/>
      <c r="I790" s="65"/>
      <c r="J790" s="112"/>
      <c r="K790" s="67"/>
    </row>
    <row r="791" spans="1:11" s="6" customFormat="1" ht="25.5" outlineLevel="1">
      <c r="A791" s="59" t="s">
        <v>43</v>
      </c>
      <c r="B791" s="108"/>
      <c r="C791" s="108" t="s">
        <v>46</v>
      </c>
      <c r="D791" s="109"/>
      <c r="E791" s="62" t="s">
        <v>43</v>
      </c>
      <c r="F791" s="110">
        <v>37</v>
      </c>
      <c r="G791" s="111" t="s">
        <v>173</v>
      </c>
      <c r="H791" s="110"/>
      <c r="I791" s="65">
        <v>0.51</v>
      </c>
      <c r="J791" s="112">
        <v>26.39</v>
      </c>
      <c r="K791" s="67">
        <v>13.5</v>
      </c>
    </row>
    <row r="792" spans="1:11" s="6" customFormat="1" ht="25.5" outlineLevel="1">
      <c r="A792" s="59" t="s">
        <v>43</v>
      </c>
      <c r="B792" s="108"/>
      <c r="C792" s="108" t="s">
        <v>48</v>
      </c>
      <c r="D792" s="109"/>
      <c r="E792" s="62" t="s">
        <v>43</v>
      </c>
      <c r="F792" s="110">
        <v>37</v>
      </c>
      <c r="G792" s="111" t="s">
        <v>173</v>
      </c>
      <c r="H792" s="110"/>
      <c r="I792" s="65">
        <v>0.51</v>
      </c>
      <c r="J792" s="112">
        <v>26.39</v>
      </c>
      <c r="K792" s="67">
        <v>13.5</v>
      </c>
    </row>
    <row r="793" spans="1:11" s="6" customFormat="1" ht="15" outlineLevel="1">
      <c r="A793" s="59" t="s">
        <v>43</v>
      </c>
      <c r="B793" s="108"/>
      <c r="C793" s="108" t="s">
        <v>63</v>
      </c>
      <c r="D793" s="109" t="s">
        <v>54</v>
      </c>
      <c r="E793" s="62">
        <v>175</v>
      </c>
      <c r="F793" s="110"/>
      <c r="G793" s="111"/>
      <c r="H793" s="110"/>
      <c r="I793" s="65">
        <v>0.89</v>
      </c>
      <c r="J793" s="112">
        <v>160</v>
      </c>
      <c r="K793" s="67">
        <v>21.61</v>
      </c>
    </row>
    <row r="794" spans="1:11" s="6" customFormat="1" ht="15" outlineLevel="1">
      <c r="A794" s="59" t="s">
        <v>43</v>
      </c>
      <c r="B794" s="108"/>
      <c r="C794" s="108" t="s">
        <v>64</v>
      </c>
      <c r="D794" s="109"/>
      <c r="E794" s="62" t="s">
        <v>43</v>
      </c>
      <c r="F794" s="110"/>
      <c r="G794" s="111"/>
      <c r="H794" s="110"/>
      <c r="I794" s="65">
        <v>1.4</v>
      </c>
      <c r="J794" s="112"/>
      <c r="K794" s="67">
        <v>35.11</v>
      </c>
    </row>
    <row r="795" spans="1:11" s="6" customFormat="1" ht="15.75">
      <c r="A795" s="70" t="s">
        <v>43</v>
      </c>
      <c r="B795" s="113"/>
      <c r="C795" s="113" t="s">
        <v>65</v>
      </c>
      <c r="D795" s="114"/>
      <c r="E795" s="73" t="s">
        <v>43</v>
      </c>
      <c r="F795" s="115"/>
      <c r="G795" s="116"/>
      <c r="H795" s="115"/>
      <c r="I795" s="76">
        <v>1952.63</v>
      </c>
      <c r="J795" s="117"/>
      <c r="K795" s="78">
        <v>40778.5</v>
      </c>
    </row>
    <row r="796" spans="1:11" s="6" customFormat="1" ht="135">
      <c r="A796" s="59">
        <v>71</v>
      </c>
      <c r="B796" s="108" t="s">
        <v>539</v>
      </c>
      <c r="C796" s="108" t="s">
        <v>540</v>
      </c>
      <c r="D796" s="109" t="s">
        <v>156</v>
      </c>
      <c r="E796" s="62" t="s">
        <v>541</v>
      </c>
      <c r="F796" s="110">
        <v>188.2</v>
      </c>
      <c r="G796" s="111"/>
      <c r="H796" s="110"/>
      <c r="I796" s="65"/>
      <c r="J796" s="112"/>
      <c r="K796" s="67"/>
    </row>
    <row r="797" spans="1:11" s="6" customFormat="1" ht="15" outlineLevel="1">
      <c r="A797" s="59" t="s">
        <v>43</v>
      </c>
      <c r="B797" s="108"/>
      <c r="C797" s="108" t="s">
        <v>44</v>
      </c>
      <c r="D797" s="109"/>
      <c r="E797" s="62" t="s">
        <v>43</v>
      </c>
      <c r="F797" s="110">
        <v>188.2</v>
      </c>
      <c r="G797" s="111" t="s">
        <v>76</v>
      </c>
      <c r="H797" s="110"/>
      <c r="I797" s="65">
        <v>2.48</v>
      </c>
      <c r="J797" s="112">
        <v>26.39</v>
      </c>
      <c r="K797" s="67">
        <v>65.56</v>
      </c>
    </row>
    <row r="798" spans="1:11" s="6" customFormat="1" ht="15" outlineLevel="1">
      <c r="A798" s="59" t="s">
        <v>43</v>
      </c>
      <c r="B798" s="108"/>
      <c r="C798" s="108" t="s">
        <v>46</v>
      </c>
      <c r="D798" s="109"/>
      <c r="E798" s="62" t="s">
        <v>43</v>
      </c>
      <c r="F798" s="110"/>
      <c r="G798" s="111">
        <v>1.2</v>
      </c>
      <c r="H798" s="110"/>
      <c r="I798" s="65"/>
      <c r="J798" s="112"/>
      <c r="K798" s="67"/>
    </row>
    <row r="799" spans="1:11" s="6" customFormat="1" ht="15" outlineLevel="1">
      <c r="A799" s="59" t="s">
        <v>43</v>
      </c>
      <c r="B799" s="108"/>
      <c r="C799" s="108" t="s">
        <v>48</v>
      </c>
      <c r="D799" s="109"/>
      <c r="E799" s="62" t="s">
        <v>43</v>
      </c>
      <c r="F799" s="110"/>
      <c r="G799" s="111"/>
      <c r="H799" s="110"/>
      <c r="I799" s="65"/>
      <c r="J799" s="112">
        <v>26.39</v>
      </c>
      <c r="K799" s="67"/>
    </row>
    <row r="800" spans="1:11" s="6" customFormat="1" ht="15" outlineLevel="1">
      <c r="A800" s="59" t="s">
        <v>43</v>
      </c>
      <c r="B800" s="108"/>
      <c r="C800" s="108" t="s">
        <v>52</v>
      </c>
      <c r="D800" s="109"/>
      <c r="E800" s="62" t="s">
        <v>43</v>
      </c>
      <c r="F800" s="110"/>
      <c r="G800" s="111"/>
      <c r="H800" s="110"/>
      <c r="I800" s="65"/>
      <c r="J800" s="112"/>
      <c r="K800" s="67"/>
    </row>
    <row r="801" spans="1:11" s="6" customFormat="1" ht="15" outlineLevel="1">
      <c r="A801" s="59" t="s">
        <v>43</v>
      </c>
      <c r="B801" s="108"/>
      <c r="C801" s="108" t="s">
        <v>53</v>
      </c>
      <c r="D801" s="109" t="s">
        <v>54</v>
      </c>
      <c r="E801" s="62">
        <v>80</v>
      </c>
      <c r="F801" s="110"/>
      <c r="G801" s="111"/>
      <c r="H801" s="110"/>
      <c r="I801" s="65">
        <v>1.98</v>
      </c>
      <c r="J801" s="112">
        <v>70</v>
      </c>
      <c r="K801" s="67">
        <v>45.89</v>
      </c>
    </row>
    <row r="802" spans="1:11" s="6" customFormat="1" ht="15" outlineLevel="1">
      <c r="A802" s="59" t="s">
        <v>43</v>
      </c>
      <c r="B802" s="108"/>
      <c r="C802" s="108" t="s">
        <v>55</v>
      </c>
      <c r="D802" s="109" t="s">
        <v>54</v>
      </c>
      <c r="E802" s="62">
        <v>55</v>
      </c>
      <c r="F802" s="110"/>
      <c r="G802" s="111"/>
      <c r="H802" s="110"/>
      <c r="I802" s="65">
        <v>1.36</v>
      </c>
      <c r="J802" s="112">
        <v>41</v>
      </c>
      <c r="K802" s="67">
        <v>26.88</v>
      </c>
    </row>
    <row r="803" spans="1:11" s="6" customFormat="1" ht="15" outlineLevel="1">
      <c r="A803" s="59" t="s">
        <v>43</v>
      </c>
      <c r="B803" s="108"/>
      <c r="C803" s="108" t="s">
        <v>56</v>
      </c>
      <c r="D803" s="109" t="s">
        <v>54</v>
      </c>
      <c r="E803" s="62">
        <v>98</v>
      </c>
      <c r="F803" s="110"/>
      <c r="G803" s="111"/>
      <c r="H803" s="110"/>
      <c r="I803" s="65">
        <v>0</v>
      </c>
      <c r="J803" s="112">
        <v>95</v>
      </c>
      <c r="K803" s="67">
        <v>0</v>
      </c>
    </row>
    <row r="804" spans="1:11" s="6" customFormat="1" ht="15" outlineLevel="1">
      <c r="A804" s="59" t="s">
        <v>43</v>
      </c>
      <c r="B804" s="108"/>
      <c r="C804" s="108" t="s">
        <v>57</v>
      </c>
      <c r="D804" s="109" t="s">
        <v>54</v>
      </c>
      <c r="E804" s="62">
        <v>77</v>
      </c>
      <c r="F804" s="110"/>
      <c r="G804" s="111"/>
      <c r="H804" s="110"/>
      <c r="I804" s="65">
        <v>0</v>
      </c>
      <c r="J804" s="112">
        <v>65</v>
      </c>
      <c r="K804" s="67">
        <v>0</v>
      </c>
    </row>
    <row r="805" spans="1:11" s="6" customFormat="1" ht="30" outlineLevel="1">
      <c r="A805" s="59" t="s">
        <v>43</v>
      </c>
      <c r="B805" s="108"/>
      <c r="C805" s="108" t="s">
        <v>58</v>
      </c>
      <c r="D805" s="109" t="s">
        <v>59</v>
      </c>
      <c r="E805" s="62">
        <v>17.89</v>
      </c>
      <c r="F805" s="110"/>
      <c r="G805" s="111" t="s">
        <v>76</v>
      </c>
      <c r="H805" s="110"/>
      <c r="I805" s="65">
        <v>0.24</v>
      </c>
      <c r="J805" s="112"/>
      <c r="K805" s="67"/>
    </row>
    <row r="806" spans="1:11" s="6" customFormat="1" ht="15.75">
      <c r="A806" s="70" t="s">
        <v>43</v>
      </c>
      <c r="B806" s="113"/>
      <c r="C806" s="113" t="s">
        <v>60</v>
      </c>
      <c r="D806" s="114"/>
      <c r="E806" s="73" t="s">
        <v>43</v>
      </c>
      <c r="F806" s="115"/>
      <c r="G806" s="116"/>
      <c r="H806" s="115"/>
      <c r="I806" s="76">
        <v>5.82</v>
      </c>
      <c r="J806" s="117"/>
      <c r="K806" s="78">
        <v>138.33000000000001</v>
      </c>
    </row>
    <row r="807" spans="1:11" s="6" customFormat="1" ht="240">
      <c r="A807" s="59">
        <v>72</v>
      </c>
      <c r="B807" s="108" t="s">
        <v>542</v>
      </c>
      <c r="C807" s="108" t="s">
        <v>543</v>
      </c>
      <c r="D807" s="109" t="s">
        <v>41</v>
      </c>
      <c r="E807" s="62">
        <v>1</v>
      </c>
      <c r="F807" s="110">
        <v>119.07</v>
      </c>
      <c r="G807" s="111"/>
      <c r="H807" s="110"/>
      <c r="I807" s="65"/>
      <c r="J807" s="112"/>
      <c r="K807" s="67"/>
    </row>
    <row r="808" spans="1:11" s="6" customFormat="1" ht="25.5" outlineLevel="1">
      <c r="A808" s="59" t="s">
        <v>43</v>
      </c>
      <c r="B808" s="108"/>
      <c r="C808" s="108" t="s">
        <v>44</v>
      </c>
      <c r="D808" s="109"/>
      <c r="E808" s="62" t="s">
        <v>43</v>
      </c>
      <c r="F808" s="110">
        <v>26.78</v>
      </c>
      <c r="G808" s="111" t="s">
        <v>544</v>
      </c>
      <c r="H808" s="110"/>
      <c r="I808" s="65">
        <v>12.2</v>
      </c>
      <c r="J808" s="112">
        <v>26.39</v>
      </c>
      <c r="K808" s="67">
        <v>321.83999999999997</v>
      </c>
    </row>
    <row r="809" spans="1:11" s="6" customFormat="1" ht="25.5" outlineLevel="1">
      <c r="A809" s="59" t="s">
        <v>43</v>
      </c>
      <c r="B809" s="108"/>
      <c r="C809" s="108" t="s">
        <v>46</v>
      </c>
      <c r="D809" s="109"/>
      <c r="E809" s="62" t="s">
        <v>43</v>
      </c>
      <c r="F809" s="110">
        <v>82.7</v>
      </c>
      <c r="G809" s="111" t="s">
        <v>545</v>
      </c>
      <c r="H809" s="110"/>
      <c r="I809" s="65">
        <v>37.22</v>
      </c>
      <c r="J809" s="112">
        <v>10.19</v>
      </c>
      <c r="K809" s="67">
        <v>379.22</v>
      </c>
    </row>
    <row r="810" spans="1:11" s="6" customFormat="1" ht="15" outlineLevel="1">
      <c r="A810" s="59" t="s">
        <v>43</v>
      </c>
      <c r="B810" s="108"/>
      <c r="C810" s="108" t="s">
        <v>48</v>
      </c>
      <c r="D810" s="109"/>
      <c r="E810" s="62" t="s">
        <v>43</v>
      </c>
      <c r="F810" s="110" t="s">
        <v>546</v>
      </c>
      <c r="G810" s="111"/>
      <c r="H810" s="110"/>
      <c r="I810" s="68" t="s">
        <v>547</v>
      </c>
      <c r="J810" s="112">
        <v>26.39</v>
      </c>
      <c r="K810" s="69" t="s">
        <v>548</v>
      </c>
    </row>
    <row r="811" spans="1:11" s="6" customFormat="1" ht="15" outlineLevel="1">
      <c r="A811" s="59" t="s">
        <v>43</v>
      </c>
      <c r="B811" s="108"/>
      <c r="C811" s="108" t="s">
        <v>52</v>
      </c>
      <c r="D811" s="109"/>
      <c r="E811" s="62" t="s">
        <v>43</v>
      </c>
      <c r="F811" s="110">
        <v>9.59</v>
      </c>
      <c r="G811" s="111">
        <v>0</v>
      </c>
      <c r="H811" s="110"/>
      <c r="I811" s="65"/>
      <c r="J811" s="112">
        <v>8.23</v>
      </c>
      <c r="K811" s="67"/>
    </row>
    <row r="812" spans="1:11" s="6" customFormat="1" ht="15" outlineLevel="1">
      <c r="A812" s="59" t="s">
        <v>43</v>
      </c>
      <c r="B812" s="108"/>
      <c r="C812" s="108" t="s">
        <v>53</v>
      </c>
      <c r="D812" s="109" t="s">
        <v>54</v>
      </c>
      <c r="E812" s="62">
        <v>114</v>
      </c>
      <c r="F812" s="110"/>
      <c r="G812" s="111"/>
      <c r="H812" s="110"/>
      <c r="I812" s="65">
        <v>13.91</v>
      </c>
      <c r="J812" s="112">
        <v>79</v>
      </c>
      <c r="K812" s="67">
        <v>254.25</v>
      </c>
    </row>
    <row r="813" spans="1:11" s="6" customFormat="1" ht="15" outlineLevel="1">
      <c r="A813" s="59" t="s">
        <v>43</v>
      </c>
      <c r="B813" s="108"/>
      <c r="C813" s="108" t="s">
        <v>55</v>
      </c>
      <c r="D813" s="109" t="s">
        <v>54</v>
      </c>
      <c r="E813" s="62">
        <v>67</v>
      </c>
      <c r="F813" s="110"/>
      <c r="G813" s="111"/>
      <c r="H813" s="110"/>
      <c r="I813" s="65">
        <v>8.17</v>
      </c>
      <c r="J813" s="112">
        <v>41</v>
      </c>
      <c r="K813" s="67">
        <v>131.94999999999999</v>
      </c>
    </row>
    <row r="814" spans="1:11" s="6" customFormat="1" ht="15" outlineLevel="1">
      <c r="A814" s="59" t="s">
        <v>43</v>
      </c>
      <c r="B814" s="108"/>
      <c r="C814" s="108" t="s">
        <v>56</v>
      </c>
      <c r="D814" s="109" t="s">
        <v>54</v>
      </c>
      <c r="E814" s="62">
        <v>98</v>
      </c>
      <c r="F814" s="110"/>
      <c r="G814" s="111"/>
      <c r="H814" s="110"/>
      <c r="I814" s="65">
        <v>5.91</v>
      </c>
      <c r="J814" s="112">
        <v>95</v>
      </c>
      <c r="K814" s="67">
        <v>151.29</v>
      </c>
    </row>
    <row r="815" spans="1:11" s="6" customFormat="1" ht="15" outlineLevel="1">
      <c r="A815" s="59" t="s">
        <v>43</v>
      </c>
      <c r="B815" s="108"/>
      <c r="C815" s="108" t="s">
        <v>57</v>
      </c>
      <c r="D815" s="109" t="s">
        <v>54</v>
      </c>
      <c r="E815" s="62">
        <v>77</v>
      </c>
      <c r="F815" s="110"/>
      <c r="G815" s="111"/>
      <c r="H815" s="110"/>
      <c r="I815" s="65">
        <v>4.6399999999999997</v>
      </c>
      <c r="J815" s="112">
        <v>65</v>
      </c>
      <c r="K815" s="67">
        <v>103.51</v>
      </c>
    </row>
    <row r="816" spans="1:11" s="6" customFormat="1" ht="30" outlineLevel="1">
      <c r="A816" s="59" t="s">
        <v>43</v>
      </c>
      <c r="B816" s="108"/>
      <c r="C816" s="108" t="s">
        <v>58</v>
      </c>
      <c r="D816" s="109" t="s">
        <v>59</v>
      </c>
      <c r="E816" s="62">
        <v>2.06</v>
      </c>
      <c r="F816" s="110"/>
      <c r="G816" s="111" t="s">
        <v>544</v>
      </c>
      <c r="H816" s="110"/>
      <c r="I816" s="65">
        <v>0.94</v>
      </c>
      <c r="J816" s="112"/>
      <c r="K816" s="67"/>
    </row>
    <row r="817" spans="1:11" s="6" customFormat="1" ht="15.75">
      <c r="A817" s="70" t="s">
        <v>43</v>
      </c>
      <c r="B817" s="113"/>
      <c r="C817" s="113" t="s">
        <v>60</v>
      </c>
      <c r="D817" s="114"/>
      <c r="E817" s="73" t="s">
        <v>43</v>
      </c>
      <c r="F817" s="115"/>
      <c r="G817" s="116"/>
      <c r="H817" s="115"/>
      <c r="I817" s="76">
        <v>82.05</v>
      </c>
      <c r="J817" s="117"/>
      <c r="K817" s="78">
        <v>1342.06</v>
      </c>
    </row>
    <row r="818" spans="1:11" s="6" customFormat="1" ht="15" outlineLevel="1">
      <c r="A818" s="59" t="s">
        <v>43</v>
      </c>
      <c r="B818" s="108"/>
      <c r="C818" s="108" t="s">
        <v>61</v>
      </c>
      <c r="D818" s="109"/>
      <c r="E818" s="62" t="s">
        <v>43</v>
      </c>
      <c r="F818" s="110"/>
      <c r="G818" s="111"/>
      <c r="H818" s="110"/>
      <c r="I818" s="65"/>
      <c r="J818" s="112"/>
      <c r="K818" s="67"/>
    </row>
    <row r="819" spans="1:11" s="6" customFormat="1" ht="25.5" outlineLevel="1">
      <c r="A819" s="59" t="s">
        <v>43</v>
      </c>
      <c r="B819" s="108"/>
      <c r="C819" s="108" t="s">
        <v>46</v>
      </c>
      <c r="D819" s="109"/>
      <c r="E819" s="62" t="s">
        <v>43</v>
      </c>
      <c r="F819" s="110">
        <v>13.41</v>
      </c>
      <c r="G819" s="111" t="s">
        <v>549</v>
      </c>
      <c r="H819" s="110"/>
      <c r="I819" s="65">
        <v>0.6</v>
      </c>
      <c r="J819" s="112">
        <v>26.39</v>
      </c>
      <c r="K819" s="67">
        <v>15.93</v>
      </c>
    </row>
    <row r="820" spans="1:11" s="6" customFormat="1" ht="25.5" outlineLevel="1">
      <c r="A820" s="59" t="s">
        <v>43</v>
      </c>
      <c r="B820" s="108"/>
      <c r="C820" s="108" t="s">
        <v>48</v>
      </c>
      <c r="D820" s="109"/>
      <c r="E820" s="62" t="s">
        <v>43</v>
      </c>
      <c r="F820" s="110">
        <v>13.41</v>
      </c>
      <c r="G820" s="111" t="s">
        <v>549</v>
      </c>
      <c r="H820" s="110"/>
      <c r="I820" s="65">
        <v>0.6</v>
      </c>
      <c r="J820" s="112">
        <v>26.39</v>
      </c>
      <c r="K820" s="67">
        <v>15.93</v>
      </c>
    </row>
    <row r="821" spans="1:11" s="6" customFormat="1" ht="15" outlineLevel="1">
      <c r="A821" s="59" t="s">
        <v>43</v>
      </c>
      <c r="B821" s="108"/>
      <c r="C821" s="108" t="s">
        <v>63</v>
      </c>
      <c r="D821" s="109" t="s">
        <v>54</v>
      </c>
      <c r="E821" s="62">
        <v>175</v>
      </c>
      <c r="F821" s="110"/>
      <c r="G821" s="111"/>
      <c r="H821" s="110"/>
      <c r="I821" s="65">
        <v>1.05</v>
      </c>
      <c r="J821" s="112">
        <v>160</v>
      </c>
      <c r="K821" s="67">
        <v>25.48</v>
      </c>
    </row>
    <row r="822" spans="1:11" s="6" customFormat="1" ht="15" outlineLevel="1">
      <c r="A822" s="59" t="s">
        <v>43</v>
      </c>
      <c r="B822" s="108"/>
      <c r="C822" s="108" t="s">
        <v>64</v>
      </c>
      <c r="D822" s="109"/>
      <c r="E822" s="62" t="s">
        <v>43</v>
      </c>
      <c r="F822" s="110"/>
      <c r="G822" s="111"/>
      <c r="H822" s="110"/>
      <c r="I822" s="65">
        <v>1.65</v>
      </c>
      <c r="J822" s="112"/>
      <c r="K822" s="67">
        <v>41.41</v>
      </c>
    </row>
    <row r="823" spans="1:11" s="6" customFormat="1" ht="15.75">
      <c r="A823" s="70" t="s">
        <v>43</v>
      </c>
      <c r="B823" s="113"/>
      <c r="C823" s="113" t="s">
        <v>65</v>
      </c>
      <c r="D823" s="114"/>
      <c r="E823" s="73" t="s">
        <v>43</v>
      </c>
      <c r="F823" s="115"/>
      <c r="G823" s="116"/>
      <c r="H823" s="115"/>
      <c r="I823" s="76">
        <v>83.7</v>
      </c>
      <c r="J823" s="117"/>
      <c r="K823" s="78">
        <v>1383.47</v>
      </c>
    </row>
    <row r="824" spans="1:11" s="6" customFormat="1" ht="240">
      <c r="A824" s="59">
        <v>73</v>
      </c>
      <c r="B824" s="108" t="s">
        <v>550</v>
      </c>
      <c r="C824" s="108" t="s">
        <v>551</v>
      </c>
      <c r="D824" s="109" t="s">
        <v>41</v>
      </c>
      <c r="E824" s="62">
        <v>1</v>
      </c>
      <c r="F824" s="110">
        <v>99.53</v>
      </c>
      <c r="G824" s="111"/>
      <c r="H824" s="110"/>
      <c r="I824" s="65"/>
      <c r="J824" s="112"/>
      <c r="K824" s="67"/>
    </row>
    <row r="825" spans="1:11" s="6" customFormat="1" ht="25.5" outlineLevel="1">
      <c r="A825" s="59" t="s">
        <v>43</v>
      </c>
      <c r="B825" s="108"/>
      <c r="C825" s="108" t="s">
        <v>44</v>
      </c>
      <c r="D825" s="109"/>
      <c r="E825" s="62" t="s">
        <v>43</v>
      </c>
      <c r="F825" s="110">
        <v>26.78</v>
      </c>
      <c r="G825" s="111" t="s">
        <v>544</v>
      </c>
      <c r="H825" s="110"/>
      <c r="I825" s="65">
        <v>12.2</v>
      </c>
      <c r="J825" s="112">
        <v>26.39</v>
      </c>
      <c r="K825" s="67">
        <v>321.83999999999997</v>
      </c>
    </row>
    <row r="826" spans="1:11" s="6" customFormat="1" ht="25.5" outlineLevel="1">
      <c r="A826" s="59" t="s">
        <v>43</v>
      </c>
      <c r="B826" s="108"/>
      <c r="C826" s="108" t="s">
        <v>46</v>
      </c>
      <c r="D826" s="109"/>
      <c r="E826" s="62" t="s">
        <v>43</v>
      </c>
      <c r="F826" s="110">
        <v>63.58</v>
      </c>
      <c r="G826" s="111" t="s">
        <v>545</v>
      </c>
      <c r="H826" s="110"/>
      <c r="I826" s="65">
        <v>28.61</v>
      </c>
      <c r="J826" s="112">
        <v>10.07</v>
      </c>
      <c r="K826" s="67">
        <v>288.11</v>
      </c>
    </row>
    <row r="827" spans="1:11" s="6" customFormat="1" ht="15" outlineLevel="1">
      <c r="A827" s="59" t="s">
        <v>43</v>
      </c>
      <c r="B827" s="108"/>
      <c r="C827" s="108" t="s">
        <v>48</v>
      </c>
      <c r="D827" s="109"/>
      <c r="E827" s="62" t="s">
        <v>43</v>
      </c>
      <c r="F827" s="110" t="s">
        <v>267</v>
      </c>
      <c r="G827" s="111"/>
      <c r="H827" s="110"/>
      <c r="I827" s="68" t="s">
        <v>552</v>
      </c>
      <c r="J827" s="112">
        <v>26.39</v>
      </c>
      <c r="K827" s="69" t="s">
        <v>553</v>
      </c>
    </row>
    <row r="828" spans="1:11" s="6" customFormat="1" ht="15" outlineLevel="1">
      <c r="A828" s="59" t="s">
        <v>43</v>
      </c>
      <c r="B828" s="108"/>
      <c r="C828" s="108" t="s">
        <v>52</v>
      </c>
      <c r="D828" s="109"/>
      <c r="E828" s="62" t="s">
        <v>43</v>
      </c>
      <c r="F828" s="110">
        <v>9.17</v>
      </c>
      <c r="G828" s="111">
        <v>0</v>
      </c>
      <c r="H828" s="110"/>
      <c r="I828" s="65"/>
      <c r="J828" s="112">
        <v>8.23</v>
      </c>
      <c r="K828" s="67"/>
    </row>
    <row r="829" spans="1:11" s="6" customFormat="1" ht="15" outlineLevel="1">
      <c r="A829" s="59" t="s">
        <v>43</v>
      </c>
      <c r="B829" s="108"/>
      <c r="C829" s="108" t="s">
        <v>53</v>
      </c>
      <c r="D829" s="109" t="s">
        <v>54</v>
      </c>
      <c r="E829" s="62">
        <v>114</v>
      </c>
      <c r="F829" s="110"/>
      <c r="G829" s="111"/>
      <c r="H829" s="110"/>
      <c r="I829" s="65">
        <v>13.91</v>
      </c>
      <c r="J829" s="112">
        <v>79</v>
      </c>
      <c r="K829" s="67">
        <v>254.25</v>
      </c>
    </row>
    <row r="830" spans="1:11" s="6" customFormat="1" ht="15" outlineLevel="1">
      <c r="A830" s="59" t="s">
        <v>43</v>
      </c>
      <c r="B830" s="108"/>
      <c r="C830" s="108" t="s">
        <v>55</v>
      </c>
      <c r="D830" s="109" t="s">
        <v>54</v>
      </c>
      <c r="E830" s="62">
        <v>67</v>
      </c>
      <c r="F830" s="110"/>
      <c r="G830" s="111"/>
      <c r="H830" s="110"/>
      <c r="I830" s="65">
        <v>8.17</v>
      </c>
      <c r="J830" s="112">
        <v>41</v>
      </c>
      <c r="K830" s="67">
        <v>131.94999999999999</v>
      </c>
    </row>
    <row r="831" spans="1:11" s="6" customFormat="1" ht="15" outlineLevel="1">
      <c r="A831" s="59" t="s">
        <v>43</v>
      </c>
      <c r="B831" s="108"/>
      <c r="C831" s="108" t="s">
        <v>56</v>
      </c>
      <c r="D831" s="109" t="s">
        <v>54</v>
      </c>
      <c r="E831" s="62">
        <v>98</v>
      </c>
      <c r="F831" s="110"/>
      <c r="G831" s="111"/>
      <c r="H831" s="110"/>
      <c r="I831" s="65">
        <v>4.37</v>
      </c>
      <c r="J831" s="112">
        <v>95</v>
      </c>
      <c r="K831" s="67">
        <v>111.69</v>
      </c>
    </row>
    <row r="832" spans="1:11" s="6" customFormat="1" ht="15" outlineLevel="1">
      <c r="A832" s="59" t="s">
        <v>43</v>
      </c>
      <c r="B832" s="108"/>
      <c r="C832" s="108" t="s">
        <v>57</v>
      </c>
      <c r="D832" s="109" t="s">
        <v>54</v>
      </c>
      <c r="E832" s="62">
        <v>77</v>
      </c>
      <c r="F832" s="110"/>
      <c r="G832" s="111"/>
      <c r="H832" s="110"/>
      <c r="I832" s="65">
        <v>3.43</v>
      </c>
      <c r="J832" s="112">
        <v>65</v>
      </c>
      <c r="K832" s="67">
        <v>76.42</v>
      </c>
    </row>
    <row r="833" spans="1:11" s="6" customFormat="1" ht="30" outlineLevel="1">
      <c r="A833" s="59" t="s">
        <v>43</v>
      </c>
      <c r="B833" s="108"/>
      <c r="C833" s="108" t="s">
        <v>58</v>
      </c>
      <c r="D833" s="109" t="s">
        <v>59</v>
      </c>
      <c r="E833" s="62">
        <v>2.06</v>
      </c>
      <c r="F833" s="110"/>
      <c r="G833" s="111" t="s">
        <v>544</v>
      </c>
      <c r="H833" s="110"/>
      <c r="I833" s="65">
        <v>0.94</v>
      </c>
      <c r="J833" s="112"/>
      <c r="K833" s="67"/>
    </row>
    <row r="834" spans="1:11" s="6" customFormat="1" ht="15.75">
      <c r="A834" s="70" t="s">
        <v>43</v>
      </c>
      <c r="B834" s="113"/>
      <c r="C834" s="113" t="s">
        <v>60</v>
      </c>
      <c r="D834" s="114"/>
      <c r="E834" s="73" t="s">
        <v>43</v>
      </c>
      <c r="F834" s="115"/>
      <c r="G834" s="116"/>
      <c r="H834" s="115"/>
      <c r="I834" s="76">
        <v>70.69</v>
      </c>
      <c r="J834" s="117"/>
      <c r="K834" s="78">
        <v>1184.26</v>
      </c>
    </row>
    <row r="835" spans="1:11" s="6" customFormat="1" ht="15" outlineLevel="1">
      <c r="A835" s="59" t="s">
        <v>43</v>
      </c>
      <c r="B835" s="108"/>
      <c r="C835" s="108" t="s">
        <v>61</v>
      </c>
      <c r="D835" s="109"/>
      <c r="E835" s="62" t="s">
        <v>43</v>
      </c>
      <c r="F835" s="110"/>
      <c r="G835" s="111"/>
      <c r="H835" s="110"/>
      <c r="I835" s="65"/>
      <c r="J835" s="112"/>
      <c r="K835" s="67"/>
    </row>
    <row r="836" spans="1:11" s="6" customFormat="1" ht="25.5" outlineLevel="1">
      <c r="A836" s="59" t="s">
        <v>43</v>
      </c>
      <c r="B836" s="108"/>
      <c r="C836" s="108" t="s">
        <v>46</v>
      </c>
      <c r="D836" s="109"/>
      <c r="E836" s="62" t="s">
        <v>43</v>
      </c>
      <c r="F836" s="110">
        <v>9.9</v>
      </c>
      <c r="G836" s="111" t="s">
        <v>549</v>
      </c>
      <c r="H836" s="110"/>
      <c r="I836" s="65">
        <v>0.45</v>
      </c>
      <c r="J836" s="112">
        <v>26.39</v>
      </c>
      <c r="K836" s="67">
        <v>11.76</v>
      </c>
    </row>
    <row r="837" spans="1:11" s="6" customFormat="1" ht="25.5" outlineLevel="1">
      <c r="A837" s="59" t="s">
        <v>43</v>
      </c>
      <c r="B837" s="108"/>
      <c r="C837" s="108" t="s">
        <v>48</v>
      </c>
      <c r="D837" s="109"/>
      <c r="E837" s="62" t="s">
        <v>43</v>
      </c>
      <c r="F837" s="110">
        <v>9.9</v>
      </c>
      <c r="G837" s="111" t="s">
        <v>549</v>
      </c>
      <c r="H837" s="110"/>
      <c r="I837" s="65">
        <v>0.45</v>
      </c>
      <c r="J837" s="112">
        <v>26.39</v>
      </c>
      <c r="K837" s="67">
        <v>11.76</v>
      </c>
    </row>
    <row r="838" spans="1:11" s="6" customFormat="1" ht="15" outlineLevel="1">
      <c r="A838" s="59" t="s">
        <v>43</v>
      </c>
      <c r="B838" s="108"/>
      <c r="C838" s="108" t="s">
        <v>63</v>
      </c>
      <c r="D838" s="109" t="s">
        <v>54</v>
      </c>
      <c r="E838" s="62">
        <v>175</v>
      </c>
      <c r="F838" s="110"/>
      <c r="G838" s="111"/>
      <c r="H838" s="110"/>
      <c r="I838" s="65">
        <v>0.79</v>
      </c>
      <c r="J838" s="112">
        <v>160</v>
      </c>
      <c r="K838" s="67">
        <v>18.809999999999999</v>
      </c>
    </row>
    <row r="839" spans="1:11" s="6" customFormat="1" ht="15" outlineLevel="1">
      <c r="A839" s="59" t="s">
        <v>43</v>
      </c>
      <c r="B839" s="108"/>
      <c r="C839" s="108" t="s">
        <v>64</v>
      </c>
      <c r="D839" s="109"/>
      <c r="E839" s="62" t="s">
        <v>43</v>
      </c>
      <c r="F839" s="110"/>
      <c r="G839" s="111"/>
      <c r="H839" s="110"/>
      <c r="I839" s="65">
        <v>1.24</v>
      </c>
      <c r="J839" s="112"/>
      <c r="K839" s="67">
        <v>30.57</v>
      </c>
    </row>
    <row r="840" spans="1:11" s="6" customFormat="1" ht="15.75">
      <c r="A840" s="70" t="s">
        <v>43</v>
      </c>
      <c r="B840" s="113"/>
      <c r="C840" s="113" t="s">
        <v>65</v>
      </c>
      <c r="D840" s="114"/>
      <c r="E840" s="73" t="s">
        <v>43</v>
      </c>
      <c r="F840" s="115"/>
      <c r="G840" s="116"/>
      <c r="H840" s="115"/>
      <c r="I840" s="76">
        <v>71.930000000000007</v>
      </c>
      <c r="J840" s="117"/>
      <c r="K840" s="78">
        <v>1214.83</v>
      </c>
    </row>
    <row r="841" spans="1:11" s="6" customFormat="1" ht="240">
      <c r="A841" s="59">
        <v>74</v>
      </c>
      <c r="B841" s="108" t="s">
        <v>554</v>
      </c>
      <c r="C841" s="108" t="s">
        <v>555</v>
      </c>
      <c r="D841" s="109" t="s">
        <v>156</v>
      </c>
      <c r="E841" s="62" t="s">
        <v>556</v>
      </c>
      <c r="F841" s="110">
        <v>161.69</v>
      </c>
      <c r="G841" s="111"/>
      <c r="H841" s="110"/>
      <c r="I841" s="65"/>
      <c r="J841" s="112"/>
      <c r="K841" s="67"/>
    </row>
    <row r="842" spans="1:11" s="6" customFormat="1" ht="25.5" outlineLevel="1">
      <c r="A842" s="59" t="s">
        <v>43</v>
      </c>
      <c r="B842" s="108"/>
      <c r="C842" s="108" t="s">
        <v>44</v>
      </c>
      <c r="D842" s="109"/>
      <c r="E842" s="62" t="s">
        <v>43</v>
      </c>
      <c r="F842" s="110">
        <v>160.29</v>
      </c>
      <c r="G842" s="111" t="s">
        <v>544</v>
      </c>
      <c r="H842" s="110"/>
      <c r="I842" s="65">
        <v>2.19</v>
      </c>
      <c r="J842" s="112">
        <v>26.39</v>
      </c>
      <c r="K842" s="67">
        <v>57.79</v>
      </c>
    </row>
    <row r="843" spans="1:11" s="6" customFormat="1" ht="25.5" outlineLevel="1">
      <c r="A843" s="59" t="s">
        <v>43</v>
      </c>
      <c r="B843" s="108"/>
      <c r="C843" s="108" t="s">
        <v>46</v>
      </c>
      <c r="D843" s="109"/>
      <c r="E843" s="62" t="s">
        <v>43</v>
      </c>
      <c r="F843" s="110"/>
      <c r="G843" s="111" t="s">
        <v>545</v>
      </c>
      <c r="H843" s="110"/>
      <c r="I843" s="65"/>
      <c r="J843" s="112"/>
      <c r="K843" s="67"/>
    </row>
    <row r="844" spans="1:11" s="6" customFormat="1" ht="15" outlineLevel="1">
      <c r="A844" s="59" t="s">
        <v>43</v>
      </c>
      <c r="B844" s="108"/>
      <c r="C844" s="108" t="s">
        <v>48</v>
      </c>
      <c r="D844" s="109"/>
      <c r="E844" s="62" t="s">
        <v>43</v>
      </c>
      <c r="F844" s="110"/>
      <c r="G844" s="111"/>
      <c r="H844" s="110"/>
      <c r="I844" s="65"/>
      <c r="J844" s="112">
        <v>26.39</v>
      </c>
      <c r="K844" s="67"/>
    </row>
    <row r="845" spans="1:11" s="6" customFormat="1" ht="15" outlineLevel="1">
      <c r="A845" s="59" t="s">
        <v>43</v>
      </c>
      <c r="B845" s="108"/>
      <c r="C845" s="108" t="s">
        <v>52</v>
      </c>
      <c r="D845" s="109"/>
      <c r="E845" s="62" t="s">
        <v>43</v>
      </c>
      <c r="F845" s="110">
        <v>1.4</v>
      </c>
      <c r="G845" s="111">
        <v>0</v>
      </c>
      <c r="H845" s="110"/>
      <c r="I845" s="65"/>
      <c r="J845" s="112">
        <v>8.23</v>
      </c>
      <c r="K845" s="67"/>
    </row>
    <row r="846" spans="1:11" s="6" customFormat="1" ht="15" outlineLevel="1">
      <c r="A846" s="59" t="s">
        <v>43</v>
      </c>
      <c r="B846" s="108"/>
      <c r="C846" s="108" t="s">
        <v>53</v>
      </c>
      <c r="D846" s="109" t="s">
        <v>54</v>
      </c>
      <c r="E846" s="62">
        <v>114</v>
      </c>
      <c r="F846" s="110"/>
      <c r="G846" s="111"/>
      <c r="H846" s="110"/>
      <c r="I846" s="65">
        <v>2.5</v>
      </c>
      <c r="J846" s="112">
        <v>79</v>
      </c>
      <c r="K846" s="67">
        <v>45.65</v>
      </c>
    </row>
    <row r="847" spans="1:11" s="6" customFormat="1" ht="15" outlineLevel="1">
      <c r="A847" s="59" t="s">
        <v>43</v>
      </c>
      <c r="B847" s="108"/>
      <c r="C847" s="108" t="s">
        <v>55</v>
      </c>
      <c r="D847" s="109" t="s">
        <v>54</v>
      </c>
      <c r="E847" s="62">
        <v>67</v>
      </c>
      <c r="F847" s="110"/>
      <c r="G847" s="111"/>
      <c r="H847" s="110"/>
      <c r="I847" s="65">
        <v>1.47</v>
      </c>
      <c r="J847" s="112">
        <v>41</v>
      </c>
      <c r="K847" s="67">
        <v>23.69</v>
      </c>
    </row>
    <row r="848" spans="1:11" s="6" customFormat="1" ht="15" outlineLevel="1">
      <c r="A848" s="59" t="s">
        <v>43</v>
      </c>
      <c r="B848" s="108"/>
      <c r="C848" s="108" t="s">
        <v>56</v>
      </c>
      <c r="D848" s="109" t="s">
        <v>54</v>
      </c>
      <c r="E848" s="62">
        <v>98</v>
      </c>
      <c r="F848" s="110"/>
      <c r="G848" s="111"/>
      <c r="H848" s="110"/>
      <c r="I848" s="65">
        <v>0</v>
      </c>
      <c r="J848" s="112">
        <v>95</v>
      </c>
      <c r="K848" s="67">
        <v>0</v>
      </c>
    </row>
    <row r="849" spans="1:11" s="6" customFormat="1" ht="15" outlineLevel="1">
      <c r="A849" s="59" t="s">
        <v>43</v>
      </c>
      <c r="B849" s="108"/>
      <c r="C849" s="108" t="s">
        <v>57</v>
      </c>
      <c r="D849" s="109" t="s">
        <v>54</v>
      </c>
      <c r="E849" s="62">
        <v>77</v>
      </c>
      <c r="F849" s="110"/>
      <c r="G849" s="111"/>
      <c r="H849" s="110"/>
      <c r="I849" s="65">
        <v>0</v>
      </c>
      <c r="J849" s="112">
        <v>65</v>
      </c>
      <c r="K849" s="67">
        <v>0</v>
      </c>
    </row>
    <row r="850" spans="1:11" s="6" customFormat="1" ht="30" outlineLevel="1">
      <c r="A850" s="59" t="s">
        <v>43</v>
      </c>
      <c r="B850" s="108"/>
      <c r="C850" s="108" t="s">
        <v>58</v>
      </c>
      <c r="D850" s="109" t="s">
        <v>59</v>
      </c>
      <c r="E850" s="62">
        <v>13</v>
      </c>
      <c r="F850" s="110"/>
      <c r="G850" s="111" t="s">
        <v>544</v>
      </c>
      <c r="H850" s="110"/>
      <c r="I850" s="65">
        <v>0.18</v>
      </c>
      <c r="J850" s="112"/>
      <c r="K850" s="67"/>
    </row>
    <row r="851" spans="1:11" s="6" customFormat="1" ht="15.75">
      <c r="A851" s="70" t="s">
        <v>43</v>
      </c>
      <c r="B851" s="113"/>
      <c r="C851" s="113" t="s">
        <v>60</v>
      </c>
      <c r="D851" s="114"/>
      <c r="E851" s="73" t="s">
        <v>43</v>
      </c>
      <c r="F851" s="115"/>
      <c r="G851" s="116"/>
      <c r="H851" s="115"/>
      <c r="I851" s="76">
        <v>6.16</v>
      </c>
      <c r="J851" s="117"/>
      <c r="K851" s="78">
        <v>127.13</v>
      </c>
    </row>
    <row r="852" spans="1:11" s="6" customFormat="1" ht="240">
      <c r="A852" s="59">
        <v>75</v>
      </c>
      <c r="B852" s="108" t="s">
        <v>557</v>
      </c>
      <c r="C852" s="108" t="s">
        <v>558</v>
      </c>
      <c r="D852" s="109" t="s">
        <v>41</v>
      </c>
      <c r="E852" s="62" t="s">
        <v>559</v>
      </c>
      <c r="F852" s="110">
        <v>37.14</v>
      </c>
      <c r="G852" s="111"/>
      <c r="H852" s="110"/>
      <c r="I852" s="65"/>
      <c r="J852" s="112"/>
      <c r="K852" s="67"/>
    </row>
    <row r="853" spans="1:11" s="6" customFormat="1" ht="25.5" outlineLevel="1">
      <c r="A853" s="59" t="s">
        <v>43</v>
      </c>
      <c r="B853" s="108"/>
      <c r="C853" s="108" t="s">
        <v>44</v>
      </c>
      <c r="D853" s="109"/>
      <c r="E853" s="62" t="s">
        <v>43</v>
      </c>
      <c r="F853" s="110">
        <v>16.739999999999998</v>
      </c>
      <c r="G853" s="111" t="s">
        <v>544</v>
      </c>
      <c r="H853" s="110"/>
      <c r="I853" s="65">
        <v>106.73</v>
      </c>
      <c r="J853" s="112">
        <v>26.39</v>
      </c>
      <c r="K853" s="67">
        <v>2816.54</v>
      </c>
    </row>
    <row r="854" spans="1:11" s="6" customFormat="1" ht="25.5" outlineLevel="1">
      <c r="A854" s="59" t="s">
        <v>43</v>
      </c>
      <c r="B854" s="108"/>
      <c r="C854" s="108" t="s">
        <v>46</v>
      </c>
      <c r="D854" s="109"/>
      <c r="E854" s="62" t="s">
        <v>43</v>
      </c>
      <c r="F854" s="110">
        <v>4.93</v>
      </c>
      <c r="G854" s="111" t="s">
        <v>545</v>
      </c>
      <c r="H854" s="110"/>
      <c r="I854" s="65">
        <v>31.06</v>
      </c>
      <c r="J854" s="112">
        <v>8.35</v>
      </c>
      <c r="K854" s="67">
        <v>259.33999999999997</v>
      </c>
    </row>
    <row r="855" spans="1:11" s="6" customFormat="1" ht="15" outlineLevel="1">
      <c r="A855" s="59" t="s">
        <v>43</v>
      </c>
      <c r="B855" s="108"/>
      <c r="C855" s="108" t="s">
        <v>48</v>
      </c>
      <c r="D855" s="109"/>
      <c r="E855" s="62" t="s">
        <v>43</v>
      </c>
      <c r="F855" s="110" t="s">
        <v>560</v>
      </c>
      <c r="G855" s="111"/>
      <c r="H855" s="110"/>
      <c r="I855" s="68" t="s">
        <v>561</v>
      </c>
      <c r="J855" s="112">
        <v>26.39</v>
      </c>
      <c r="K855" s="69" t="s">
        <v>562</v>
      </c>
    </row>
    <row r="856" spans="1:11" s="6" customFormat="1" ht="15" outlineLevel="1">
      <c r="A856" s="59" t="s">
        <v>43</v>
      </c>
      <c r="B856" s="108"/>
      <c r="C856" s="108" t="s">
        <v>52</v>
      </c>
      <c r="D856" s="109"/>
      <c r="E856" s="62" t="s">
        <v>43</v>
      </c>
      <c r="F856" s="110">
        <v>15.47</v>
      </c>
      <c r="G856" s="111">
        <v>0</v>
      </c>
      <c r="H856" s="110"/>
      <c r="I856" s="65"/>
      <c r="J856" s="112">
        <v>8.23</v>
      </c>
      <c r="K856" s="67"/>
    </row>
    <row r="857" spans="1:11" s="6" customFormat="1" ht="15" outlineLevel="1">
      <c r="A857" s="59" t="s">
        <v>43</v>
      </c>
      <c r="B857" s="108"/>
      <c r="C857" s="108" t="s">
        <v>53</v>
      </c>
      <c r="D857" s="109" t="s">
        <v>54</v>
      </c>
      <c r="E857" s="62">
        <v>114</v>
      </c>
      <c r="F857" s="110"/>
      <c r="G857" s="111"/>
      <c r="H857" s="110"/>
      <c r="I857" s="65">
        <v>121.67</v>
      </c>
      <c r="J857" s="112">
        <v>79</v>
      </c>
      <c r="K857" s="67">
        <v>2225.0700000000002</v>
      </c>
    </row>
    <row r="858" spans="1:11" s="6" customFormat="1" ht="15" outlineLevel="1">
      <c r="A858" s="59" t="s">
        <v>43</v>
      </c>
      <c r="B858" s="108"/>
      <c r="C858" s="108" t="s">
        <v>55</v>
      </c>
      <c r="D858" s="109" t="s">
        <v>54</v>
      </c>
      <c r="E858" s="62">
        <v>67</v>
      </c>
      <c r="F858" s="110"/>
      <c r="G858" s="111"/>
      <c r="H858" s="110"/>
      <c r="I858" s="65">
        <v>71.510000000000005</v>
      </c>
      <c r="J858" s="112">
        <v>41</v>
      </c>
      <c r="K858" s="67">
        <v>1154.78</v>
      </c>
    </row>
    <row r="859" spans="1:11" s="6" customFormat="1" ht="15" outlineLevel="1">
      <c r="A859" s="59" t="s">
        <v>43</v>
      </c>
      <c r="B859" s="108"/>
      <c r="C859" s="108" t="s">
        <v>56</v>
      </c>
      <c r="D859" s="109" t="s">
        <v>54</v>
      </c>
      <c r="E859" s="62">
        <v>98</v>
      </c>
      <c r="F859" s="110"/>
      <c r="G859" s="111"/>
      <c r="H859" s="110"/>
      <c r="I859" s="65">
        <v>2.04</v>
      </c>
      <c r="J859" s="112">
        <v>95</v>
      </c>
      <c r="K859" s="67">
        <v>52.12</v>
      </c>
    </row>
    <row r="860" spans="1:11" s="6" customFormat="1" ht="15" outlineLevel="1">
      <c r="A860" s="59" t="s">
        <v>43</v>
      </c>
      <c r="B860" s="108"/>
      <c r="C860" s="108" t="s">
        <v>57</v>
      </c>
      <c r="D860" s="109" t="s">
        <v>54</v>
      </c>
      <c r="E860" s="62">
        <v>77</v>
      </c>
      <c r="F860" s="110"/>
      <c r="G860" s="111"/>
      <c r="H860" s="110"/>
      <c r="I860" s="65">
        <v>1.6</v>
      </c>
      <c r="J860" s="112">
        <v>65</v>
      </c>
      <c r="K860" s="67">
        <v>35.659999999999997</v>
      </c>
    </row>
    <row r="861" spans="1:11" s="6" customFormat="1" ht="30" outlineLevel="1">
      <c r="A861" s="59" t="s">
        <v>43</v>
      </c>
      <c r="B861" s="108"/>
      <c r="C861" s="108" t="s">
        <v>58</v>
      </c>
      <c r="D861" s="109" t="s">
        <v>59</v>
      </c>
      <c r="E861" s="62">
        <v>1.34</v>
      </c>
      <c r="F861" s="110"/>
      <c r="G861" s="111" t="s">
        <v>544</v>
      </c>
      <c r="H861" s="110"/>
      <c r="I861" s="65">
        <v>8.5399999999999991</v>
      </c>
      <c r="J861" s="112"/>
      <c r="K861" s="67"/>
    </row>
    <row r="862" spans="1:11" s="6" customFormat="1" ht="15.75">
      <c r="A862" s="70" t="s">
        <v>43</v>
      </c>
      <c r="B862" s="113"/>
      <c r="C862" s="113" t="s">
        <v>60</v>
      </c>
      <c r="D862" s="114"/>
      <c r="E862" s="73" t="s">
        <v>43</v>
      </c>
      <c r="F862" s="115"/>
      <c r="G862" s="116"/>
      <c r="H862" s="115"/>
      <c r="I862" s="76">
        <v>334.61</v>
      </c>
      <c r="J862" s="117"/>
      <c r="K862" s="78">
        <v>6543.51</v>
      </c>
    </row>
    <row r="863" spans="1:11" s="6" customFormat="1" ht="15" outlineLevel="1">
      <c r="A863" s="59" t="s">
        <v>43</v>
      </c>
      <c r="B863" s="108"/>
      <c r="C863" s="108" t="s">
        <v>61</v>
      </c>
      <c r="D863" s="109"/>
      <c r="E863" s="62" t="s">
        <v>43</v>
      </c>
      <c r="F863" s="110"/>
      <c r="G863" s="111"/>
      <c r="H863" s="110"/>
      <c r="I863" s="65"/>
      <c r="J863" s="112"/>
      <c r="K863" s="67"/>
    </row>
    <row r="864" spans="1:11" s="6" customFormat="1" ht="25.5" outlineLevel="1">
      <c r="A864" s="59" t="s">
        <v>43</v>
      </c>
      <c r="B864" s="108"/>
      <c r="C864" s="108" t="s">
        <v>46</v>
      </c>
      <c r="D864" s="109"/>
      <c r="E864" s="62" t="s">
        <v>43</v>
      </c>
      <c r="F864" s="110">
        <v>0.33</v>
      </c>
      <c r="G864" s="111" t="s">
        <v>549</v>
      </c>
      <c r="H864" s="110"/>
      <c r="I864" s="65">
        <v>0.21</v>
      </c>
      <c r="J864" s="112">
        <v>26.39</v>
      </c>
      <c r="K864" s="67">
        <v>5.49</v>
      </c>
    </row>
    <row r="865" spans="1:11" s="6" customFormat="1" ht="25.5" outlineLevel="1">
      <c r="A865" s="59" t="s">
        <v>43</v>
      </c>
      <c r="B865" s="108"/>
      <c r="C865" s="108" t="s">
        <v>48</v>
      </c>
      <c r="D865" s="109"/>
      <c r="E865" s="62" t="s">
        <v>43</v>
      </c>
      <c r="F865" s="110">
        <v>0.33</v>
      </c>
      <c r="G865" s="111" t="s">
        <v>549</v>
      </c>
      <c r="H865" s="110"/>
      <c r="I865" s="65">
        <v>0.21</v>
      </c>
      <c r="J865" s="112">
        <v>26.39</v>
      </c>
      <c r="K865" s="67">
        <v>5.49</v>
      </c>
    </row>
    <row r="866" spans="1:11" s="6" customFormat="1" ht="15" outlineLevel="1">
      <c r="A866" s="59" t="s">
        <v>43</v>
      </c>
      <c r="B866" s="108"/>
      <c r="C866" s="108" t="s">
        <v>63</v>
      </c>
      <c r="D866" s="109" t="s">
        <v>54</v>
      </c>
      <c r="E866" s="62">
        <v>175</v>
      </c>
      <c r="F866" s="110"/>
      <c r="G866" s="111"/>
      <c r="H866" s="110"/>
      <c r="I866" s="65">
        <v>0.37</v>
      </c>
      <c r="J866" s="112">
        <v>160</v>
      </c>
      <c r="K866" s="67">
        <v>8.7899999999999991</v>
      </c>
    </row>
    <row r="867" spans="1:11" s="6" customFormat="1" ht="15" outlineLevel="1">
      <c r="A867" s="59" t="s">
        <v>43</v>
      </c>
      <c r="B867" s="108"/>
      <c r="C867" s="108" t="s">
        <v>64</v>
      </c>
      <c r="D867" s="109"/>
      <c r="E867" s="62" t="s">
        <v>43</v>
      </c>
      <c r="F867" s="110"/>
      <c r="G867" s="111"/>
      <c r="H867" s="110"/>
      <c r="I867" s="65">
        <v>0.57999999999999996</v>
      </c>
      <c r="J867" s="112"/>
      <c r="K867" s="67">
        <v>14.28</v>
      </c>
    </row>
    <row r="868" spans="1:11" s="6" customFormat="1" ht="15.75">
      <c r="A868" s="70" t="s">
        <v>43</v>
      </c>
      <c r="B868" s="113"/>
      <c r="C868" s="113" t="s">
        <v>65</v>
      </c>
      <c r="D868" s="114"/>
      <c r="E868" s="73" t="s">
        <v>43</v>
      </c>
      <c r="F868" s="115"/>
      <c r="G868" s="116"/>
      <c r="H868" s="115"/>
      <c r="I868" s="76">
        <v>335.19</v>
      </c>
      <c r="J868" s="117"/>
      <c r="K868" s="78">
        <v>6557.79</v>
      </c>
    </row>
    <row r="869" spans="1:11" s="6" customFormat="1" ht="240">
      <c r="A869" s="59">
        <v>76</v>
      </c>
      <c r="B869" s="108" t="s">
        <v>563</v>
      </c>
      <c r="C869" s="108" t="s">
        <v>564</v>
      </c>
      <c r="D869" s="109" t="s">
        <v>156</v>
      </c>
      <c r="E869" s="62" t="s">
        <v>565</v>
      </c>
      <c r="F869" s="110">
        <v>147.99</v>
      </c>
      <c r="G869" s="111"/>
      <c r="H869" s="110"/>
      <c r="I869" s="65"/>
      <c r="J869" s="112"/>
      <c r="K869" s="67"/>
    </row>
    <row r="870" spans="1:11" s="6" customFormat="1" ht="25.5" outlineLevel="1">
      <c r="A870" s="59" t="s">
        <v>43</v>
      </c>
      <c r="B870" s="108"/>
      <c r="C870" s="108" t="s">
        <v>44</v>
      </c>
      <c r="D870" s="109"/>
      <c r="E870" s="62" t="s">
        <v>43</v>
      </c>
      <c r="F870" s="110">
        <v>146.72999999999999</v>
      </c>
      <c r="G870" s="111" t="s">
        <v>544</v>
      </c>
      <c r="H870" s="110"/>
      <c r="I870" s="65">
        <v>18.71</v>
      </c>
      <c r="J870" s="112">
        <v>26.39</v>
      </c>
      <c r="K870" s="67">
        <v>493.75</v>
      </c>
    </row>
    <row r="871" spans="1:11" s="6" customFormat="1" ht="25.5" outlineLevel="1">
      <c r="A871" s="59" t="s">
        <v>43</v>
      </c>
      <c r="B871" s="108"/>
      <c r="C871" s="108" t="s">
        <v>46</v>
      </c>
      <c r="D871" s="109"/>
      <c r="E871" s="62" t="s">
        <v>43</v>
      </c>
      <c r="F871" s="110"/>
      <c r="G871" s="111" t="s">
        <v>545</v>
      </c>
      <c r="H871" s="110"/>
      <c r="I871" s="65"/>
      <c r="J871" s="112"/>
      <c r="K871" s="67"/>
    </row>
    <row r="872" spans="1:11" s="6" customFormat="1" ht="15" outlineLevel="1">
      <c r="A872" s="59" t="s">
        <v>43</v>
      </c>
      <c r="B872" s="108"/>
      <c r="C872" s="108" t="s">
        <v>48</v>
      </c>
      <c r="D872" s="109"/>
      <c r="E872" s="62" t="s">
        <v>43</v>
      </c>
      <c r="F872" s="110"/>
      <c r="G872" s="111"/>
      <c r="H872" s="110"/>
      <c r="I872" s="65"/>
      <c r="J872" s="112">
        <v>26.39</v>
      </c>
      <c r="K872" s="67"/>
    </row>
    <row r="873" spans="1:11" s="6" customFormat="1" ht="15" outlineLevel="1">
      <c r="A873" s="59" t="s">
        <v>43</v>
      </c>
      <c r="B873" s="108"/>
      <c r="C873" s="108" t="s">
        <v>52</v>
      </c>
      <c r="D873" s="109"/>
      <c r="E873" s="62" t="s">
        <v>43</v>
      </c>
      <c r="F873" s="110">
        <v>1.26</v>
      </c>
      <c r="G873" s="111">
        <v>0</v>
      </c>
      <c r="H873" s="110"/>
      <c r="I873" s="65"/>
      <c r="J873" s="112">
        <v>8.23</v>
      </c>
      <c r="K873" s="67"/>
    </row>
    <row r="874" spans="1:11" s="6" customFormat="1" ht="15" outlineLevel="1">
      <c r="A874" s="59" t="s">
        <v>43</v>
      </c>
      <c r="B874" s="108"/>
      <c r="C874" s="108" t="s">
        <v>53</v>
      </c>
      <c r="D874" s="109" t="s">
        <v>54</v>
      </c>
      <c r="E874" s="62">
        <v>114</v>
      </c>
      <c r="F874" s="110"/>
      <c r="G874" s="111"/>
      <c r="H874" s="110"/>
      <c r="I874" s="65">
        <v>21.33</v>
      </c>
      <c r="J874" s="112">
        <v>79</v>
      </c>
      <c r="K874" s="67">
        <v>390.06</v>
      </c>
    </row>
    <row r="875" spans="1:11" s="6" customFormat="1" ht="15" outlineLevel="1">
      <c r="A875" s="59" t="s">
        <v>43</v>
      </c>
      <c r="B875" s="108"/>
      <c r="C875" s="108" t="s">
        <v>55</v>
      </c>
      <c r="D875" s="109" t="s">
        <v>54</v>
      </c>
      <c r="E875" s="62">
        <v>67</v>
      </c>
      <c r="F875" s="110"/>
      <c r="G875" s="111"/>
      <c r="H875" s="110"/>
      <c r="I875" s="65">
        <v>12.54</v>
      </c>
      <c r="J875" s="112">
        <v>41</v>
      </c>
      <c r="K875" s="67">
        <v>202.44</v>
      </c>
    </row>
    <row r="876" spans="1:11" s="6" customFormat="1" ht="15" outlineLevel="1">
      <c r="A876" s="59" t="s">
        <v>43</v>
      </c>
      <c r="B876" s="108"/>
      <c r="C876" s="108" t="s">
        <v>56</v>
      </c>
      <c r="D876" s="109" t="s">
        <v>54</v>
      </c>
      <c r="E876" s="62">
        <v>98</v>
      </c>
      <c r="F876" s="110"/>
      <c r="G876" s="111"/>
      <c r="H876" s="110"/>
      <c r="I876" s="65">
        <v>0</v>
      </c>
      <c r="J876" s="112">
        <v>95</v>
      </c>
      <c r="K876" s="67">
        <v>0</v>
      </c>
    </row>
    <row r="877" spans="1:11" s="6" customFormat="1" ht="15" outlineLevel="1">
      <c r="A877" s="59" t="s">
        <v>43</v>
      </c>
      <c r="B877" s="108"/>
      <c r="C877" s="108" t="s">
        <v>57</v>
      </c>
      <c r="D877" s="109" t="s">
        <v>54</v>
      </c>
      <c r="E877" s="62">
        <v>77</v>
      </c>
      <c r="F877" s="110"/>
      <c r="G877" s="111"/>
      <c r="H877" s="110"/>
      <c r="I877" s="65">
        <v>0</v>
      </c>
      <c r="J877" s="112">
        <v>65</v>
      </c>
      <c r="K877" s="67">
        <v>0</v>
      </c>
    </row>
    <row r="878" spans="1:11" s="6" customFormat="1" ht="30" outlineLevel="1">
      <c r="A878" s="59" t="s">
        <v>43</v>
      </c>
      <c r="B878" s="108"/>
      <c r="C878" s="108" t="s">
        <v>58</v>
      </c>
      <c r="D878" s="109" t="s">
        <v>59</v>
      </c>
      <c r="E878" s="62">
        <v>11.9</v>
      </c>
      <c r="F878" s="110"/>
      <c r="G878" s="111" t="s">
        <v>544</v>
      </c>
      <c r="H878" s="110"/>
      <c r="I878" s="65">
        <v>1.52</v>
      </c>
      <c r="J878" s="112"/>
      <c r="K878" s="67"/>
    </row>
    <row r="879" spans="1:11" s="6" customFormat="1" ht="15.75">
      <c r="A879" s="70" t="s">
        <v>43</v>
      </c>
      <c r="B879" s="113"/>
      <c r="C879" s="113" t="s">
        <v>60</v>
      </c>
      <c r="D879" s="114"/>
      <c r="E879" s="73" t="s">
        <v>43</v>
      </c>
      <c r="F879" s="115"/>
      <c r="G879" s="116"/>
      <c r="H879" s="115"/>
      <c r="I879" s="76">
        <v>52.58</v>
      </c>
      <c r="J879" s="117"/>
      <c r="K879" s="78">
        <v>1086.25</v>
      </c>
    </row>
    <row r="880" spans="1:11" s="6" customFormat="1" ht="240">
      <c r="A880" s="59">
        <v>77</v>
      </c>
      <c r="B880" s="108" t="s">
        <v>566</v>
      </c>
      <c r="C880" s="108" t="s">
        <v>567</v>
      </c>
      <c r="D880" s="109" t="s">
        <v>41</v>
      </c>
      <c r="E880" s="62">
        <v>1</v>
      </c>
      <c r="F880" s="110">
        <v>60.86</v>
      </c>
      <c r="G880" s="111"/>
      <c r="H880" s="110"/>
      <c r="I880" s="65"/>
      <c r="J880" s="112"/>
      <c r="K880" s="67"/>
    </row>
    <row r="881" spans="1:11" s="6" customFormat="1" ht="25.5" outlineLevel="1">
      <c r="A881" s="59" t="s">
        <v>43</v>
      </c>
      <c r="B881" s="108"/>
      <c r="C881" s="108" t="s">
        <v>44</v>
      </c>
      <c r="D881" s="109"/>
      <c r="E881" s="62" t="s">
        <v>43</v>
      </c>
      <c r="F881" s="110">
        <v>33.28</v>
      </c>
      <c r="G881" s="111" t="s">
        <v>544</v>
      </c>
      <c r="H881" s="110"/>
      <c r="I881" s="65">
        <v>15.16</v>
      </c>
      <c r="J881" s="112">
        <v>26.39</v>
      </c>
      <c r="K881" s="67">
        <v>399.96</v>
      </c>
    </row>
    <row r="882" spans="1:11" s="6" customFormat="1" ht="25.5" outlineLevel="1">
      <c r="A882" s="59" t="s">
        <v>43</v>
      </c>
      <c r="B882" s="108"/>
      <c r="C882" s="108" t="s">
        <v>46</v>
      </c>
      <c r="D882" s="109"/>
      <c r="E882" s="62" t="s">
        <v>43</v>
      </c>
      <c r="F882" s="110">
        <v>5.18</v>
      </c>
      <c r="G882" s="111" t="s">
        <v>545</v>
      </c>
      <c r="H882" s="110"/>
      <c r="I882" s="65">
        <v>2.33</v>
      </c>
      <c r="J882" s="112">
        <v>8.52</v>
      </c>
      <c r="K882" s="67">
        <v>19.86</v>
      </c>
    </row>
    <row r="883" spans="1:11" s="6" customFormat="1" ht="15" outlineLevel="1">
      <c r="A883" s="59" t="s">
        <v>43</v>
      </c>
      <c r="B883" s="108"/>
      <c r="C883" s="108" t="s">
        <v>48</v>
      </c>
      <c r="D883" s="109"/>
      <c r="E883" s="62" t="s">
        <v>43</v>
      </c>
      <c r="F883" s="110" t="s">
        <v>568</v>
      </c>
      <c r="G883" s="111"/>
      <c r="H883" s="110"/>
      <c r="I883" s="68" t="s">
        <v>569</v>
      </c>
      <c r="J883" s="112">
        <v>26.39</v>
      </c>
      <c r="K883" s="69" t="s">
        <v>570</v>
      </c>
    </row>
    <row r="884" spans="1:11" s="6" customFormat="1" ht="15" outlineLevel="1">
      <c r="A884" s="59" t="s">
        <v>43</v>
      </c>
      <c r="B884" s="108"/>
      <c r="C884" s="108" t="s">
        <v>52</v>
      </c>
      <c r="D884" s="109"/>
      <c r="E884" s="62" t="s">
        <v>43</v>
      </c>
      <c r="F884" s="110">
        <v>22.4</v>
      </c>
      <c r="G884" s="111">
        <v>0</v>
      </c>
      <c r="H884" s="110"/>
      <c r="I884" s="65"/>
      <c r="J884" s="112">
        <v>8.23</v>
      </c>
      <c r="K884" s="67"/>
    </row>
    <row r="885" spans="1:11" s="6" customFormat="1" ht="15" outlineLevel="1">
      <c r="A885" s="59" t="s">
        <v>43</v>
      </c>
      <c r="B885" s="108"/>
      <c r="C885" s="108" t="s">
        <v>53</v>
      </c>
      <c r="D885" s="109" t="s">
        <v>54</v>
      </c>
      <c r="E885" s="62">
        <v>114</v>
      </c>
      <c r="F885" s="110"/>
      <c r="G885" s="111"/>
      <c r="H885" s="110"/>
      <c r="I885" s="65">
        <v>17.28</v>
      </c>
      <c r="J885" s="112">
        <v>79</v>
      </c>
      <c r="K885" s="67">
        <v>315.97000000000003</v>
      </c>
    </row>
    <row r="886" spans="1:11" s="6" customFormat="1" ht="15" outlineLevel="1">
      <c r="A886" s="59" t="s">
        <v>43</v>
      </c>
      <c r="B886" s="108"/>
      <c r="C886" s="108" t="s">
        <v>55</v>
      </c>
      <c r="D886" s="109" t="s">
        <v>54</v>
      </c>
      <c r="E886" s="62">
        <v>67</v>
      </c>
      <c r="F886" s="110"/>
      <c r="G886" s="111"/>
      <c r="H886" s="110"/>
      <c r="I886" s="65">
        <v>10.16</v>
      </c>
      <c r="J886" s="112">
        <v>41</v>
      </c>
      <c r="K886" s="67">
        <v>163.98</v>
      </c>
    </row>
    <row r="887" spans="1:11" s="6" customFormat="1" ht="15" outlineLevel="1">
      <c r="A887" s="59" t="s">
        <v>43</v>
      </c>
      <c r="B887" s="108"/>
      <c r="C887" s="108" t="s">
        <v>56</v>
      </c>
      <c r="D887" s="109" t="s">
        <v>54</v>
      </c>
      <c r="E887" s="62">
        <v>98</v>
      </c>
      <c r="F887" s="110"/>
      <c r="G887" s="111"/>
      <c r="H887" s="110"/>
      <c r="I887" s="65">
        <v>0.18</v>
      </c>
      <c r="J887" s="112">
        <v>95</v>
      </c>
      <c r="K887" s="67">
        <v>4.4000000000000004</v>
      </c>
    </row>
    <row r="888" spans="1:11" s="6" customFormat="1" ht="15" outlineLevel="1">
      <c r="A888" s="59" t="s">
        <v>43</v>
      </c>
      <c r="B888" s="108"/>
      <c r="C888" s="108" t="s">
        <v>57</v>
      </c>
      <c r="D888" s="109" t="s">
        <v>54</v>
      </c>
      <c r="E888" s="62">
        <v>77</v>
      </c>
      <c r="F888" s="110"/>
      <c r="G888" s="111"/>
      <c r="H888" s="110"/>
      <c r="I888" s="65">
        <v>0.14000000000000001</v>
      </c>
      <c r="J888" s="112">
        <v>65</v>
      </c>
      <c r="K888" s="67">
        <v>3.01</v>
      </c>
    </row>
    <row r="889" spans="1:11" s="6" customFormat="1" ht="30" outlineLevel="1">
      <c r="A889" s="59" t="s">
        <v>43</v>
      </c>
      <c r="B889" s="108"/>
      <c r="C889" s="108" t="s">
        <v>58</v>
      </c>
      <c r="D889" s="109" t="s">
        <v>59</v>
      </c>
      <c r="E889" s="62">
        <v>2.73</v>
      </c>
      <c r="F889" s="110"/>
      <c r="G889" s="111" t="s">
        <v>544</v>
      </c>
      <c r="H889" s="110"/>
      <c r="I889" s="65">
        <v>1.24</v>
      </c>
      <c r="J889" s="112"/>
      <c r="K889" s="67"/>
    </row>
    <row r="890" spans="1:11" s="6" customFormat="1" ht="15.75">
      <c r="A890" s="70" t="s">
        <v>43</v>
      </c>
      <c r="B890" s="113"/>
      <c r="C890" s="113" t="s">
        <v>60</v>
      </c>
      <c r="D890" s="114"/>
      <c r="E890" s="73" t="s">
        <v>43</v>
      </c>
      <c r="F890" s="115"/>
      <c r="G890" s="116"/>
      <c r="H890" s="115"/>
      <c r="I890" s="76">
        <v>45.25</v>
      </c>
      <c r="J890" s="117"/>
      <c r="K890" s="78">
        <v>907.18</v>
      </c>
    </row>
    <row r="891" spans="1:11" s="6" customFormat="1" ht="15" outlineLevel="1">
      <c r="A891" s="59" t="s">
        <v>43</v>
      </c>
      <c r="B891" s="108"/>
      <c r="C891" s="108" t="s">
        <v>61</v>
      </c>
      <c r="D891" s="109"/>
      <c r="E891" s="62" t="s">
        <v>43</v>
      </c>
      <c r="F891" s="110"/>
      <c r="G891" s="111"/>
      <c r="H891" s="110"/>
      <c r="I891" s="65"/>
      <c r="J891" s="112"/>
      <c r="K891" s="67"/>
    </row>
    <row r="892" spans="1:11" s="6" customFormat="1" ht="25.5" outlineLevel="1">
      <c r="A892" s="59" t="s">
        <v>43</v>
      </c>
      <c r="B892" s="108"/>
      <c r="C892" s="108" t="s">
        <v>46</v>
      </c>
      <c r="D892" s="109"/>
      <c r="E892" s="62" t="s">
        <v>43</v>
      </c>
      <c r="F892" s="110">
        <v>0.39</v>
      </c>
      <c r="G892" s="111" t="s">
        <v>549</v>
      </c>
      <c r="H892" s="110"/>
      <c r="I892" s="65">
        <v>0.02</v>
      </c>
      <c r="J892" s="112">
        <v>26.39</v>
      </c>
      <c r="K892" s="67">
        <v>0.46</v>
      </c>
    </row>
    <row r="893" spans="1:11" s="6" customFormat="1" ht="25.5" outlineLevel="1">
      <c r="A893" s="59" t="s">
        <v>43</v>
      </c>
      <c r="B893" s="108"/>
      <c r="C893" s="108" t="s">
        <v>48</v>
      </c>
      <c r="D893" s="109"/>
      <c r="E893" s="62" t="s">
        <v>43</v>
      </c>
      <c r="F893" s="110">
        <v>0.39</v>
      </c>
      <c r="G893" s="111" t="s">
        <v>549</v>
      </c>
      <c r="H893" s="110"/>
      <c r="I893" s="65">
        <v>0.02</v>
      </c>
      <c r="J893" s="112">
        <v>26.39</v>
      </c>
      <c r="K893" s="67">
        <v>0.46</v>
      </c>
    </row>
    <row r="894" spans="1:11" s="6" customFormat="1" ht="15" outlineLevel="1">
      <c r="A894" s="59" t="s">
        <v>43</v>
      </c>
      <c r="B894" s="108"/>
      <c r="C894" s="108" t="s">
        <v>63</v>
      </c>
      <c r="D894" s="109" t="s">
        <v>54</v>
      </c>
      <c r="E894" s="62">
        <v>175</v>
      </c>
      <c r="F894" s="110"/>
      <c r="G894" s="111"/>
      <c r="H894" s="110"/>
      <c r="I894" s="65">
        <v>0.04</v>
      </c>
      <c r="J894" s="112">
        <v>160</v>
      </c>
      <c r="K894" s="67">
        <v>0.74</v>
      </c>
    </row>
    <row r="895" spans="1:11" s="6" customFormat="1" ht="15" outlineLevel="1">
      <c r="A895" s="59" t="s">
        <v>43</v>
      </c>
      <c r="B895" s="108"/>
      <c r="C895" s="108" t="s">
        <v>64</v>
      </c>
      <c r="D895" s="109"/>
      <c r="E895" s="62" t="s">
        <v>43</v>
      </c>
      <c r="F895" s="110"/>
      <c r="G895" s="111"/>
      <c r="H895" s="110"/>
      <c r="I895" s="65">
        <v>0.06</v>
      </c>
      <c r="J895" s="112"/>
      <c r="K895" s="67">
        <v>1.2</v>
      </c>
    </row>
    <row r="896" spans="1:11" s="6" customFormat="1" ht="15.75">
      <c r="A896" s="70" t="s">
        <v>43</v>
      </c>
      <c r="B896" s="113"/>
      <c r="C896" s="113" t="s">
        <v>65</v>
      </c>
      <c r="D896" s="114"/>
      <c r="E896" s="73" t="s">
        <v>43</v>
      </c>
      <c r="F896" s="115"/>
      <c r="G896" s="116"/>
      <c r="H896" s="115"/>
      <c r="I896" s="76">
        <v>45.31</v>
      </c>
      <c r="J896" s="117"/>
      <c r="K896" s="78">
        <v>908.38</v>
      </c>
    </row>
    <row r="897" spans="1:11" s="6" customFormat="1" ht="240">
      <c r="A897" s="59">
        <v>78</v>
      </c>
      <c r="B897" s="108" t="s">
        <v>563</v>
      </c>
      <c r="C897" s="108" t="s">
        <v>571</v>
      </c>
      <c r="D897" s="109" t="s">
        <v>156</v>
      </c>
      <c r="E897" s="62" t="s">
        <v>572</v>
      </c>
      <c r="F897" s="110">
        <v>147.99</v>
      </c>
      <c r="G897" s="111"/>
      <c r="H897" s="110"/>
      <c r="I897" s="65"/>
      <c r="J897" s="112"/>
      <c r="K897" s="67"/>
    </row>
    <row r="898" spans="1:11" s="6" customFormat="1" ht="25.5" outlineLevel="1">
      <c r="A898" s="59" t="s">
        <v>43</v>
      </c>
      <c r="B898" s="108"/>
      <c r="C898" s="108" t="s">
        <v>44</v>
      </c>
      <c r="D898" s="109"/>
      <c r="E898" s="62" t="s">
        <v>43</v>
      </c>
      <c r="F898" s="110">
        <v>146.72999999999999</v>
      </c>
      <c r="G898" s="111" t="s">
        <v>544</v>
      </c>
      <c r="H898" s="110"/>
      <c r="I898" s="65">
        <v>5.35</v>
      </c>
      <c r="J898" s="112">
        <v>26.39</v>
      </c>
      <c r="K898" s="67">
        <v>141.07</v>
      </c>
    </row>
    <row r="899" spans="1:11" s="6" customFormat="1" ht="25.5" outlineLevel="1">
      <c r="A899" s="59" t="s">
        <v>43</v>
      </c>
      <c r="B899" s="108"/>
      <c r="C899" s="108" t="s">
        <v>46</v>
      </c>
      <c r="D899" s="109"/>
      <c r="E899" s="62" t="s">
        <v>43</v>
      </c>
      <c r="F899" s="110"/>
      <c r="G899" s="111" t="s">
        <v>545</v>
      </c>
      <c r="H899" s="110"/>
      <c r="I899" s="65"/>
      <c r="J899" s="112"/>
      <c r="K899" s="67"/>
    </row>
    <row r="900" spans="1:11" s="6" customFormat="1" ht="15" outlineLevel="1">
      <c r="A900" s="59" t="s">
        <v>43</v>
      </c>
      <c r="B900" s="108"/>
      <c r="C900" s="108" t="s">
        <v>48</v>
      </c>
      <c r="D900" s="109"/>
      <c r="E900" s="62" t="s">
        <v>43</v>
      </c>
      <c r="F900" s="110"/>
      <c r="G900" s="111"/>
      <c r="H900" s="110"/>
      <c r="I900" s="65"/>
      <c r="J900" s="112">
        <v>26.39</v>
      </c>
      <c r="K900" s="67"/>
    </row>
    <row r="901" spans="1:11" s="6" customFormat="1" ht="15" outlineLevel="1">
      <c r="A901" s="59" t="s">
        <v>43</v>
      </c>
      <c r="B901" s="108"/>
      <c r="C901" s="108" t="s">
        <v>52</v>
      </c>
      <c r="D901" s="109"/>
      <c r="E901" s="62" t="s">
        <v>43</v>
      </c>
      <c r="F901" s="110">
        <v>1.26</v>
      </c>
      <c r="G901" s="111">
        <v>0</v>
      </c>
      <c r="H901" s="110"/>
      <c r="I901" s="65"/>
      <c r="J901" s="112">
        <v>8.23</v>
      </c>
      <c r="K901" s="67"/>
    </row>
    <row r="902" spans="1:11" s="6" customFormat="1" ht="15" outlineLevel="1">
      <c r="A902" s="59" t="s">
        <v>43</v>
      </c>
      <c r="B902" s="108"/>
      <c r="C902" s="108" t="s">
        <v>53</v>
      </c>
      <c r="D902" s="109" t="s">
        <v>54</v>
      </c>
      <c r="E902" s="62">
        <v>114</v>
      </c>
      <c r="F902" s="110"/>
      <c r="G902" s="111"/>
      <c r="H902" s="110"/>
      <c r="I902" s="65">
        <v>6.1</v>
      </c>
      <c r="J902" s="112">
        <v>79</v>
      </c>
      <c r="K902" s="67">
        <v>111.45</v>
      </c>
    </row>
    <row r="903" spans="1:11" s="6" customFormat="1" ht="15" outlineLevel="1">
      <c r="A903" s="59" t="s">
        <v>43</v>
      </c>
      <c r="B903" s="108"/>
      <c r="C903" s="108" t="s">
        <v>55</v>
      </c>
      <c r="D903" s="109" t="s">
        <v>54</v>
      </c>
      <c r="E903" s="62">
        <v>67</v>
      </c>
      <c r="F903" s="110"/>
      <c r="G903" s="111"/>
      <c r="H903" s="110"/>
      <c r="I903" s="65">
        <v>3.58</v>
      </c>
      <c r="J903" s="112">
        <v>41</v>
      </c>
      <c r="K903" s="67">
        <v>57.84</v>
      </c>
    </row>
    <row r="904" spans="1:11" s="6" customFormat="1" ht="15" outlineLevel="1">
      <c r="A904" s="59" t="s">
        <v>43</v>
      </c>
      <c r="B904" s="108"/>
      <c r="C904" s="108" t="s">
        <v>56</v>
      </c>
      <c r="D904" s="109" t="s">
        <v>54</v>
      </c>
      <c r="E904" s="62">
        <v>98</v>
      </c>
      <c r="F904" s="110"/>
      <c r="G904" s="111"/>
      <c r="H904" s="110"/>
      <c r="I904" s="65">
        <v>0</v>
      </c>
      <c r="J904" s="112">
        <v>95</v>
      </c>
      <c r="K904" s="67">
        <v>0</v>
      </c>
    </row>
    <row r="905" spans="1:11" s="6" customFormat="1" ht="15" outlineLevel="1">
      <c r="A905" s="59" t="s">
        <v>43</v>
      </c>
      <c r="B905" s="108"/>
      <c r="C905" s="108" t="s">
        <v>57</v>
      </c>
      <c r="D905" s="109" t="s">
        <v>54</v>
      </c>
      <c r="E905" s="62">
        <v>77</v>
      </c>
      <c r="F905" s="110"/>
      <c r="G905" s="111"/>
      <c r="H905" s="110"/>
      <c r="I905" s="65">
        <v>0</v>
      </c>
      <c r="J905" s="112">
        <v>65</v>
      </c>
      <c r="K905" s="67">
        <v>0</v>
      </c>
    </row>
    <row r="906" spans="1:11" s="6" customFormat="1" ht="30" outlineLevel="1">
      <c r="A906" s="59" t="s">
        <v>43</v>
      </c>
      <c r="B906" s="108"/>
      <c r="C906" s="108" t="s">
        <v>58</v>
      </c>
      <c r="D906" s="109" t="s">
        <v>59</v>
      </c>
      <c r="E906" s="62">
        <v>11.9</v>
      </c>
      <c r="F906" s="110"/>
      <c r="G906" s="111" t="s">
        <v>544</v>
      </c>
      <c r="H906" s="110"/>
      <c r="I906" s="65">
        <v>0.43</v>
      </c>
      <c r="J906" s="112"/>
      <c r="K906" s="67"/>
    </row>
    <row r="907" spans="1:11" s="6" customFormat="1" ht="15.75">
      <c r="A907" s="70" t="s">
        <v>43</v>
      </c>
      <c r="B907" s="113"/>
      <c r="C907" s="113" t="s">
        <v>60</v>
      </c>
      <c r="D907" s="114"/>
      <c r="E907" s="73" t="s">
        <v>43</v>
      </c>
      <c r="F907" s="115"/>
      <c r="G907" s="116"/>
      <c r="H907" s="115"/>
      <c r="I907" s="76">
        <v>15.03</v>
      </c>
      <c r="J907" s="117"/>
      <c r="K907" s="78">
        <v>310.36</v>
      </c>
    </row>
    <row r="908" spans="1:11" s="6" customFormat="1" ht="135">
      <c r="A908" s="59">
        <v>79</v>
      </c>
      <c r="B908" s="108" t="s">
        <v>573</v>
      </c>
      <c r="C908" s="108" t="s">
        <v>574</v>
      </c>
      <c r="D908" s="109" t="s">
        <v>156</v>
      </c>
      <c r="E908" s="62" t="s">
        <v>575</v>
      </c>
      <c r="F908" s="110">
        <v>59.68</v>
      </c>
      <c r="G908" s="111"/>
      <c r="H908" s="110"/>
      <c r="I908" s="65"/>
      <c r="J908" s="112"/>
      <c r="K908" s="67"/>
    </row>
    <row r="909" spans="1:11" s="6" customFormat="1" ht="15" outlineLevel="1">
      <c r="A909" s="59" t="s">
        <v>43</v>
      </c>
      <c r="B909" s="108"/>
      <c r="C909" s="108" t="s">
        <v>44</v>
      </c>
      <c r="D909" s="109"/>
      <c r="E909" s="62" t="s">
        <v>43</v>
      </c>
      <c r="F909" s="110">
        <v>59.68</v>
      </c>
      <c r="G909" s="111" t="s">
        <v>76</v>
      </c>
      <c r="H909" s="110"/>
      <c r="I909" s="65">
        <v>3.15</v>
      </c>
      <c r="J909" s="112">
        <v>26.39</v>
      </c>
      <c r="K909" s="67">
        <v>83.16</v>
      </c>
    </row>
    <row r="910" spans="1:11" s="6" customFormat="1" ht="15" outlineLevel="1">
      <c r="A910" s="59" t="s">
        <v>43</v>
      </c>
      <c r="B910" s="108"/>
      <c r="C910" s="108" t="s">
        <v>46</v>
      </c>
      <c r="D910" s="109"/>
      <c r="E910" s="62" t="s">
        <v>43</v>
      </c>
      <c r="F910" s="110"/>
      <c r="G910" s="111">
        <v>1.2</v>
      </c>
      <c r="H910" s="110"/>
      <c r="I910" s="65"/>
      <c r="J910" s="112"/>
      <c r="K910" s="67"/>
    </row>
    <row r="911" spans="1:11" s="6" customFormat="1" ht="15" outlineLevel="1">
      <c r="A911" s="59" t="s">
        <v>43</v>
      </c>
      <c r="B911" s="108"/>
      <c r="C911" s="108" t="s">
        <v>48</v>
      </c>
      <c r="D911" s="109"/>
      <c r="E911" s="62" t="s">
        <v>43</v>
      </c>
      <c r="F911" s="110"/>
      <c r="G911" s="111"/>
      <c r="H911" s="110"/>
      <c r="I911" s="65"/>
      <c r="J911" s="112">
        <v>26.39</v>
      </c>
      <c r="K911" s="67"/>
    </row>
    <row r="912" spans="1:11" s="6" customFormat="1" ht="15" outlineLevel="1">
      <c r="A912" s="59" t="s">
        <v>43</v>
      </c>
      <c r="B912" s="108"/>
      <c r="C912" s="108" t="s">
        <v>52</v>
      </c>
      <c r="D912" s="109"/>
      <c r="E912" s="62" t="s">
        <v>43</v>
      </c>
      <c r="F912" s="110"/>
      <c r="G912" s="111"/>
      <c r="H912" s="110"/>
      <c r="I912" s="65"/>
      <c r="J912" s="112"/>
      <c r="K912" s="67"/>
    </row>
    <row r="913" spans="1:11" s="6" customFormat="1" ht="15" outlineLevel="1">
      <c r="A913" s="59" t="s">
        <v>43</v>
      </c>
      <c r="B913" s="108"/>
      <c r="C913" s="108" t="s">
        <v>53</v>
      </c>
      <c r="D913" s="109" t="s">
        <v>54</v>
      </c>
      <c r="E913" s="62">
        <v>80</v>
      </c>
      <c r="F913" s="110"/>
      <c r="G913" s="111"/>
      <c r="H913" s="110"/>
      <c r="I913" s="65">
        <v>2.52</v>
      </c>
      <c r="J913" s="112">
        <v>70</v>
      </c>
      <c r="K913" s="67">
        <v>58.21</v>
      </c>
    </row>
    <row r="914" spans="1:11" s="6" customFormat="1" ht="15" outlineLevel="1">
      <c r="A914" s="59" t="s">
        <v>43</v>
      </c>
      <c r="B914" s="108"/>
      <c r="C914" s="108" t="s">
        <v>55</v>
      </c>
      <c r="D914" s="109" t="s">
        <v>54</v>
      </c>
      <c r="E914" s="62">
        <v>55</v>
      </c>
      <c r="F914" s="110"/>
      <c r="G914" s="111"/>
      <c r="H914" s="110"/>
      <c r="I914" s="65">
        <v>1.73</v>
      </c>
      <c r="J914" s="112">
        <v>41</v>
      </c>
      <c r="K914" s="67">
        <v>34.1</v>
      </c>
    </row>
    <row r="915" spans="1:11" s="6" customFormat="1" ht="15" outlineLevel="1">
      <c r="A915" s="59" t="s">
        <v>43</v>
      </c>
      <c r="B915" s="108"/>
      <c r="C915" s="108" t="s">
        <v>56</v>
      </c>
      <c r="D915" s="109" t="s">
        <v>54</v>
      </c>
      <c r="E915" s="62">
        <v>98</v>
      </c>
      <c r="F915" s="110"/>
      <c r="G915" s="111"/>
      <c r="H915" s="110"/>
      <c r="I915" s="65">
        <v>0</v>
      </c>
      <c r="J915" s="112">
        <v>95</v>
      </c>
      <c r="K915" s="67">
        <v>0</v>
      </c>
    </row>
    <row r="916" spans="1:11" s="6" customFormat="1" ht="15" outlineLevel="1">
      <c r="A916" s="59" t="s">
        <v>43</v>
      </c>
      <c r="B916" s="108"/>
      <c r="C916" s="108" t="s">
        <v>57</v>
      </c>
      <c r="D916" s="109" t="s">
        <v>54</v>
      </c>
      <c r="E916" s="62">
        <v>77</v>
      </c>
      <c r="F916" s="110"/>
      <c r="G916" s="111"/>
      <c r="H916" s="110"/>
      <c r="I916" s="65">
        <v>0</v>
      </c>
      <c r="J916" s="112">
        <v>65</v>
      </c>
      <c r="K916" s="67">
        <v>0</v>
      </c>
    </row>
    <row r="917" spans="1:11" s="6" customFormat="1" ht="30" outlineLevel="1">
      <c r="A917" s="59" t="s">
        <v>43</v>
      </c>
      <c r="B917" s="108"/>
      <c r="C917" s="108" t="s">
        <v>58</v>
      </c>
      <c r="D917" s="109" t="s">
        <v>59</v>
      </c>
      <c r="E917" s="62">
        <v>5.84</v>
      </c>
      <c r="F917" s="110"/>
      <c r="G917" s="111" t="s">
        <v>76</v>
      </c>
      <c r="H917" s="110"/>
      <c r="I917" s="65">
        <v>0.31</v>
      </c>
      <c r="J917" s="112"/>
      <c r="K917" s="67"/>
    </row>
    <row r="918" spans="1:11" s="6" customFormat="1" ht="15.75">
      <c r="A918" s="70" t="s">
        <v>43</v>
      </c>
      <c r="B918" s="113"/>
      <c r="C918" s="113" t="s">
        <v>60</v>
      </c>
      <c r="D918" s="114"/>
      <c r="E918" s="73" t="s">
        <v>43</v>
      </c>
      <c r="F918" s="115"/>
      <c r="G918" s="116"/>
      <c r="H918" s="115"/>
      <c r="I918" s="76">
        <v>7.4</v>
      </c>
      <c r="J918" s="117"/>
      <c r="K918" s="78">
        <v>175.47</v>
      </c>
    </row>
    <row r="919" spans="1:11" s="6" customFormat="1" ht="240">
      <c r="A919" s="59">
        <v>80</v>
      </c>
      <c r="B919" s="108" t="s">
        <v>563</v>
      </c>
      <c r="C919" s="108" t="s">
        <v>576</v>
      </c>
      <c r="D919" s="109" t="s">
        <v>156</v>
      </c>
      <c r="E919" s="62" t="s">
        <v>577</v>
      </c>
      <c r="F919" s="110">
        <v>147.99</v>
      </c>
      <c r="G919" s="111"/>
      <c r="H919" s="110"/>
      <c r="I919" s="65"/>
      <c r="J919" s="112"/>
      <c r="K919" s="67"/>
    </row>
    <row r="920" spans="1:11" s="6" customFormat="1" ht="25.5" outlineLevel="1">
      <c r="A920" s="59" t="s">
        <v>43</v>
      </c>
      <c r="B920" s="108"/>
      <c r="C920" s="108" t="s">
        <v>44</v>
      </c>
      <c r="D920" s="109"/>
      <c r="E920" s="62" t="s">
        <v>43</v>
      </c>
      <c r="F920" s="110">
        <v>146.72999999999999</v>
      </c>
      <c r="G920" s="111" t="s">
        <v>544</v>
      </c>
      <c r="H920" s="110"/>
      <c r="I920" s="65">
        <v>4.01</v>
      </c>
      <c r="J920" s="112">
        <v>26.39</v>
      </c>
      <c r="K920" s="67">
        <v>105.8</v>
      </c>
    </row>
    <row r="921" spans="1:11" s="6" customFormat="1" ht="25.5" outlineLevel="1">
      <c r="A921" s="59" t="s">
        <v>43</v>
      </c>
      <c r="B921" s="108"/>
      <c r="C921" s="108" t="s">
        <v>46</v>
      </c>
      <c r="D921" s="109"/>
      <c r="E921" s="62" t="s">
        <v>43</v>
      </c>
      <c r="F921" s="110"/>
      <c r="G921" s="111" t="s">
        <v>545</v>
      </c>
      <c r="H921" s="110"/>
      <c r="I921" s="65"/>
      <c r="J921" s="112"/>
      <c r="K921" s="67"/>
    </row>
    <row r="922" spans="1:11" s="6" customFormat="1" ht="15" outlineLevel="1">
      <c r="A922" s="59" t="s">
        <v>43</v>
      </c>
      <c r="B922" s="108"/>
      <c r="C922" s="108" t="s">
        <v>48</v>
      </c>
      <c r="D922" s="109"/>
      <c r="E922" s="62" t="s">
        <v>43</v>
      </c>
      <c r="F922" s="110"/>
      <c r="G922" s="111"/>
      <c r="H922" s="110"/>
      <c r="I922" s="65"/>
      <c r="J922" s="112">
        <v>26.39</v>
      </c>
      <c r="K922" s="67"/>
    </row>
    <row r="923" spans="1:11" s="6" customFormat="1" ht="15" outlineLevel="1">
      <c r="A923" s="59" t="s">
        <v>43</v>
      </c>
      <c r="B923" s="108"/>
      <c r="C923" s="108" t="s">
        <v>52</v>
      </c>
      <c r="D923" s="109"/>
      <c r="E923" s="62" t="s">
        <v>43</v>
      </c>
      <c r="F923" s="110">
        <v>1.26</v>
      </c>
      <c r="G923" s="111">
        <v>0</v>
      </c>
      <c r="H923" s="110"/>
      <c r="I923" s="65"/>
      <c r="J923" s="112">
        <v>8.23</v>
      </c>
      <c r="K923" s="67"/>
    </row>
    <row r="924" spans="1:11" s="6" customFormat="1" ht="15" outlineLevel="1">
      <c r="A924" s="59" t="s">
        <v>43</v>
      </c>
      <c r="B924" s="108"/>
      <c r="C924" s="108" t="s">
        <v>53</v>
      </c>
      <c r="D924" s="109" t="s">
        <v>54</v>
      </c>
      <c r="E924" s="62">
        <v>114</v>
      </c>
      <c r="F924" s="110"/>
      <c r="G924" s="111"/>
      <c r="H924" s="110"/>
      <c r="I924" s="65">
        <v>4.57</v>
      </c>
      <c r="J924" s="112">
        <v>79</v>
      </c>
      <c r="K924" s="67">
        <v>83.58</v>
      </c>
    </row>
    <row r="925" spans="1:11" s="6" customFormat="1" ht="15" outlineLevel="1">
      <c r="A925" s="59" t="s">
        <v>43</v>
      </c>
      <c r="B925" s="108"/>
      <c r="C925" s="108" t="s">
        <v>55</v>
      </c>
      <c r="D925" s="109" t="s">
        <v>54</v>
      </c>
      <c r="E925" s="62">
        <v>67</v>
      </c>
      <c r="F925" s="110"/>
      <c r="G925" s="111"/>
      <c r="H925" s="110"/>
      <c r="I925" s="65">
        <v>2.69</v>
      </c>
      <c r="J925" s="112">
        <v>41</v>
      </c>
      <c r="K925" s="67">
        <v>43.38</v>
      </c>
    </row>
    <row r="926" spans="1:11" s="6" customFormat="1" ht="15" outlineLevel="1">
      <c r="A926" s="59" t="s">
        <v>43</v>
      </c>
      <c r="B926" s="108"/>
      <c r="C926" s="108" t="s">
        <v>56</v>
      </c>
      <c r="D926" s="109" t="s">
        <v>54</v>
      </c>
      <c r="E926" s="62">
        <v>98</v>
      </c>
      <c r="F926" s="110"/>
      <c r="G926" s="111"/>
      <c r="H926" s="110"/>
      <c r="I926" s="65">
        <v>0</v>
      </c>
      <c r="J926" s="112">
        <v>95</v>
      </c>
      <c r="K926" s="67">
        <v>0</v>
      </c>
    </row>
    <row r="927" spans="1:11" s="6" customFormat="1" ht="15" outlineLevel="1">
      <c r="A927" s="59" t="s">
        <v>43</v>
      </c>
      <c r="B927" s="108"/>
      <c r="C927" s="108" t="s">
        <v>57</v>
      </c>
      <c r="D927" s="109" t="s">
        <v>54</v>
      </c>
      <c r="E927" s="62">
        <v>77</v>
      </c>
      <c r="F927" s="110"/>
      <c r="G927" s="111"/>
      <c r="H927" s="110"/>
      <c r="I927" s="65">
        <v>0</v>
      </c>
      <c r="J927" s="112">
        <v>65</v>
      </c>
      <c r="K927" s="67">
        <v>0</v>
      </c>
    </row>
    <row r="928" spans="1:11" s="6" customFormat="1" ht="30" outlineLevel="1">
      <c r="A928" s="59" t="s">
        <v>43</v>
      </c>
      <c r="B928" s="108"/>
      <c r="C928" s="108" t="s">
        <v>58</v>
      </c>
      <c r="D928" s="109" t="s">
        <v>59</v>
      </c>
      <c r="E928" s="62">
        <v>11.9</v>
      </c>
      <c r="F928" s="110"/>
      <c r="G928" s="111" t="s">
        <v>544</v>
      </c>
      <c r="H928" s="110"/>
      <c r="I928" s="65">
        <v>0.33</v>
      </c>
      <c r="J928" s="112"/>
      <c r="K928" s="67"/>
    </row>
    <row r="929" spans="1:11" s="6" customFormat="1" ht="15.75">
      <c r="A929" s="70" t="s">
        <v>43</v>
      </c>
      <c r="B929" s="113"/>
      <c r="C929" s="113" t="s">
        <v>60</v>
      </c>
      <c r="D929" s="114"/>
      <c r="E929" s="73" t="s">
        <v>43</v>
      </c>
      <c r="F929" s="115"/>
      <c r="G929" s="116"/>
      <c r="H929" s="115"/>
      <c r="I929" s="76">
        <v>11.27</v>
      </c>
      <c r="J929" s="117"/>
      <c r="K929" s="78">
        <v>232.76</v>
      </c>
    </row>
    <row r="930" spans="1:11" s="6" customFormat="1" ht="255">
      <c r="A930" s="59">
        <v>81</v>
      </c>
      <c r="B930" s="108" t="s">
        <v>578</v>
      </c>
      <c r="C930" s="108" t="s">
        <v>579</v>
      </c>
      <c r="D930" s="109" t="s">
        <v>580</v>
      </c>
      <c r="E930" s="62">
        <v>2</v>
      </c>
      <c r="F930" s="110">
        <v>65.13</v>
      </c>
      <c r="G930" s="111"/>
      <c r="H930" s="110"/>
      <c r="I930" s="65"/>
      <c r="J930" s="112"/>
      <c r="K930" s="67"/>
    </row>
    <row r="931" spans="1:11" s="6" customFormat="1" ht="25.5" outlineLevel="1">
      <c r="A931" s="59" t="s">
        <v>43</v>
      </c>
      <c r="B931" s="108"/>
      <c r="C931" s="108" t="s">
        <v>44</v>
      </c>
      <c r="D931" s="109"/>
      <c r="E931" s="62" t="s">
        <v>43</v>
      </c>
      <c r="F931" s="110">
        <v>25.24</v>
      </c>
      <c r="G931" s="111" t="s">
        <v>544</v>
      </c>
      <c r="H931" s="110"/>
      <c r="I931" s="65">
        <v>22.99</v>
      </c>
      <c r="J931" s="112">
        <v>26.39</v>
      </c>
      <c r="K931" s="67">
        <v>606.66999999999996</v>
      </c>
    </row>
    <row r="932" spans="1:11" s="6" customFormat="1" ht="25.5" outlineLevel="1">
      <c r="A932" s="59" t="s">
        <v>43</v>
      </c>
      <c r="B932" s="108"/>
      <c r="C932" s="108" t="s">
        <v>46</v>
      </c>
      <c r="D932" s="109"/>
      <c r="E932" s="62" t="s">
        <v>43</v>
      </c>
      <c r="F932" s="110">
        <v>37.58</v>
      </c>
      <c r="G932" s="111" t="s">
        <v>545</v>
      </c>
      <c r="H932" s="110"/>
      <c r="I932" s="65">
        <v>33.82</v>
      </c>
      <c r="J932" s="112">
        <v>10.86</v>
      </c>
      <c r="K932" s="67">
        <v>367.31</v>
      </c>
    </row>
    <row r="933" spans="1:11" s="6" customFormat="1" ht="15" outlineLevel="1">
      <c r="A933" s="59" t="s">
        <v>43</v>
      </c>
      <c r="B933" s="108"/>
      <c r="C933" s="108" t="s">
        <v>48</v>
      </c>
      <c r="D933" s="109"/>
      <c r="E933" s="62" t="s">
        <v>43</v>
      </c>
      <c r="F933" s="110" t="s">
        <v>581</v>
      </c>
      <c r="G933" s="111"/>
      <c r="H933" s="110"/>
      <c r="I933" s="68" t="s">
        <v>582</v>
      </c>
      <c r="J933" s="112">
        <v>26.39</v>
      </c>
      <c r="K933" s="69" t="s">
        <v>583</v>
      </c>
    </row>
    <row r="934" spans="1:11" s="6" customFormat="1" ht="15" outlineLevel="1">
      <c r="A934" s="59" t="s">
        <v>43</v>
      </c>
      <c r="B934" s="108"/>
      <c r="C934" s="108" t="s">
        <v>52</v>
      </c>
      <c r="D934" s="109"/>
      <c r="E934" s="62" t="s">
        <v>43</v>
      </c>
      <c r="F934" s="110">
        <v>2.31</v>
      </c>
      <c r="G934" s="111">
        <v>0</v>
      </c>
      <c r="H934" s="110"/>
      <c r="I934" s="65"/>
      <c r="J934" s="112">
        <v>8.23</v>
      </c>
      <c r="K934" s="67"/>
    </row>
    <row r="935" spans="1:11" s="6" customFormat="1" ht="15" outlineLevel="1">
      <c r="A935" s="59" t="s">
        <v>43</v>
      </c>
      <c r="B935" s="108"/>
      <c r="C935" s="108" t="s">
        <v>53</v>
      </c>
      <c r="D935" s="109" t="s">
        <v>54</v>
      </c>
      <c r="E935" s="62">
        <v>114</v>
      </c>
      <c r="F935" s="110"/>
      <c r="G935" s="111"/>
      <c r="H935" s="110"/>
      <c r="I935" s="65">
        <v>26.21</v>
      </c>
      <c r="J935" s="112">
        <v>79</v>
      </c>
      <c r="K935" s="67">
        <v>479.27</v>
      </c>
    </row>
    <row r="936" spans="1:11" s="6" customFormat="1" ht="15" outlineLevel="1">
      <c r="A936" s="59" t="s">
        <v>43</v>
      </c>
      <c r="B936" s="108"/>
      <c r="C936" s="108" t="s">
        <v>55</v>
      </c>
      <c r="D936" s="109" t="s">
        <v>54</v>
      </c>
      <c r="E936" s="62">
        <v>67</v>
      </c>
      <c r="F936" s="110"/>
      <c r="G936" s="111"/>
      <c r="H936" s="110"/>
      <c r="I936" s="65">
        <v>15.4</v>
      </c>
      <c r="J936" s="112">
        <v>41</v>
      </c>
      <c r="K936" s="67">
        <v>248.73</v>
      </c>
    </row>
    <row r="937" spans="1:11" s="6" customFormat="1" ht="15" outlineLevel="1">
      <c r="A937" s="59" t="s">
        <v>43</v>
      </c>
      <c r="B937" s="108"/>
      <c r="C937" s="108" t="s">
        <v>56</v>
      </c>
      <c r="D937" s="109" t="s">
        <v>54</v>
      </c>
      <c r="E937" s="62">
        <v>98</v>
      </c>
      <c r="F937" s="110"/>
      <c r="G937" s="111"/>
      <c r="H937" s="110"/>
      <c r="I937" s="65">
        <v>6.52</v>
      </c>
      <c r="J937" s="112">
        <v>95</v>
      </c>
      <c r="K937" s="67">
        <v>166.74</v>
      </c>
    </row>
    <row r="938" spans="1:11" s="6" customFormat="1" ht="15" outlineLevel="1">
      <c r="A938" s="59" t="s">
        <v>43</v>
      </c>
      <c r="B938" s="108"/>
      <c r="C938" s="108" t="s">
        <v>57</v>
      </c>
      <c r="D938" s="109" t="s">
        <v>54</v>
      </c>
      <c r="E938" s="62">
        <v>77</v>
      </c>
      <c r="F938" s="110"/>
      <c r="G938" s="111"/>
      <c r="H938" s="110"/>
      <c r="I938" s="65">
        <v>5.12</v>
      </c>
      <c r="J938" s="112">
        <v>65</v>
      </c>
      <c r="K938" s="67">
        <v>114.09</v>
      </c>
    </row>
    <row r="939" spans="1:11" s="6" customFormat="1" ht="30" outlineLevel="1">
      <c r="A939" s="59" t="s">
        <v>43</v>
      </c>
      <c r="B939" s="108"/>
      <c r="C939" s="108" t="s">
        <v>58</v>
      </c>
      <c r="D939" s="109" t="s">
        <v>59</v>
      </c>
      <c r="E939" s="62">
        <v>2</v>
      </c>
      <c r="F939" s="110"/>
      <c r="G939" s="111" t="s">
        <v>544</v>
      </c>
      <c r="H939" s="110"/>
      <c r="I939" s="65">
        <v>1.82</v>
      </c>
      <c r="J939" s="112"/>
      <c r="K939" s="67"/>
    </row>
    <row r="940" spans="1:11" s="6" customFormat="1" ht="15.75">
      <c r="A940" s="70" t="s">
        <v>43</v>
      </c>
      <c r="B940" s="113"/>
      <c r="C940" s="113" t="s">
        <v>60</v>
      </c>
      <c r="D940" s="114"/>
      <c r="E940" s="73" t="s">
        <v>43</v>
      </c>
      <c r="F940" s="115"/>
      <c r="G940" s="116"/>
      <c r="H940" s="115"/>
      <c r="I940" s="76">
        <v>110.06</v>
      </c>
      <c r="J940" s="117"/>
      <c r="K940" s="78">
        <v>1982.81</v>
      </c>
    </row>
    <row r="941" spans="1:11" s="6" customFormat="1" ht="15" outlineLevel="1">
      <c r="A941" s="59" t="s">
        <v>43</v>
      </c>
      <c r="B941" s="108"/>
      <c r="C941" s="108" t="s">
        <v>61</v>
      </c>
      <c r="D941" s="109"/>
      <c r="E941" s="62" t="s">
        <v>43</v>
      </c>
      <c r="F941" s="110"/>
      <c r="G941" s="111"/>
      <c r="H941" s="110"/>
      <c r="I941" s="65"/>
      <c r="J941" s="112"/>
      <c r="K941" s="67"/>
    </row>
    <row r="942" spans="1:11" s="6" customFormat="1" ht="25.5" outlineLevel="1">
      <c r="A942" s="59" t="s">
        <v>43</v>
      </c>
      <c r="B942" s="108"/>
      <c r="C942" s="108" t="s">
        <v>46</v>
      </c>
      <c r="D942" s="109"/>
      <c r="E942" s="62" t="s">
        <v>43</v>
      </c>
      <c r="F942" s="110">
        <v>7.39</v>
      </c>
      <c r="G942" s="111" t="s">
        <v>549</v>
      </c>
      <c r="H942" s="110"/>
      <c r="I942" s="65">
        <v>0.67</v>
      </c>
      <c r="J942" s="112">
        <v>26.39</v>
      </c>
      <c r="K942" s="67">
        <v>17.55</v>
      </c>
    </row>
    <row r="943" spans="1:11" s="6" customFormat="1" ht="25.5" outlineLevel="1">
      <c r="A943" s="59" t="s">
        <v>43</v>
      </c>
      <c r="B943" s="108"/>
      <c r="C943" s="108" t="s">
        <v>48</v>
      </c>
      <c r="D943" s="109"/>
      <c r="E943" s="62" t="s">
        <v>43</v>
      </c>
      <c r="F943" s="110">
        <v>7.39</v>
      </c>
      <c r="G943" s="111" t="s">
        <v>549</v>
      </c>
      <c r="H943" s="110"/>
      <c r="I943" s="65">
        <v>0.67</v>
      </c>
      <c r="J943" s="112">
        <v>26.39</v>
      </c>
      <c r="K943" s="67">
        <v>17.55</v>
      </c>
    </row>
    <row r="944" spans="1:11" s="6" customFormat="1" ht="15" outlineLevel="1">
      <c r="A944" s="59" t="s">
        <v>43</v>
      </c>
      <c r="B944" s="108"/>
      <c r="C944" s="108" t="s">
        <v>63</v>
      </c>
      <c r="D944" s="109" t="s">
        <v>54</v>
      </c>
      <c r="E944" s="62">
        <v>175</v>
      </c>
      <c r="F944" s="110"/>
      <c r="G944" s="111"/>
      <c r="H944" s="110"/>
      <c r="I944" s="65">
        <v>1.18</v>
      </c>
      <c r="J944" s="112">
        <v>160</v>
      </c>
      <c r="K944" s="67">
        <v>28.08</v>
      </c>
    </row>
    <row r="945" spans="1:11" s="6" customFormat="1" ht="15" outlineLevel="1">
      <c r="A945" s="59" t="s">
        <v>43</v>
      </c>
      <c r="B945" s="108"/>
      <c r="C945" s="108" t="s">
        <v>64</v>
      </c>
      <c r="D945" s="109"/>
      <c r="E945" s="62" t="s">
        <v>43</v>
      </c>
      <c r="F945" s="110"/>
      <c r="G945" s="111"/>
      <c r="H945" s="110"/>
      <c r="I945" s="65">
        <v>1.85</v>
      </c>
      <c r="J945" s="112"/>
      <c r="K945" s="67">
        <v>45.63</v>
      </c>
    </row>
    <row r="946" spans="1:11" s="6" customFormat="1" ht="15.75">
      <c r="A946" s="70" t="s">
        <v>43</v>
      </c>
      <c r="B946" s="113"/>
      <c r="C946" s="113" t="s">
        <v>65</v>
      </c>
      <c r="D946" s="114"/>
      <c r="E946" s="73" t="s">
        <v>43</v>
      </c>
      <c r="F946" s="115"/>
      <c r="G946" s="116"/>
      <c r="H946" s="115"/>
      <c r="I946" s="76">
        <v>111.91</v>
      </c>
      <c r="J946" s="117"/>
      <c r="K946" s="78">
        <v>2028.44</v>
      </c>
    </row>
    <row r="947" spans="1:11" s="6" customFormat="1" ht="240">
      <c r="A947" s="59">
        <v>82</v>
      </c>
      <c r="B947" s="108" t="s">
        <v>584</v>
      </c>
      <c r="C947" s="108" t="s">
        <v>585</v>
      </c>
      <c r="D947" s="109" t="s">
        <v>41</v>
      </c>
      <c r="E947" s="62">
        <v>1</v>
      </c>
      <c r="F947" s="110">
        <v>22.52</v>
      </c>
      <c r="G947" s="111"/>
      <c r="H947" s="110"/>
      <c r="I947" s="65"/>
      <c r="J947" s="112"/>
      <c r="K947" s="67"/>
    </row>
    <row r="948" spans="1:11" s="6" customFormat="1" ht="25.5" outlineLevel="1">
      <c r="A948" s="59" t="s">
        <v>43</v>
      </c>
      <c r="B948" s="108"/>
      <c r="C948" s="108" t="s">
        <v>44</v>
      </c>
      <c r="D948" s="109"/>
      <c r="E948" s="62" t="s">
        <v>43</v>
      </c>
      <c r="F948" s="110">
        <v>21.2</v>
      </c>
      <c r="G948" s="111" t="s">
        <v>544</v>
      </c>
      <c r="H948" s="110"/>
      <c r="I948" s="65">
        <v>9.65</v>
      </c>
      <c r="J948" s="112">
        <v>26.39</v>
      </c>
      <c r="K948" s="67">
        <v>254.78</v>
      </c>
    </row>
    <row r="949" spans="1:11" s="6" customFormat="1" ht="25.5" outlineLevel="1">
      <c r="A949" s="59" t="s">
        <v>43</v>
      </c>
      <c r="B949" s="108"/>
      <c r="C949" s="108" t="s">
        <v>46</v>
      </c>
      <c r="D949" s="109"/>
      <c r="E949" s="62" t="s">
        <v>43</v>
      </c>
      <c r="F949" s="110">
        <v>0.06</v>
      </c>
      <c r="G949" s="111" t="s">
        <v>545</v>
      </c>
      <c r="H949" s="110"/>
      <c r="I949" s="65">
        <v>0.03</v>
      </c>
      <c r="J949" s="112">
        <v>10.33</v>
      </c>
      <c r="K949" s="67">
        <v>0.28000000000000003</v>
      </c>
    </row>
    <row r="950" spans="1:11" s="6" customFormat="1" ht="15" outlineLevel="1">
      <c r="A950" s="59" t="s">
        <v>43</v>
      </c>
      <c r="B950" s="108"/>
      <c r="C950" s="108" t="s">
        <v>48</v>
      </c>
      <c r="D950" s="109"/>
      <c r="E950" s="62" t="s">
        <v>43</v>
      </c>
      <c r="F950" s="110" t="s">
        <v>151</v>
      </c>
      <c r="G950" s="111"/>
      <c r="H950" s="110"/>
      <c r="I950" s="65"/>
      <c r="J950" s="112">
        <v>26.39</v>
      </c>
      <c r="K950" s="69" t="s">
        <v>586</v>
      </c>
    </row>
    <row r="951" spans="1:11" s="6" customFormat="1" ht="15" outlineLevel="1">
      <c r="A951" s="59" t="s">
        <v>43</v>
      </c>
      <c r="B951" s="108"/>
      <c r="C951" s="108" t="s">
        <v>52</v>
      </c>
      <c r="D951" s="109"/>
      <c r="E951" s="62" t="s">
        <v>43</v>
      </c>
      <c r="F951" s="110">
        <v>1.26</v>
      </c>
      <c r="G951" s="111">
        <v>0</v>
      </c>
      <c r="H951" s="110"/>
      <c r="I951" s="65"/>
      <c r="J951" s="112">
        <v>8.23</v>
      </c>
      <c r="K951" s="67"/>
    </row>
    <row r="952" spans="1:11" s="6" customFormat="1" ht="15" outlineLevel="1">
      <c r="A952" s="59" t="s">
        <v>43</v>
      </c>
      <c r="B952" s="108"/>
      <c r="C952" s="108" t="s">
        <v>53</v>
      </c>
      <c r="D952" s="109" t="s">
        <v>54</v>
      </c>
      <c r="E952" s="62">
        <v>114</v>
      </c>
      <c r="F952" s="110"/>
      <c r="G952" s="111"/>
      <c r="H952" s="110"/>
      <c r="I952" s="65">
        <v>11</v>
      </c>
      <c r="J952" s="112">
        <v>79</v>
      </c>
      <c r="K952" s="67">
        <v>201.28</v>
      </c>
    </row>
    <row r="953" spans="1:11" s="6" customFormat="1" ht="15" outlineLevel="1">
      <c r="A953" s="59" t="s">
        <v>43</v>
      </c>
      <c r="B953" s="108"/>
      <c r="C953" s="108" t="s">
        <v>55</v>
      </c>
      <c r="D953" s="109" t="s">
        <v>54</v>
      </c>
      <c r="E953" s="62">
        <v>67</v>
      </c>
      <c r="F953" s="110"/>
      <c r="G953" s="111"/>
      <c r="H953" s="110"/>
      <c r="I953" s="65">
        <v>6.47</v>
      </c>
      <c r="J953" s="112">
        <v>41</v>
      </c>
      <c r="K953" s="67">
        <v>104.46</v>
      </c>
    </row>
    <row r="954" spans="1:11" s="6" customFormat="1" ht="15" outlineLevel="1">
      <c r="A954" s="59" t="s">
        <v>43</v>
      </c>
      <c r="B954" s="108"/>
      <c r="C954" s="108" t="s">
        <v>56</v>
      </c>
      <c r="D954" s="109" t="s">
        <v>54</v>
      </c>
      <c r="E954" s="62">
        <v>98</v>
      </c>
      <c r="F954" s="110"/>
      <c r="G954" s="111"/>
      <c r="H954" s="110"/>
      <c r="I954" s="65">
        <v>0</v>
      </c>
      <c r="J954" s="112">
        <v>95</v>
      </c>
      <c r="K954" s="67">
        <v>0.11</v>
      </c>
    </row>
    <row r="955" spans="1:11" s="6" customFormat="1" ht="15" outlineLevel="1">
      <c r="A955" s="59" t="s">
        <v>43</v>
      </c>
      <c r="B955" s="108"/>
      <c r="C955" s="108" t="s">
        <v>57</v>
      </c>
      <c r="D955" s="109" t="s">
        <v>54</v>
      </c>
      <c r="E955" s="62">
        <v>77</v>
      </c>
      <c r="F955" s="110"/>
      <c r="G955" s="111"/>
      <c r="H955" s="110"/>
      <c r="I955" s="65">
        <v>0</v>
      </c>
      <c r="J955" s="112">
        <v>65</v>
      </c>
      <c r="K955" s="67">
        <v>0.08</v>
      </c>
    </row>
    <row r="956" spans="1:11" s="6" customFormat="1" ht="30" outlineLevel="1">
      <c r="A956" s="59" t="s">
        <v>43</v>
      </c>
      <c r="B956" s="108"/>
      <c r="C956" s="108" t="s">
        <v>58</v>
      </c>
      <c r="D956" s="109" t="s">
        <v>59</v>
      </c>
      <c r="E956" s="62">
        <v>1.68</v>
      </c>
      <c r="F956" s="110"/>
      <c r="G956" s="111" t="s">
        <v>544</v>
      </c>
      <c r="H956" s="110"/>
      <c r="I956" s="65">
        <v>0.77</v>
      </c>
      <c r="J956" s="112"/>
      <c r="K956" s="67"/>
    </row>
    <row r="957" spans="1:11" s="6" customFormat="1" ht="15.75">
      <c r="A957" s="70" t="s">
        <v>43</v>
      </c>
      <c r="B957" s="113"/>
      <c r="C957" s="113" t="s">
        <v>60</v>
      </c>
      <c r="D957" s="114"/>
      <c r="E957" s="73" t="s">
        <v>43</v>
      </c>
      <c r="F957" s="115"/>
      <c r="G957" s="116"/>
      <c r="H957" s="115"/>
      <c r="I957" s="76">
        <v>27.15</v>
      </c>
      <c r="J957" s="117"/>
      <c r="K957" s="78">
        <v>560.99</v>
      </c>
    </row>
    <row r="958" spans="1:11" s="6" customFormat="1" ht="15" outlineLevel="1">
      <c r="A958" s="59" t="s">
        <v>43</v>
      </c>
      <c r="B958" s="108"/>
      <c r="C958" s="108" t="s">
        <v>61</v>
      </c>
      <c r="D958" s="109"/>
      <c r="E958" s="62" t="s">
        <v>43</v>
      </c>
      <c r="F958" s="110"/>
      <c r="G958" s="111"/>
      <c r="H958" s="110"/>
      <c r="I958" s="65"/>
      <c r="J958" s="112"/>
      <c r="K958" s="67"/>
    </row>
    <row r="959" spans="1:11" s="6" customFormat="1" ht="25.5" outlineLevel="1">
      <c r="A959" s="59" t="s">
        <v>43</v>
      </c>
      <c r="B959" s="108"/>
      <c r="C959" s="108" t="s">
        <v>46</v>
      </c>
      <c r="D959" s="109"/>
      <c r="E959" s="62" t="s">
        <v>43</v>
      </c>
      <c r="F959" s="110">
        <v>0.01</v>
      </c>
      <c r="G959" s="111" t="s">
        <v>549</v>
      </c>
      <c r="H959" s="110"/>
      <c r="I959" s="65"/>
      <c r="J959" s="112">
        <v>26.39</v>
      </c>
      <c r="K959" s="67">
        <v>0.01</v>
      </c>
    </row>
    <row r="960" spans="1:11" s="6" customFormat="1" ht="25.5" outlineLevel="1">
      <c r="A960" s="59" t="s">
        <v>43</v>
      </c>
      <c r="B960" s="108"/>
      <c r="C960" s="108" t="s">
        <v>48</v>
      </c>
      <c r="D960" s="109"/>
      <c r="E960" s="62" t="s">
        <v>43</v>
      </c>
      <c r="F960" s="110">
        <v>0.01</v>
      </c>
      <c r="G960" s="111" t="s">
        <v>549</v>
      </c>
      <c r="H960" s="110"/>
      <c r="I960" s="65"/>
      <c r="J960" s="112">
        <v>26.39</v>
      </c>
      <c r="K960" s="67">
        <v>0.01</v>
      </c>
    </row>
    <row r="961" spans="1:11" s="6" customFormat="1" ht="15" outlineLevel="1">
      <c r="A961" s="59" t="s">
        <v>43</v>
      </c>
      <c r="B961" s="108"/>
      <c r="C961" s="108" t="s">
        <v>63</v>
      </c>
      <c r="D961" s="109" t="s">
        <v>54</v>
      </c>
      <c r="E961" s="62">
        <v>175</v>
      </c>
      <c r="F961" s="110"/>
      <c r="G961" s="111"/>
      <c r="H961" s="110"/>
      <c r="I961" s="65">
        <v>0</v>
      </c>
      <c r="J961" s="112">
        <v>160</v>
      </c>
      <c r="K961" s="67">
        <v>0.02</v>
      </c>
    </row>
    <row r="962" spans="1:11" s="6" customFormat="1" ht="15" outlineLevel="1">
      <c r="A962" s="59" t="s">
        <v>43</v>
      </c>
      <c r="B962" s="108"/>
      <c r="C962" s="108" t="s">
        <v>64</v>
      </c>
      <c r="D962" s="109"/>
      <c r="E962" s="62" t="s">
        <v>43</v>
      </c>
      <c r="F962" s="110"/>
      <c r="G962" s="111"/>
      <c r="H962" s="110"/>
      <c r="I962" s="65"/>
      <c r="J962" s="112"/>
      <c r="K962" s="67">
        <v>0.03</v>
      </c>
    </row>
    <row r="963" spans="1:11" s="6" customFormat="1" ht="15.75">
      <c r="A963" s="70" t="s">
        <v>43</v>
      </c>
      <c r="B963" s="113"/>
      <c r="C963" s="113" t="s">
        <v>65</v>
      </c>
      <c r="D963" s="114"/>
      <c r="E963" s="73" t="s">
        <v>43</v>
      </c>
      <c r="F963" s="115"/>
      <c r="G963" s="116"/>
      <c r="H963" s="115"/>
      <c r="I963" s="76">
        <v>27.15</v>
      </c>
      <c r="J963" s="117"/>
      <c r="K963" s="78">
        <v>561.02</v>
      </c>
    </row>
    <row r="964" spans="1:11" s="6" customFormat="1" ht="240">
      <c r="A964" s="59">
        <v>83</v>
      </c>
      <c r="B964" s="108" t="s">
        <v>587</v>
      </c>
      <c r="C964" s="108" t="s">
        <v>588</v>
      </c>
      <c r="D964" s="109" t="s">
        <v>74</v>
      </c>
      <c r="E964" s="62" t="s">
        <v>589</v>
      </c>
      <c r="F964" s="110">
        <v>1448.28</v>
      </c>
      <c r="G964" s="111"/>
      <c r="H964" s="110"/>
      <c r="I964" s="65"/>
      <c r="J964" s="112"/>
      <c r="K964" s="67"/>
    </row>
    <row r="965" spans="1:11" s="6" customFormat="1" ht="25.5" outlineLevel="1">
      <c r="A965" s="59" t="s">
        <v>43</v>
      </c>
      <c r="B965" s="108"/>
      <c r="C965" s="108" t="s">
        <v>44</v>
      </c>
      <c r="D965" s="109"/>
      <c r="E965" s="62" t="s">
        <v>43</v>
      </c>
      <c r="F965" s="110">
        <v>405.5</v>
      </c>
      <c r="G965" s="111" t="s">
        <v>544</v>
      </c>
      <c r="H965" s="110"/>
      <c r="I965" s="65">
        <v>14.77</v>
      </c>
      <c r="J965" s="112">
        <v>26.39</v>
      </c>
      <c r="K965" s="67">
        <v>389.86</v>
      </c>
    </row>
    <row r="966" spans="1:11" s="6" customFormat="1" ht="25.5" outlineLevel="1">
      <c r="A966" s="59" t="s">
        <v>43</v>
      </c>
      <c r="B966" s="108"/>
      <c r="C966" s="108" t="s">
        <v>46</v>
      </c>
      <c r="D966" s="109"/>
      <c r="E966" s="62" t="s">
        <v>43</v>
      </c>
      <c r="F966" s="110">
        <v>24.51</v>
      </c>
      <c r="G966" s="111" t="s">
        <v>545</v>
      </c>
      <c r="H966" s="110"/>
      <c r="I966" s="65">
        <v>0.88</v>
      </c>
      <c r="J966" s="112">
        <v>9.9499999999999993</v>
      </c>
      <c r="K966" s="67">
        <v>8.7799999999999994</v>
      </c>
    </row>
    <row r="967" spans="1:11" s="6" customFormat="1" ht="15" outlineLevel="1">
      <c r="A967" s="59" t="s">
        <v>43</v>
      </c>
      <c r="B967" s="108"/>
      <c r="C967" s="108" t="s">
        <v>48</v>
      </c>
      <c r="D967" s="109"/>
      <c r="E967" s="62" t="s">
        <v>43</v>
      </c>
      <c r="F967" s="110" t="s">
        <v>590</v>
      </c>
      <c r="G967" s="111"/>
      <c r="H967" s="110"/>
      <c r="I967" s="68" t="s">
        <v>591</v>
      </c>
      <c r="J967" s="112">
        <v>26.39</v>
      </c>
      <c r="K967" s="69" t="s">
        <v>592</v>
      </c>
    </row>
    <row r="968" spans="1:11" s="6" customFormat="1" ht="15" outlineLevel="1">
      <c r="A968" s="59" t="s">
        <v>43</v>
      </c>
      <c r="B968" s="108"/>
      <c r="C968" s="108" t="s">
        <v>52</v>
      </c>
      <c r="D968" s="109"/>
      <c r="E968" s="62" t="s">
        <v>43</v>
      </c>
      <c r="F968" s="110">
        <v>1018.27</v>
      </c>
      <c r="G968" s="111">
        <v>0</v>
      </c>
      <c r="H968" s="110"/>
      <c r="I968" s="65"/>
      <c r="J968" s="112">
        <v>8.23</v>
      </c>
      <c r="K968" s="67"/>
    </row>
    <row r="969" spans="1:11" s="6" customFormat="1" ht="15" outlineLevel="1">
      <c r="A969" s="59" t="s">
        <v>43</v>
      </c>
      <c r="B969" s="108"/>
      <c r="C969" s="108" t="s">
        <v>53</v>
      </c>
      <c r="D969" s="109" t="s">
        <v>54</v>
      </c>
      <c r="E969" s="62">
        <v>114</v>
      </c>
      <c r="F969" s="110"/>
      <c r="G969" s="111"/>
      <c r="H969" s="110"/>
      <c r="I969" s="65">
        <v>16.84</v>
      </c>
      <c r="J969" s="112">
        <v>79</v>
      </c>
      <c r="K969" s="67">
        <v>307.99</v>
      </c>
    </row>
    <row r="970" spans="1:11" s="6" customFormat="1" ht="15" outlineLevel="1">
      <c r="A970" s="59" t="s">
        <v>43</v>
      </c>
      <c r="B970" s="108"/>
      <c r="C970" s="108" t="s">
        <v>55</v>
      </c>
      <c r="D970" s="109" t="s">
        <v>54</v>
      </c>
      <c r="E970" s="62">
        <v>67</v>
      </c>
      <c r="F970" s="110"/>
      <c r="G970" s="111"/>
      <c r="H970" s="110"/>
      <c r="I970" s="65">
        <v>9.9</v>
      </c>
      <c r="J970" s="112">
        <v>41</v>
      </c>
      <c r="K970" s="67">
        <v>159.84</v>
      </c>
    </row>
    <row r="971" spans="1:11" s="6" customFormat="1" ht="15" outlineLevel="1">
      <c r="A971" s="59" t="s">
        <v>43</v>
      </c>
      <c r="B971" s="108"/>
      <c r="C971" s="108" t="s">
        <v>56</v>
      </c>
      <c r="D971" s="109" t="s">
        <v>54</v>
      </c>
      <c r="E971" s="62">
        <v>98</v>
      </c>
      <c r="F971" s="110"/>
      <c r="G971" s="111"/>
      <c r="H971" s="110"/>
      <c r="I971" s="65">
        <v>0.13</v>
      </c>
      <c r="J971" s="112">
        <v>95</v>
      </c>
      <c r="K971" s="67">
        <v>3.31</v>
      </c>
    </row>
    <row r="972" spans="1:11" s="6" customFormat="1" ht="15" outlineLevel="1">
      <c r="A972" s="59" t="s">
        <v>43</v>
      </c>
      <c r="B972" s="108"/>
      <c r="C972" s="108" t="s">
        <v>57</v>
      </c>
      <c r="D972" s="109" t="s">
        <v>54</v>
      </c>
      <c r="E972" s="62">
        <v>77</v>
      </c>
      <c r="F972" s="110"/>
      <c r="G972" s="111"/>
      <c r="H972" s="110"/>
      <c r="I972" s="65">
        <v>0.1</v>
      </c>
      <c r="J972" s="112">
        <v>65</v>
      </c>
      <c r="K972" s="67">
        <v>2.2599999999999998</v>
      </c>
    </row>
    <row r="973" spans="1:11" s="6" customFormat="1" ht="30" outlineLevel="1">
      <c r="A973" s="59" t="s">
        <v>43</v>
      </c>
      <c r="B973" s="108"/>
      <c r="C973" s="108" t="s">
        <v>58</v>
      </c>
      <c r="D973" s="109" t="s">
        <v>59</v>
      </c>
      <c r="E973" s="62">
        <v>33.79</v>
      </c>
      <c r="F973" s="110"/>
      <c r="G973" s="111" t="s">
        <v>544</v>
      </c>
      <c r="H973" s="110"/>
      <c r="I973" s="65">
        <v>1.23</v>
      </c>
      <c r="J973" s="112"/>
      <c r="K973" s="67"/>
    </row>
    <row r="974" spans="1:11" s="6" customFormat="1" ht="15.75">
      <c r="A974" s="70" t="s">
        <v>43</v>
      </c>
      <c r="B974" s="113"/>
      <c r="C974" s="113" t="s">
        <v>60</v>
      </c>
      <c r="D974" s="114"/>
      <c r="E974" s="73" t="s">
        <v>43</v>
      </c>
      <c r="F974" s="115"/>
      <c r="G974" s="116"/>
      <c r="H974" s="115"/>
      <c r="I974" s="76">
        <v>42.62</v>
      </c>
      <c r="J974" s="117"/>
      <c r="K974" s="78">
        <v>872.04</v>
      </c>
    </row>
    <row r="975" spans="1:11" s="6" customFormat="1" ht="15" outlineLevel="1">
      <c r="A975" s="59" t="s">
        <v>43</v>
      </c>
      <c r="B975" s="108"/>
      <c r="C975" s="108" t="s">
        <v>61</v>
      </c>
      <c r="D975" s="109"/>
      <c r="E975" s="62" t="s">
        <v>43</v>
      </c>
      <c r="F975" s="110"/>
      <c r="G975" s="111"/>
      <c r="H975" s="110"/>
      <c r="I975" s="65"/>
      <c r="J975" s="112"/>
      <c r="K975" s="67"/>
    </row>
    <row r="976" spans="1:11" s="6" customFormat="1" ht="25.5" outlineLevel="1">
      <c r="A976" s="59" t="s">
        <v>43</v>
      </c>
      <c r="B976" s="108"/>
      <c r="C976" s="108" t="s">
        <v>46</v>
      </c>
      <c r="D976" s="109"/>
      <c r="E976" s="62" t="s">
        <v>43</v>
      </c>
      <c r="F976" s="110">
        <v>3.66</v>
      </c>
      <c r="G976" s="111" t="s">
        <v>549</v>
      </c>
      <c r="H976" s="110"/>
      <c r="I976" s="65">
        <v>0.01</v>
      </c>
      <c r="J976" s="112">
        <v>26.39</v>
      </c>
      <c r="K976" s="67">
        <v>0.35</v>
      </c>
    </row>
    <row r="977" spans="1:11" s="6" customFormat="1" ht="25.5" outlineLevel="1">
      <c r="A977" s="59" t="s">
        <v>43</v>
      </c>
      <c r="B977" s="108"/>
      <c r="C977" s="108" t="s">
        <v>48</v>
      </c>
      <c r="D977" s="109"/>
      <c r="E977" s="62" t="s">
        <v>43</v>
      </c>
      <c r="F977" s="110">
        <v>3.66</v>
      </c>
      <c r="G977" s="111" t="s">
        <v>549</v>
      </c>
      <c r="H977" s="110"/>
      <c r="I977" s="65">
        <v>0.01</v>
      </c>
      <c r="J977" s="112">
        <v>26.39</v>
      </c>
      <c r="K977" s="67">
        <v>0.35</v>
      </c>
    </row>
    <row r="978" spans="1:11" s="6" customFormat="1" ht="15" outlineLevel="1">
      <c r="A978" s="59" t="s">
        <v>43</v>
      </c>
      <c r="B978" s="108"/>
      <c r="C978" s="108" t="s">
        <v>63</v>
      </c>
      <c r="D978" s="109" t="s">
        <v>54</v>
      </c>
      <c r="E978" s="62">
        <v>175</v>
      </c>
      <c r="F978" s="110"/>
      <c r="G978" s="111"/>
      <c r="H978" s="110"/>
      <c r="I978" s="65">
        <v>0.02</v>
      </c>
      <c r="J978" s="112">
        <v>160</v>
      </c>
      <c r="K978" s="67">
        <v>0.56000000000000005</v>
      </c>
    </row>
    <row r="979" spans="1:11" s="6" customFormat="1" ht="15" outlineLevel="1">
      <c r="A979" s="59" t="s">
        <v>43</v>
      </c>
      <c r="B979" s="108"/>
      <c r="C979" s="108" t="s">
        <v>64</v>
      </c>
      <c r="D979" s="109"/>
      <c r="E979" s="62" t="s">
        <v>43</v>
      </c>
      <c r="F979" s="110"/>
      <c r="G979" s="111"/>
      <c r="H979" s="110"/>
      <c r="I979" s="65">
        <v>0.03</v>
      </c>
      <c r="J979" s="112"/>
      <c r="K979" s="67">
        <v>0.91</v>
      </c>
    </row>
    <row r="980" spans="1:11" s="6" customFormat="1" ht="15.75">
      <c r="A980" s="70" t="s">
        <v>43</v>
      </c>
      <c r="B980" s="113"/>
      <c r="C980" s="113" t="s">
        <v>65</v>
      </c>
      <c r="D980" s="114"/>
      <c r="E980" s="73" t="s">
        <v>43</v>
      </c>
      <c r="F980" s="115"/>
      <c r="G980" s="116"/>
      <c r="H980" s="115"/>
      <c r="I980" s="76">
        <v>42.65</v>
      </c>
      <c r="J980" s="117"/>
      <c r="K980" s="78">
        <v>872.95</v>
      </c>
    </row>
    <row r="981" spans="1:11" s="6" customFormat="1" ht="135">
      <c r="A981" s="59">
        <v>84</v>
      </c>
      <c r="B981" s="108" t="s">
        <v>593</v>
      </c>
      <c r="C981" s="108" t="s">
        <v>594</v>
      </c>
      <c r="D981" s="109" t="s">
        <v>74</v>
      </c>
      <c r="E981" s="62" t="s">
        <v>595</v>
      </c>
      <c r="F981" s="110">
        <v>98.52</v>
      </c>
      <c r="G981" s="111"/>
      <c r="H981" s="110"/>
      <c r="I981" s="65"/>
      <c r="J981" s="112"/>
      <c r="K981" s="67"/>
    </row>
    <row r="982" spans="1:11" s="6" customFormat="1" ht="15" outlineLevel="1">
      <c r="A982" s="59" t="s">
        <v>43</v>
      </c>
      <c r="B982" s="108"/>
      <c r="C982" s="108" t="s">
        <v>44</v>
      </c>
      <c r="D982" s="109"/>
      <c r="E982" s="62" t="s">
        <v>43</v>
      </c>
      <c r="F982" s="110">
        <v>98.52</v>
      </c>
      <c r="G982" s="111" t="s">
        <v>76</v>
      </c>
      <c r="H982" s="110"/>
      <c r="I982" s="65">
        <v>11.7</v>
      </c>
      <c r="J982" s="112">
        <v>26.39</v>
      </c>
      <c r="K982" s="67">
        <v>308.87</v>
      </c>
    </row>
    <row r="983" spans="1:11" s="6" customFormat="1" ht="15" outlineLevel="1">
      <c r="A983" s="59" t="s">
        <v>43</v>
      </c>
      <c r="B983" s="108"/>
      <c r="C983" s="108" t="s">
        <v>46</v>
      </c>
      <c r="D983" s="109"/>
      <c r="E983" s="62" t="s">
        <v>43</v>
      </c>
      <c r="F983" s="110"/>
      <c r="G983" s="111">
        <v>1.2</v>
      </c>
      <c r="H983" s="110"/>
      <c r="I983" s="65"/>
      <c r="J983" s="112"/>
      <c r="K983" s="67"/>
    </row>
    <row r="984" spans="1:11" s="6" customFormat="1" ht="15" outlineLevel="1">
      <c r="A984" s="59" t="s">
        <v>43</v>
      </c>
      <c r="B984" s="108"/>
      <c r="C984" s="108" t="s">
        <v>48</v>
      </c>
      <c r="D984" s="109"/>
      <c r="E984" s="62" t="s">
        <v>43</v>
      </c>
      <c r="F984" s="110"/>
      <c r="G984" s="111"/>
      <c r="H984" s="110"/>
      <c r="I984" s="65"/>
      <c r="J984" s="112">
        <v>26.39</v>
      </c>
      <c r="K984" s="67"/>
    </row>
    <row r="985" spans="1:11" s="6" customFormat="1" ht="15" outlineLevel="1">
      <c r="A985" s="59" t="s">
        <v>43</v>
      </c>
      <c r="B985" s="108"/>
      <c r="C985" s="108" t="s">
        <v>52</v>
      </c>
      <c r="D985" s="109"/>
      <c r="E985" s="62" t="s">
        <v>43</v>
      </c>
      <c r="F985" s="110"/>
      <c r="G985" s="111"/>
      <c r="H985" s="110"/>
      <c r="I985" s="65"/>
      <c r="J985" s="112"/>
      <c r="K985" s="67"/>
    </row>
    <row r="986" spans="1:11" s="6" customFormat="1" ht="15" outlineLevel="1">
      <c r="A986" s="59" t="s">
        <v>43</v>
      </c>
      <c r="B986" s="108"/>
      <c r="C986" s="108" t="s">
        <v>53</v>
      </c>
      <c r="D986" s="109" t="s">
        <v>54</v>
      </c>
      <c r="E986" s="62">
        <v>80</v>
      </c>
      <c r="F986" s="110"/>
      <c r="G986" s="111"/>
      <c r="H986" s="110"/>
      <c r="I986" s="65">
        <v>9.36</v>
      </c>
      <c r="J986" s="112">
        <v>70</v>
      </c>
      <c r="K986" s="67">
        <v>216.21</v>
      </c>
    </row>
    <row r="987" spans="1:11" s="6" customFormat="1" ht="15" outlineLevel="1">
      <c r="A987" s="59" t="s">
        <v>43</v>
      </c>
      <c r="B987" s="108"/>
      <c r="C987" s="108" t="s">
        <v>55</v>
      </c>
      <c r="D987" s="109" t="s">
        <v>54</v>
      </c>
      <c r="E987" s="62">
        <v>55</v>
      </c>
      <c r="F987" s="110"/>
      <c r="G987" s="111"/>
      <c r="H987" s="110"/>
      <c r="I987" s="65">
        <v>6.44</v>
      </c>
      <c r="J987" s="112">
        <v>41</v>
      </c>
      <c r="K987" s="67">
        <v>126.64</v>
      </c>
    </row>
    <row r="988" spans="1:11" s="6" customFormat="1" ht="15" outlineLevel="1">
      <c r="A988" s="59" t="s">
        <v>43</v>
      </c>
      <c r="B988" s="108"/>
      <c r="C988" s="108" t="s">
        <v>56</v>
      </c>
      <c r="D988" s="109" t="s">
        <v>54</v>
      </c>
      <c r="E988" s="62">
        <v>98</v>
      </c>
      <c r="F988" s="110"/>
      <c r="G988" s="111"/>
      <c r="H988" s="110"/>
      <c r="I988" s="65">
        <v>0</v>
      </c>
      <c r="J988" s="112">
        <v>95</v>
      </c>
      <c r="K988" s="67">
        <v>0</v>
      </c>
    </row>
    <row r="989" spans="1:11" s="6" customFormat="1" ht="15" outlineLevel="1">
      <c r="A989" s="59" t="s">
        <v>43</v>
      </c>
      <c r="B989" s="108"/>
      <c r="C989" s="108" t="s">
        <v>57</v>
      </c>
      <c r="D989" s="109" t="s">
        <v>54</v>
      </c>
      <c r="E989" s="62">
        <v>77</v>
      </c>
      <c r="F989" s="110"/>
      <c r="G989" s="111"/>
      <c r="H989" s="110"/>
      <c r="I989" s="65">
        <v>0</v>
      </c>
      <c r="J989" s="112">
        <v>65</v>
      </c>
      <c r="K989" s="67">
        <v>0</v>
      </c>
    </row>
    <row r="990" spans="1:11" s="6" customFormat="1" ht="30" outlineLevel="1">
      <c r="A990" s="59" t="s">
        <v>43</v>
      </c>
      <c r="B990" s="108"/>
      <c r="C990" s="108" t="s">
        <v>58</v>
      </c>
      <c r="D990" s="109" t="s">
        <v>59</v>
      </c>
      <c r="E990" s="62">
        <v>9.64</v>
      </c>
      <c r="F990" s="110"/>
      <c r="G990" s="111" t="s">
        <v>76</v>
      </c>
      <c r="H990" s="110"/>
      <c r="I990" s="65">
        <v>1.1499999999999999</v>
      </c>
      <c r="J990" s="112"/>
      <c r="K990" s="67"/>
    </row>
    <row r="991" spans="1:11" s="6" customFormat="1" ht="15.75">
      <c r="A991" s="70" t="s">
        <v>43</v>
      </c>
      <c r="B991" s="113"/>
      <c r="C991" s="113" t="s">
        <v>60</v>
      </c>
      <c r="D991" s="114"/>
      <c r="E991" s="73" t="s">
        <v>43</v>
      </c>
      <c r="F991" s="115"/>
      <c r="G991" s="116"/>
      <c r="H991" s="115"/>
      <c r="I991" s="76">
        <v>27.5</v>
      </c>
      <c r="J991" s="117"/>
      <c r="K991" s="78">
        <v>651.72</v>
      </c>
    </row>
    <row r="992" spans="1:11" s="6" customFormat="1" ht="135">
      <c r="A992" s="59">
        <v>85</v>
      </c>
      <c r="B992" s="108" t="s">
        <v>596</v>
      </c>
      <c r="C992" s="108" t="s">
        <v>597</v>
      </c>
      <c r="D992" s="109" t="s">
        <v>68</v>
      </c>
      <c r="E992" s="62" t="s">
        <v>598</v>
      </c>
      <c r="F992" s="110">
        <v>116.41</v>
      </c>
      <c r="G992" s="111"/>
      <c r="H992" s="110"/>
      <c r="I992" s="65"/>
      <c r="J992" s="112"/>
      <c r="K992" s="67"/>
    </row>
    <row r="993" spans="1:11" s="6" customFormat="1" ht="15" outlineLevel="1">
      <c r="A993" s="59" t="s">
        <v>43</v>
      </c>
      <c r="B993" s="108"/>
      <c r="C993" s="108" t="s">
        <v>44</v>
      </c>
      <c r="D993" s="109"/>
      <c r="E993" s="62" t="s">
        <v>43</v>
      </c>
      <c r="F993" s="110">
        <v>116.41</v>
      </c>
      <c r="G993" s="111" t="s">
        <v>76</v>
      </c>
      <c r="H993" s="110"/>
      <c r="I993" s="65">
        <v>3.7</v>
      </c>
      <c r="J993" s="112">
        <v>26.39</v>
      </c>
      <c r="K993" s="67">
        <v>97.73</v>
      </c>
    </row>
    <row r="994" spans="1:11" s="6" customFormat="1" ht="15" outlineLevel="1">
      <c r="A994" s="59" t="s">
        <v>43</v>
      </c>
      <c r="B994" s="108"/>
      <c r="C994" s="108" t="s">
        <v>46</v>
      </c>
      <c r="D994" s="109"/>
      <c r="E994" s="62" t="s">
        <v>43</v>
      </c>
      <c r="F994" s="110"/>
      <c r="G994" s="111">
        <v>1.2</v>
      </c>
      <c r="H994" s="110"/>
      <c r="I994" s="65"/>
      <c r="J994" s="112"/>
      <c r="K994" s="67"/>
    </row>
    <row r="995" spans="1:11" s="6" customFormat="1" ht="15" outlineLevel="1">
      <c r="A995" s="59" t="s">
        <v>43</v>
      </c>
      <c r="B995" s="108"/>
      <c r="C995" s="108" t="s">
        <v>48</v>
      </c>
      <c r="D995" s="109"/>
      <c r="E995" s="62" t="s">
        <v>43</v>
      </c>
      <c r="F995" s="110"/>
      <c r="G995" s="111"/>
      <c r="H995" s="110"/>
      <c r="I995" s="65"/>
      <c r="J995" s="112">
        <v>26.39</v>
      </c>
      <c r="K995" s="67"/>
    </row>
    <row r="996" spans="1:11" s="6" customFormat="1" ht="15" outlineLevel="1">
      <c r="A996" s="59" t="s">
        <v>43</v>
      </c>
      <c r="B996" s="108"/>
      <c r="C996" s="108" t="s">
        <v>52</v>
      </c>
      <c r="D996" s="109"/>
      <c r="E996" s="62" t="s">
        <v>43</v>
      </c>
      <c r="F996" s="110"/>
      <c r="G996" s="111"/>
      <c r="H996" s="110"/>
      <c r="I996" s="65"/>
      <c r="J996" s="112"/>
      <c r="K996" s="67"/>
    </row>
    <row r="997" spans="1:11" s="6" customFormat="1" ht="15" outlineLevel="1">
      <c r="A997" s="59" t="s">
        <v>43</v>
      </c>
      <c r="B997" s="108"/>
      <c r="C997" s="108" t="s">
        <v>53</v>
      </c>
      <c r="D997" s="109" t="s">
        <v>54</v>
      </c>
      <c r="E997" s="62">
        <v>80</v>
      </c>
      <c r="F997" s="110"/>
      <c r="G997" s="111"/>
      <c r="H997" s="110"/>
      <c r="I997" s="65">
        <v>2.96</v>
      </c>
      <c r="J997" s="112">
        <v>70</v>
      </c>
      <c r="K997" s="67">
        <v>68.41</v>
      </c>
    </row>
    <row r="998" spans="1:11" s="6" customFormat="1" ht="15" outlineLevel="1">
      <c r="A998" s="59" t="s">
        <v>43</v>
      </c>
      <c r="B998" s="108"/>
      <c r="C998" s="108" t="s">
        <v>55</v>
      </c>
      <c r="D998" s="109" t="s">
        <v>54</v>
      </c>
      <c r="E998" s="62">
        <v>55</v>
      </c>
      <c r="F998" s="110"/>
      <c r="G998" s="111"/>
      <c r="H998" s="110"/>
      <c r="I998" s="65">
        <v>2.04</v>
      </c>
      <c r="J998" s="112">
        <v>41</v>
      </c>
      <c r="K998" s="67">
        <v>40.07</v>
      </c>
    </row>
    <row r="999" spans="1:11" s="6" customFormat="1" ht="15" outlineLevel="1">
      <c r="A999" s="59" t="s">
        <v>43</v>
      </c>
      <c r="B999" s="108"/>
      <c r="C999" s="108" t="s">
        <v>56</v>
      </c>
      <c r="D999" s="109" t="s">
        <v>54</v>
      </c>
      <c r="E999" s="62">
        <v>98</v>
      </c>
      <c r="F999" s="110"/>
      <c r="G999" s="111"/>
      <c r="H999" s="110"/>
      <c r="I999" s="65">
        <v>0</v>
      </c>
      <c r="J999" s="112">
        <v>95</v>
      </c>
      <c r="K999" s="67">
        <v>0</v>
      </c>
    </row>
    <row r="1000" spans="1:11" s="6" customFormat="1" ht="15" outlineLevel="1">
      <c r="A1000" s="59" t="s">
        <v>43</v>
      </c>
      <c r="B1000" s="108"/>
      <c r="C1000" s="108" t="s">
        <v>57</v>
      </c>
      <c r="D1000" s="109" t="s">
        <v>54</v>
      </c>
      <c r="E1000" s="62">
        <v>77</v>
      </c>
      <c r="F1000" s="110"/>
      <c r="G1000" s="111"/>
      <c r="H1000" s="110"/>
      <c r="I1000" s="65">
        <v>0</v>
      </c>
      <c r="J1000" s="112">
        <v>65</v>
      </c>
      <c r="K1000" s="67">
        <v>0</v>
      </c>
    </row>
    <row r="1001" spans="1:11" s="6" customFormat="1" ht="30" outlineLevel="1">
      <c r="A1001" s="59" t="s">
        <v>43</v>
      </c>
      <c r="B1001" s="108"/>
      <c r="C1001" s="108" t="s">
        <v>58</v>
      </c>
      <c r="D1001" s="109" t="s">
        <v>59</v>
      </c>
      <c r="E1001" s="62">
        <v>11.39</v>
      </c>
      <c r="F1001" s="110"/>
      <c r="G1001" s="111" t="s">
        <v>76</v>
      </c>
      <c r="H1001" s="110"/>
      <c r="I1001" s="65">
        <v>0.36</v>
      </c>
      <c r="J1001" s="112"/>
      <c r="K1001" s="67"/>
    </row>
    <row r="1002" spans="1:11" s="6" customFormat="1" ht="15.75">
      <c r="A1002" s="70" t="s">
        <v>43</v>
      </c>
      <c r="B1002" s="113"/>
      <c r="C1002" s="113" t="s">
        <v>60</v>
      </c>
      <c r="D1002" s="114"/>
      <c r="E1002" s="73" t="s">
        <v>43</v>
      </c>
      <c r="F1002" s="115"/>
      <c r="G1002" s="116"/>
      <c r="H1002" s="115"/>
      <c r="I1002" s="76">
        <v>8.6999999999999993</v>
      </c>
      <c r="J1002" s="117"/>
      <c r="K1002" s="78">
        <v>206.21</v>
      </c>
    </row>
    <row r="1003" spans="1:11" s="6" customFormat="1" ht="240">
      <c r="A1003" s="59">
        <v>86</v>
      </c>
      <c r="B1003" s="108" t="s">
        <v>599</v>
      </c>
      <c r="C1003" s="108" t="s">
        <v>600</v>
      </c>
      <c r="D1003" s="109" t="s">
        <v>142</v>
      </c>
      <c r="E1003" s="62" t="s">
        <v>598</v>
      </c>
      <c r="F1003" s="110">
        <v>1179.7</v>
      </c>
      <c r="G1003" s="111"/>
      <c r="H1003" s="110"/>
      <c r="I1003" s="65"/>
      <c r="J1003" s="112"/>
      <c r="K1003" s="67"/>
    </row>
    <row r="1004" spans="1:11" s="6" customFormat="1" ht="25.5" outlineLevel="1">
      <c r="A1004" s="59" t="s">
        <v>43</v>
      </c>
      <c r="B1004" s="108"/>
      <c r="C1004" s="108" t="s">
        <v>44</v>
      </c>
      <c r="D1004" s="109"/>
      <c r="E1004" s="62" t="s">
        <v>43</v>
      </c>
      <c r="F1004" s="110">
        <v>1005.25</v>
      </c>
      <c r="G1004" s="111" t="s">
        <v>85</v>
      </c>
      <c r="H1004" s="110"/>
      <c r="I1004" s="65">
        <v>29.42</v>
      </c>
      <c r="J1004" s="112">
        <v>26.39</v>
      </c>
      <c r="K1004" s="67">
        <v>776.41</v>
      </c>
    </row>
    <row r="1005" spans="1:11" s="6" customFormat="1" ht="25.5" outlineLevel="1">
      <c r="A1005" s="59" t="s">
        <v>43</v>
      </c>
      <c r="B1005" s="108"/>
      <c r="C1005" s="108" t="s">
        <v>46</v>
      </c>
      <c r="D1005" s="109"/>
      <c r="E1005" s="62" t="s">
        <v>43</v>
      </c>
      <c r="F1005" s="110">
        <v>65.959999999999994</v>
      </c>
      <c r="G1005" s="111" t="s">
        <v>86</v>
      </c>
      <c r="H1005" s="110"/>
      <c r="I1005" s="65">
        <v>1.91</v>
      </c>
      <c r="J1005" s="112">
        <v>7.05</v>
      </c>
      <c r="K1005" s="67">
        <v>13.45</v>
      </c>
    </row>
    <row r="1006" spans="1:11" s="6" customFormat="1" ht="15" outlineLevel="1">
      <c r="A1006" s="59" t="s">
        <v>43</v>
      </c>
      <c r="B1006" s="108"/>
      <c r="C1006" s="108" t="s">
        <v>48</v>
      </c>
      <c r="D1006" s="109"/>
      <c r="E1006" s="62" t="s">
        <v>43</v>
      </c>
      <c r="F1006" s="110" t="s">
        <v>601</v>
      </c>
      <c r="G1006" s="111"/>
      <c r="H1006" s="110"/>
      <c r="I1006" s="68" t="s">
        <v>287</v>
      </c>
      <c r="J1006" s="112">
        <v>26.39</v>
      </c>
      <c r="K1006" s="69" t="s">
        <v>602</v>
      </c>
    </row>
    <row r="1007" spans="1:11" s="6" customFormat="1" ht="15" outlineLevel="1">
      <c r="A1007" s="59" t="s">
        <v>43</v>
      </c>
      <c r="B1007" s="108"/>
      <c r="C1007" s="108" t="s">
        <v>52</v>
      </c>
      <c r="D1007" s="109"/>
      <c r="E1007" s="62" t="s">
        <v>43</v>
      </c>
      <c r="F1007" s="110">
        <v>108.49</v>
      </c>
      <c r="G1007" s="111">
        <v>0</v>
      </c>
      <c r="H1007" s="110"/>
      <c r="I1007" s="65"/>
      <c r="J1007" s="112">
        <v>6.76</v>
      </c>
      <c r="K1007" s="67"/>
    </row>
    <row r="1008" spans="1:11" s="6" customFormat="1" ht="15" outlineLevel="1">
      <c r="A1008" s="59" t="s">
        <v>43</v>
      </c>
      <c r="B1008" s="108"/>
      <c r="C1008" s="108" t="s">
        <v>53</v>
      </c>
      <c r="D1008" s="109" t="s">
        <v>54</v>
      </c>
      <c r="E1008" s="62">
        <v>104</v>
      </c>
      <c r="F1008" s="110"/>
      <c r="G1008" s="111"/>
      <c r="H1008" s="110"/>
      <c r="I1008" s="65">
        <v>30.6</v>
      </c>
      <c r="J1008" s="112">
        <v>87</v>
      </c>
      <c r="K1008" s="67">
        <v>675.48</v>
      </c>
    </row>
    <row r="1009" spans="1:11" s="6" customFormat="1" ht="15" outlineLevel="1">
      <c r="A1009" s="59" t="s">
        <v>43</v>
      </c>
      <c r="B1009" s="108"/>
      <c r="C1009" s="108" t="s">
        <v>55</v>
      </c>
      <c r="D1009" s="109" t="s">
        <v>54</v>
      </c>
      <c r="E1009" s="62">
        <v>70</v>
      </c>
      <c r="F1009" s="110"/>
      <c r="G1009" s="111"/>
      <c r="H1009" s="110"/>
      <c r="I1009" s="65">
        <v>20.59</v>
      </c>
      <c r="J1009" s="112">
        <v>41</v>
      </c>
      <c r="K1009" s="67">
        <v>318.33</v>
      </c>
    </row>
    <row r="1010" spans="1:11" s="6" customFormat="1" ht="15" outlineLevel="1">
      <c r="A1010" s="59" t="s">
        <v>43</v>
      </c>
      <c r="B1010" s="108"/>
      <c r="C1010" s="108" t="s">
        <v>56</v>
      </c>
      <c r="D1010" s="109" t="s">
        <v>54</v>
      </c>
      <c r="E1010" s="62">
        <v>98</v>
      </c>
      <c r="F1010" s="110"/>
      <c r="G1010" s="111"/>
      <c r="H1010" s="110"/>
      <c r="I1010" s="65">
        <v>0.15</v>
      </c>
      <c r="J1010" s="112">
        <v>95</v>
      </c>
      <c r="K1010" s="67">
        <v>3.72</v>
      </c>
    </row>
    <row r="1011" spans="1:11" s="6" customFormat="1" ht="15" outlineLevel="1">
      <c r="A1011" s="59" t="s">
        <v>43</v>
      </c>
      <c r="B1011" s="108"/>
      <c r="C1011" s="108" t="s">
        <v>57</v>
      </c>
      <c r="D1011" s="109" t="s">
        <v>54</v>
      </c>
      <c r="E1011" s="62">
        <v>77</v>
      </c>
      <c r="F1011" s="110"/>
      <c r="G1011" s="111"/>
      <c r="H1011" s="110"/>
      <c r="I1011" s="65">
        <v>0.12</v>
      </c>
      <c r="J1011" s="112">
        <v>65</v>
      </c>
      <c r="K1011" s="67">
        <v>2.5499999999999998</v>
      </c>
    </row>
    <row r="1012" spans="1:11" s="6" customFormat="1" ht="30" outlineLevel="1">
      <c r="A1012" s="59" t="s">
        <v>43</v>
      </c>
      <c r="B1012" s="108"/>
      <c r="C1012" s="108" t="s">
        <v>58</v>
      </c>
      <c r="D1012" s="109" t="s">
        <v>59</v>
      </c>
      <c r="E1012" s="62">
        <v>83.04</v>
      </c>
      <c r="F1012" s="110"/>
      <c r="G1012" s="111" t="s">
        <v>85</v>
      </c>
      <c r="H1012" s="110"/>
      <c r="I1012" s="65">
        <v>2.4300000000000002</v>
      </c>
      <c r="J1012" s="112"/>
      <c r="K1012" s="67"/>
    </row>
    <row r="1013" spans="1:11" s="6" customFormat="1" ht="15.75">
      <c r="A1013" s="70" t="s">
        <v>43</v>
      </c>
      <c r="B1013" s="113"/>
      <c r="C1013" s="113" t="s">
        <v>60</v>
      </c>
      <c r="D1013" s="114"/>
      <c r="E1013" s="73" t="s">
        <v>43</v>
      </c>
      <c r="F1013" s="115"/>
      <c r="G1013" s="116"/>
      <c r="H1013" s="115"/>
      <c r="I1013" s="76">
        <v>82.79</v>
      </c>
      <c r="J1013" s="117"/>
      <c r="K1013" s="78">
        <v>1789.94</v>
      </c>
    </row>
    <row r="1014" spans="1:11" s="6" customFormat="1" ht="15" outlineLevel="1">
      <c r="A1014" s="59" t="s">
        <v>43</v>
      </c>
      <c r="B1014" s="108"/>
      <c r="C1014" s="108" t="s">
        <v>61</v>
      </c>
      <c r="D1014" s="109"/>
      <c r="E1014" s="62" t="s">
        <v>43</v>
      </c>
      <c r="F1014" s="110"/>
      <c r="G1014" s="111"/>
      <c r="H1014" s="110"/>
      <c r="I1014" s="65"/>
      <c r="J1014" s="112"/>
      <c r="K1014" s="67"/>
    </row>
    <row r="1015" spans="1:11" s="6" customFormat="1" ht="25.5" outlineLevel="1">
      <c r="A1015" s="59" t="s">
        <v>43</v>
      </c>
      <c r="B1015" s="108"/>
      <c r="C1015" s="108" t="s">
        <v>46</v>
      </c>
      <c r="D1015" s="109"/>
      <c r="E1015" s="62" t="s">
        <v>43</v>
      </c>
      <c r="F1015" s="110">
        <v>5.13</v>
      </c>
      <c r="G1015" s="111" t="s">
        <v>90</v>
      </c>
      <c r="H1015" s="110"/>
      <c r="I1015" s="65">
        <v>0.01</v>
      </c>
      <c r="J1015" s="112">
        <v>26.39</v>
      </c>
      <c r="K1015" s="67">
        <v>0.39</v>
      </c>
    </row>
    <row r="1016" spans="1:11" s="6" customFormat="1" ht="25.5" outlineLevel="1">
      <c r="A1016" s="59" t="s">
        <v>43</v>
      </c>
      <c r="B1016" s="108"/>
      <c r="C1016" s="108" t="s">
        <v>48</v>
      </c>
      <c r="D1016" s="109"/>
      <c r="E1016" s="62" t="s">
        <v>43</v>
      </c>
      <c r="F1016" s="110">
        <v>5.13</v>
      </c>
      <c r="G1016" s="111" t="s">
        <v>90</v>
      </c>
      <c r="H1016" s="110"/>
      <c r="I1016" s="65">
        <v>0.01</v>
      </c>
      <c r="J1016" s="112">
        <v>26.39</v>
      </c>
      <c r="K1016" s="67">
        <v>0.39</v>
      </c>
    </row>
    <row r="1017" spans="1:11" s="6" customFormat="1" ht="15" outlineLevel="1">
      <c r="A1017" s="59" t="s">
        <v>43</v>
      </c>
      <c r="B1017" s="108"/>
      <c r="C1017" s="108" t="s">
        <v>63</v>
      </c>
      <c r="D1017" s="109" t="s">
        <v>54</v>
      </c>
      <c r="E1017" s="62">
        <v>175</v>
      </c>
      <c r="F1017" s="110"/>
      <c r="G1017" s="111"/>
      <c r="H1017" s="110"/>
      <c r="I1017" s="65">
        <v>0.02</v>
      </c>
      <c r="J1017" s="112">
        <v>160</v>
      </c>
      <c r="K1017" s="67">
        <v>0.62</v>
      </c>
    </row>
    <row r="1018" spans="1:11" s="6" customFormat="1" ht="15" outlineLevel="1">
      <c r="A1018" s="59" t="s">
        <v>43</v>
      </c>
      <c r="B1018" s="108"/>
      <c r="C1018" s="108" t="s">
        <v>64</v>
      </c>
      <c r="D1018" s="109"/>
      <c r="E1018" s="62" t="s">
        <v>43</v>
      </c>
      <c r="F1018" s="110"/>
      <c r="G1018" s="111"/>
      <c r="H1018" s="110"/>
      <c r="I1018" s="65">
        <v>0.03</v>
      </c>
      <c r="J1018" s="112"/>
      <c r="K1018" s="67">
        <v>1.01</v>
      </c>
    </row>
    <row r="1019" spans="1:11" s="6" customFormat="1" ht="15.75">
      <c r="A1019" s="70" t="s">
        <v>43</v>
      </c>
      <c r="B1019" s="113"/>
      <c r="C1019" s="113" t="s">
        <v>65</v>
      </c>
      <c r="D1019" s="114"/>
      <c r="E1019" s="73" t="s">
        <v>43</v>
      </c>
      <c r="F1019" s="115"/>
      <c r="G1019" s="116"/>
      <c r="H1019" s="115"/>
      <c r="I1019" s="76">
        <v>82.82</v>
      </c>
      <c r="J1019" s="117"/>
      <c r="K1019" s="78">
        <v>1790.95</v>
      </c>
    </row>
    <row r="1020" spans="1:11" s="6" customFormat="1" ht="135">
      <c r="A1020" s="59">
        <v>87</v>
      </c>
      <c r="B1020" s="108" t="s">
        <v>437</v>
      </c>
      <c r="C1020" s="108" t="s">
        <v>438</v>
      </c>
      <c r="D1020" s="109" t="s">
        <v>122</v>
      </c>
      <c r="E1020" s="62">
        <v>0.499</v>
      </c>
      <c r="F1020" s="110">
        <v>8.86</v>
      </c>
      <c r="G1020" s="111"/>
      <c r="H1020" s="110"/>
      <c r="I1020" s="65"/>
      <c r="J1020" s="112"/>
      <c r="K1020" s="67"/>
    </row>
    <row r="1021" spans="1:11" s="6" customFormat="1" ht="15" outlineLevel="1">
      <c r="A1021" s="59" t="s">
        <v>43</v>
      </c>
      <c r="B1021" s="108"/>
      <c r="C1021" s="108" t="s">
        <v>44</v>
      </c>
      <c r="D1021" s="109"/>
      <c r="E1021" s="62" t="s">
        <v>43</v>
      </c>
      <c r="F1021" s="110"/>
      <c r="G1021" s="111" t="s">
        <v>76</v>
      </c>
      <c r="H1021" s="110"/>
      <c r="I1021" s="65"/>
      <c r="J1021" s="112">
        <v>26.39</v>
      </c>
      <c r="K1021" s="67"/>
    </row>
    <row r="1022" spans="1:11" s="6" customFormat="1" ht="15" outlineLevel="1">
      <c r="A1022" s="59" t="s">
        <v>43</v>
      </c>
      <c r="B1022" s="108"/>
      <c r="C1022" s="108" t="s">
        <v>46</v>
      </c>
      <c r="D1022" s="109"/>
      <c r="E1022" s="62" t="s">
        <v>43</v>
      </c>
      <c r="F1022" s="110">
        <v>8.86</v>
      </c>
      <c r="G1022" s="111">
        <v>1.2</v>
      </c>
      <c r="H1022" s="110"/>
      <c r="I1022" s="65">
        <v>5.31</v>
      </c>
      <c r="J1022" s="112">
        <v>10.29</v>
      </c>
      <c r="K1022" s="67">
        <v>54.59</v>
      </c>
    </row>
    <row r="1023" spans="1:11" s="6" customFormat="1" ht="15" outlineLevel="1">
      <c r="A1023" s="59" t="s">
        <v>43</v>
      </c>
      <c r="B1023" s="108"/>
      <c r="C1023" s="108" t="s">
        <v>48</v>
      </c>
      <c r="D1023" s="109"/>
      <c r="E1023" s="62" t="s">
        <v>43</v>
      </c>
      <c r="F1023" s="110" t="s">
        <v>439</v>
      </c>
      <c r="G1023" s="111"/>
      <c r="H1023" s="110"/>
      <c r="I1023" s="68" t="s">
        <v>188</v>
      </c>
      <c r="J1023" s="112">
        <v>26.39</v>
      </c>
      <c r="K1023" s="69" t="s">
        <v>603</v>
      </c>
    </row>
    <row r="1024" spans="1:11" s="6" customFormat="1" ht="15" outlineLevel="1">
      <c r="A1024" s="59" t="s">
        <v>43</v>
      </c>
      <c r="B1024" s="108"/>
      <c r="C1024" s="108" t="s">
        <v>52</v>
      </c>
      <c r="D1024" s="109"/>
      <c r="E1024" s="62" t="s">
        <v>43</v>
      </c>
      <c r="F1024" s="110"/>
      <c r="G1024" s="111"/>
      <c r="H1024" s="110"/>
      <c r="I1024" s="65"/>
      <c r="J1024" s="112"/>
      <c r="K1024" s="67"/>
    </row>
    <row r="1025" spans="1:11" s="6" customFormat="1" ht="15" outlineLevel="1">
      <c r="A1025" s="59" t="s">
        <v>43</v>
      </c>
      <c r="B1025" s="108"/>
      <c r="C1025" s="108" t="s">
        <v>53</v>
      </c>
      <c r="D1025" s="109" t="s">
        <v>54</v>
      </c>
      <c r="E1025" s="62">
        <v>91</v>
      </c>
      <c r="F1025" s="110"/>
      <c r="G1025" s="111"/>
      <c r="H1025" s="110"/>
      <c r="I1025" s="65"/>
      <c r="J1025" s="112">
        <v>75</v>
      </c>
      <c r="K1025" s="67"/>
    </row>
    <row r="1026" spans="1:11" s="6" customFormat="1" ht="15" outlineLevel="1">
      <c r="A1026" s="59" t="s">
        <v>43</v>
      </c>
      <c r="B1026" s="108"/>
      <c r="C1026" s="108" t="s">
        <v>55</v>
      </c>
      <c r="D1026" s="109" t="s">
        <v>54</v>
      </c>
      <c r="E1026" s="62">
        <v>70</v>
      </c>
      <c r="F1026" s="110"/>
      <c r="G1026" s="111"/>
      <c r="H1026" s="110"/>
      <c r="I1026" s="65"/>
      <c r="J1026" s="112">
        <v>41</v>
      </c>
      <c r="K1026" s="67"/>
    </row>
    <row r="1027" spans="1:11" s="6" customFormat="1" ht="15" outlineLevel="1">
      <c r="A1027" s="59" t="s">
        <v>43</v>
      </c>
      <c r="B1027" s="108"/>
      <c r="C1027" s="108" t="s">
        <v>56</v>
      </c>
      <c r="D1027" s="109" t="s">
        <v>54</v>
      </c>
      <c r="E1027" s="62">
        <v>98</v>
      </c>
      <c r="F1027" s="110"/>
      <c r="G1027" s="111"/>
      <c r="H1027" s="110"/>
      <c r="I1027" s="65">
        <v>0.87</v>
      </c>
      <c r="J1027" s="112">
        <v>95</v>
      </c>
      <c r="K1027" s="67">
        <v>22.22</v>
      </c>
    </row>
    <row r="1028" spans="1:11" s="6" customFormat="1" ht="15" outlineLevel="1">
      <c r="A1028" s="59" t="s">
        <v>43</v>
      </c>
      <c r="B1028" s="108"/>
      <c r="C1028" s="108" t="s">
        <v>57</v>
      </c>
      <c r="D1028" s="109" t="s">
        <v>54</v>
      </c>
      <c r="E1028" s="62">
        <v>77</v>
      </c>
      <c r="F1028" s="110"/>
      <c r="G1028" s="111"/>
      <c r="H1028" s="110"/>
      <c r="I1028" s="65">
        <v>0.69</v>
      </c>
      <c r="J1028" s="112">
        <v>65</v>
      </c>
      <c r="K1028" s="67">
        <v>15.2</v>
      </c>
    </row>
    <row r="1029" spans="1:11" s="6" customFormat="1" ht="15.75">
      <c r="A1029" s="70" t="s">
        <v>43</v>
      </c>
      <c r="B1029" s="113"/>
      <c r="C1029" s="113" t="s">
        <v>60</v>
      </c>
      <c r="D1029" s="114"/>
      <c r="E1029" s="73" t="s">
        <v>43</v>
      </c>
      <c r="F1029" s="115"/>
      <c r="G1029" s="116"/>
      <c r="H1029" s="115"/>
      <c r="I1029" s="76">
        <v>6.87</v>
      </c>
      <c r="J1029" s="117"/>
      <c r="K1029" s="78">
        <v>92.01</v>
      </c>
    </row>
    <row r="1030" spans="1:11" s="6" customFormat="1" ht="15" outlineLevel="1">
      <c r="A1030" s="59" t="s">
        <v>43</v>
      </c>
      <c r="B1030" s="108"/>
      <c r="C1030" s="108" t="s">
        <v>61</v>
      </c>
      <c r="D1030" s="109"/>
      <c r="E1030" s="62" t="s">
        <v>43</v>
      </c>
      <c r="F1030" s="110"/>
      <c r="G1030" s="111"/>
      <c r="H1030" s="110"/>
      <c r="I1030" s="65"/>
      <c r="J1030" s="112"/>
      <c r="K1030" s="67"/>
    </row>
    <row r="1031" spans="1:11" s="6" customFormat="1" ht="15" outlineLevel="1">
      <c r="A1031" s="59" t="s">
        <v>43</v>
      </c>
      <c r="B1031" s="108"/>
      <c r="C1031" s="108" t="s">
        <v>46</v>
      </c>
      <c r="D1031" s="109"/>
      <c r="E1031" s="62" t="s">
        <v>43</v>
      </c>
      <c r="F1031" s="110">
        <v>1.48</v>
      </c>
      <c r="G1031" s="111" t="s">
        <v>80</v>
      </c>
      <c r="H1031" s="110"/>
      <c r="I1031" s="65">
        <v>0.09</v>
      </c>
      <c r="J1031" s="112">
        <v>26.39</v>
      </c>
      <c r="K1031" s="67">
        <v>2.34</v>
      </c>
    </row>
    <row r="1032" spans="1:11" s="6" customFormat="1" ht="15" outlineLevel="1">
      <c r="A1032" s="59" t="s">
        <v>43</v>
      </c>
      <c r="B1032" s="108"/>
      <c r="C1032" s="108" t="s">
        <v>48</v>
      </c>
      <c r="D1032" s="109"/>
      <c r="E1032" s="62" t="s">
        <v>43</v>
      </c>
      <c r="F1032" s="110">
        <v>1.48</v>
      </c>
      <c r="G1032" s="111" t="s">
        <v>80</v>
      </c>
      <c r="H1032" s="110"/>
      <c r="I1032" s="65">
        <v>0.09</v>
      </c>
      <c r="J1032" s="112">
        <v>26.39</v>
      </c>
      <c r="K1032" s="67">
        <v>2.34</v>
      </c>
    </row>
    <row r="1033" spans="1:11" s="6" customFormat="1" ht="15" outlineLevel="1">
      <c r="A1033" s="59" t="s">
        <v>43</v>
      </c>
      <c r="B1033" s="108"/>
      <c r="C1033" s="108" t="s">
        <v>63</v>
      </c>
      <c r="D1033" s="109" t="s">
        <v>54</v>
      </c>
      <c r="E1033" s="62">
        <v>175</v>
      </c>
      <c r="F1033" s="110"/>
      <c r="G1033" s="111"/>
      <c r="H1033" s="110"/>
      <c r="I1033" s="65">
        <v>0.16</v>
      </c>
      <c r="J1033" s="112">
        <v>160</v>
      </c>
      <c r="K1033" s="67">
        <v>3.74</v>
      </c>
    </row>
    <row r="1034" spans="1:11" s="6" customFormat="1" ht="15" outlineLevel="1">
      <c r="A1034" s="59" t="s">
        <v>43</v>
      </c>
      <c r="B1034" s="108"/>
      <c r="C1034" s="108" t="s">
        <v>64</v>
      </c>
      <c r="D1034" s="109"/>
      <c r="E1034" s="62" t="s">
        <v>43</v>
      </c>
      <c r="F1034" s="110"/>
      <c r="G1034" s="111"/>
      <c r="H1034" s="110"/>
      <c r="I1034" s="65">
        <v>0.25</v>
      </c>
      <c r="J1034" s="112"/>
      <c r="K1034" s="67">
        <v>6.08</v>
      </c>
    </row>
    <row r="1035" spans="1:11" s="6" customFormat="1" ht="15.75">
      <c r="A1035" s="70" t="s">
        <v>43</v>
      </c>
      <c r="B1035" s="113"/>
      <c r="C1035" s="113" t="s">
        <v>65</v>
      </c>
      <c r="D1035" s="114"/>
      <c r="E1035" s="73" t="s">
        <v>43</v>
      </c>
      <c r="F1035" s="115"/>
      <c r="G1035" s="116"/>
      <c r="H1035" s="115"/>
      <c r="I1035" s="76">
        <v>7.12</v>
      </c>
      <c r="J1035" s="117"/>
      <c r="K1035" s="78">
        <v>98.09</v>
      </c>
    </row>
    <row r="1036" spans="1:11" s="6" customFormat="1" ht="17.850000000000001" customHeight="1">
      <c r="A1036" s="177" t="s">
        <v>604</v>
      </c>
      <c r="B1036" s="178"/>
      <c r="C1036" s="178"/>
      <c r="D1036" s="178"/>
      <c r="E1036" s="178"/>
      <c r="F1036" s="178"/>
      <c r="G1036" s="178"/>
      <c r="H1036" s="178"/>
      <c r="I1036" s="178"/>
      <c r="J1036" s="178"/>
      <c r="K1036" s="178"/>
    </row>
    <row r="1037" spans="1:11" s="6" customFormat="1" ht="180">
      <c r="A1037" s="59">
        <v>88</v>
      </c>
      <c r="B1037" s="108" t="s">
        <v>605</v>
      </c>
      <c r="C1037" s="108" t="s">
        <v>606</v>
      </c>
      <c r="D1037" s="109" t="s">
        <v>142</v>
      </c>
      <c r="E1037" s="62" t="s">
        <v>607</v>
      </c>
      <c r="F1037" s="110">
        <v>6205.02</v>
      </c>
      <c r="G1037" s="111"/>
      <c r="H1037" s="110"/>
      <c r="I1037" s="65"/>
      <c r="J1037" s="112"/>
      <c r="K1037" s="67"/>
    </row>
    <row r="1038" spans="1:11" s="6" customFormat="1" ht="25.5" outlineLevel="1">
      <c r="A1038" s="59" t="s">
        <v>43</v>
      </c>
      <c r="B1038" s="108"/>
      <c r="C1038" s="108" t="s">
        <v>44</v>
      </c>
      <c r="D1038" s="109"/>
      <c r="E1038" s="62" t="s">
        <v>43</v>
      </c>
      <c r="F1038" s="110">
        <v>5057</v>
      </c>
      <c r="G1038" s="111" t="s">
        <v>94</v>
      </c>
      <c r="H1038" s="110"/>
      <c r="I1038" s="65">
        <v>1053.83</v>
      </c>
      <c r="J1038" s="112">
        <v>26.39</v>
      </c>
      <c r="K1038" s="67">
        <v>27810.67</v>
      </c>
    </row>
    <row r="1039" spans="1:11" s="6" customFormat="1" ht="15" outlineLevel="1">
      <c r="A1039" s="59" t="s">
        <v>43</v>
      </c>
      <c r="B1039" s="108"/>
      <c r="C1039" s="108" t="s">
        <v>46</v>
      </c>
      <c r="D1039" s="109"/>
      <c r="E1039" s="62" t="s">
        <v>43</v>
      </c>
      <c r="F1039" s="110">
        <v>703.98</v>
      </c>
      <c r="G1039" s="111" t="s">
        <v>95</v>
      </c>
      <c r="H1039" s="110"/>
      <c r="I1039" s="65">
        <v>144.96</v>
      </c>
      <c r="J1039" s="112">
        <v>8.09</v>
      </c>
      <c r="K1039" s="67">
        <v>1172.76</v>
      </c>
    </row>
    <row r="1040" spans="1:11" s="6" customFormat="1" ht="15" outlineLevel="1">
      <c r="A1040" s="59" t="s">
        <v>43</v>
      </c>
      <c r="B1040" s="108"/>
      <c r="C1040" s="108" t="s">
        <v>48</v>
      </c>
      <c r="D1040" s="109"/>
      <c r="E1040" s="62" t="s">
        <v>43</v>
      </c>
      <c r="F1040" s="110" t="s">
        <v>536</v>
      </c>
      <c r="G1040" s="111"/>
      <c r="H1040" s="110"/>
      <c r="I1040" s="68" t="s">
        <v>608</v>
      </c>
      <c r="J1040" s="112">
        <v>26.39</v>
      </c>
      <c r="K1040" s="69" t="s">
        <v>609</v>
      </c>
    </row>
    <row r="1041" spans="1:11" s="6" customFormat="1" ht="15" outlineLevel="1">
      <c r="A1041" s="59" t="s">
        <v>43</v>
      </c>
      <c r="B1041" s="108"/>
      <c r="C1041" s="108" t="s">
        <v>52</v>
      </c>
      <c r="D1041" s="109"/>
      <c r="E1041" s="62" t="s">
        <v>43</v>
      </c>
      <c r="F1041" s="110">
        <v>444.04</v>
      </c>
      <c r="G1041" s="111"/>
      <c r="H1041" s="110"/>
      <c r="I1041" s="65">
        <v>60.96</v>
      </c>
      <c r="J1041" s="112">
        <v>8.4600000000000009</v>
      </c>
      <c r="K1041" s="67">
        <v>515.70000000000005</v>
      </c>
    </row>
    <row r="1042" spans="1:11" s="6" customFormat="1" ht="15" outlineLevel="1">
      <c r="A1042" s="59" t="s">
        <v>43</v>
      </c>
      <c r="B1042" s="108"/>
      <c r="C1042" s="108" t="s">
        <v>53</v>
      </c>
      <c r="D1042" s="109" t="s">
        <v>54</v>
      </c>
      <c r="E1042" s="62">
        <v>85</v>
      </c>
      <c r="F1042" s="110"/>
      <c r="G1042" s="111"/>
      <c r="H1042" s="110"/>
      <c r="I1042" s="65">
        <v>895.76</v>
      </c>
      <c r="J1042" s="112">
        <v>70</v>
      </c>
      <c r="K1042" s="67">
        <v>19467.47</v>
      </c>
    </row>
    <row r="1043" spans="1:11" s="6" customFormat="1" ht="15" outlineLevel="1">
      <c r="A1043" s="59" t="s">
        <v>43</v>
      </c>
      <c r="B1043" s="108"/>
      <c r="C1043" s="108" t="s">
        <v>55</v>
      </c>
      <c r="D1043" s="109" t="s">
        <v>54</v>
      </c>
      <c r="E1043" s="62">
        <v>70</v>
      </c>
      <c r="F1043" s="110"/>
      <c r="G1043" s="111"/>
      <c r="H1043" s="110"/>
      <c r="I1043" s="65">
        <v>737.68</v>
      </c>
      <c r="J1043" s="112">
        <v>41</v>
      </c>
      <c r="K1043" s="67">
        <v>11402.37</v>
      </c>
    </row>
    <row r="1044" spans="1:11" s="6" customFormat="1" ht="15" outlineLevel="1">
      <c r="A1044" s="59" t="s">
        <v>43</v>
      </c>
      <c r="B1044" s="108"/>
      <c r="C1044" s="108" t="s">
        <v>56</v>
      </c>
      <c r="D1044" s="109" t="s">
        <v>54</v>
      </c>
      <c r="E1044" s="62">
        <v>98</v>
      </c>
      <c r="F1044" s="110"/>
      <c r="G1044" s="111"/>
      <c r="H1044" s="110"/>
      <c r="I1044" s="65">
        <v>7.47</v>
      </c>
      <c r="J1044" s="112">
        <v>95</v>
      </c>
      <c r="K1044" s="67">
        <v>191.02</v>
      </c>
    </row>
    <row r="1045" spans="1:11" s="6" customFormat="1" ht="15" outlineLevel="1">
      <c r="A1045" s="59" t="s">
        <v>43</v>
      </c>
      <c r="B1045" s="108"/>
      <c r="C1045" s="108" t="s">
        <v>57</v>
      </c>
      <c r="D1045" s="109" t="s">
        <v>54</v>
      </c>
      <c r="E1045" s="62">
        <v>77</v>
      </c>
      <c r="F1045" s="110"/>
      <c r="G1045" s="111"/>
      <c r="H1045" s="110"/>
      <c r="I1045" s="65">
        <v>5.87</v>
      </c>
      <c r="J1045" s="112">
        <v>65</v>
      </c>
      <c r="K1045" s="67">
        <v>130.69999999999999</v>
      </c>
    </row>
    <row r="1046" spans="1:11" s="6" customFormat="1" ht="30" outlineLevel="1">
      <c r="A1046" s="59" t="s">
        <v>43</v>
      </c>
      <c r="B1046" s="108"/>
      <c r="C1046" s="108" t="s">
        <v>58</v>
      </c>
      <c r="D1046" s="109" t="s">
        <v>59</v>
      </c>
      <c r="E1046" s="62">
        <v>389</v>
      </c>
      <c r="F1046" s="110"/>
      <c r="G1046" s="111" t="s">
        <v>94</v>
      </c>
      <c r="H1046" s="110"/>
      <c r="I1046" s="65">
        <v>81.06</v>
      </c>
      <c r="J1046" s="112"/>
      <c r="K1046" s="67"/>
    </row>
    <row r="1047" spans="1:11" s="6" customFormat="1" ht="15.75">
      <c r="A1047" s="70" t="s">
        <v>43</v>
      </c>
      <c r="B1047" s="113"/>
      <c r="C1047" s="113" t="s">
        <v>60</v>
      </c>
      <c r="D1047" s="114"/>
      <c r="E1047" s="73" t="s">
        <v>43</v>
      </c>
      <c r="F1047" s="115"/>
      <c r="G1047" s="116"/>
      <c r="H1047" s="115"/>
      <c r="I1047" s="76">
        <v>2906.53</v>
      </c>
      <c r="J1047" s="117"/>
      <c r="K1047" s="78">
        <v>60690.69</v>
      </c>
    </row>
    <row r="1048" spans="1:11" s="6" customFormat="1" ht="15" outlineLevel="1">
      <c r="A1048" s="59" t="s">
        <v>43</v>
      </c>
      <c r="B1048" s="108"/>
      <c r="C1048" s="108" t="s">
        <v>61</v>
      </c>
      <c r="D1048" s="109"/>
      <c r="E1048" s="62" t="s">
        <v>43</v>
      </c>
      <c r="F1048" s="110"/>
      <c r="G1048" s="111"/>
      <c r="H1048" s="110"/>
      <c r="I1048" s="65"/>
      <c r="J1048" s="112"/>
      <c r="K1048" s="67"/>
    </row>
    <row r="1049" spans="1:11" s="6" customFormat="1" ht="25.5" outlineLevel="1">
      <c r="A1049" s="59" t="s">
        <v>43</v>
      </c>
      <c r="B1049" s="108"/>
      <c r="C1049" s="108" t="s">
        <v>46</v>
      </c>
      <c r="D1049" s="109"/>
      <c r="E1049" s="62" t="s">
        <v>43</v>
      </c>
      <c r="F1049" s="110">
        <v>37</v>
      </c>
      <c r="G1049" s="111" t="s">
        <v>100</v>
      </c>
      <c r="H1049" s="110"/>
      <c r="I1049" s="65">
        <v>0.76</v>
      </c>
      <c r="J1049" s="112">
        <v>26.39</v>
      </c>
      <c r="K1049" s="67">
        <v>20.11</v>
      </c>
    </row>
    <row r="1050" spans="1:11" s="6" customFormat="1" ht="25.5" outlineLevel="1">
      <c r="A1050" s="59" t="s">
        <v>43</v>
      </c>
      <c r="B1050" s="108"/>
      <c r="C1050" s="108" t="s">
        <v>48</v>
      </c>
      <c r="D1050" s="109"/>
      <c r="E1050" s="62" t="s">
        <v>43</v>
      </c>
      <c r="F1050" s="110">
        <v>37</v>
      </c>
      <c r="G1050" s="111" t="s">
        <v>100</v>
      </c>
      <c r="H1050" s="110"/>
      <c r="I1050" s="65">
        <v>0.76</v>
      </c>
      <c r="J1050" s="112">
        <v>26.39</v>
      </c>
      <c r="K1050" s="67">
        <v>20.11</v>
      </c>
    </row>
    <row r="1051" spans="1:11" s="6" customFormat="1" ht="15" outlineLevel="1">
      <c r="A1051" s="59" t="s">
        <v>43</v>
      </c>
      <c r="B1051" s="108"/>
      <c r="C1051" s="108" t="s">
        <v>63</v>
      </c>
      <c r="D1051" s="109" t="s">
        <v>54</v>
      </c>
      <c r="E1051" s="62">
        <v>175</v>
      </c>
      <c r="F1051" s="110"/>
      <c r="G1051" s="111"/>
      <c r="H1051" s="110"/>
      <c r="I1051" s="65">
        <v>1.33</v>
      </c>
      <c r="J1051" s="112">
        <v>160</v>
      </c>
      <c r="K1051" s="67">
        <v>32.17</v>
      </c>
    </row>
    <row r="1052" spans="1:11" s="6" customFormat="1" ht="15" outlineLevel="1">
      <c r="A1052" s="59" t="s">
        <v>43</v>
      </c>
      <c r="B1052" s="108"/>
      <c r="C1052" s="108" t="s">
        <v>64</v>
      </c>
      <c r="D1052" s="109"/>
      <c r="E1052" s="62" t="s">
        <v>43</v>
      </c>
      <c r="F1052" s="110"/>
      <c r="G1052" s="111"/>
      <c r="H1052" s="110"/>
      <c r="I1052" s="65">
        <v>2.09</v>
      </c>
      <c r="J1052" s="112"/>
      <c r="K1052" s="67">
        <v>52.28</v>
      </c>
    </row>
    <row r="1053" spans="1:11" s="6" customFormat="1" ht="15.75">
      <c r="A1053" s="70" t="s">
        <v>43</v>
      </c>
      <c r="B1053" s="113"/>
      <c r="C1053" s="113" t="s">
        <v>65</v>
      </c>
      <c r="D1053" s="114"/>
      <c r="E1053" s="73" t="s">
        <v>43</v>
      </c>
      <c r="F1053" s="115"/>
      <c r="G1053" s="116"/>
      <c r="H1053" s="115"/>
      <c r="I1053" s="76">
        <v>2908.62</v>
      </c>
      <c r="J1053" s="117"/>
      <c r="K1053" s="78">
        <v>60742.97</v>
      </c>
    </row>
    <row r="1054" spans="1:11" s="6" customFormat="1" ht="45">
      <c r="A1054" s="59">
        <v>89</v>
      </c>
      <c r="B1054" s="108" t="s">
        <v>123</v>
      </c>
      <c r="C1054" s="108" t="s">
        <v>610</v>
      </c>
      <c r="D1054" s="109" t="s">
        <v>125</v>
      </c>
      <c r="E1054" s="62">
        <v>1</v>
      </c>
      <c r="F1054" s="110">
        <v>195270.27</v>
      </c>
      <c r="G1054" s="111"/>
      <c r="H1054" s="110"/>
      <c r="I1054" s="65">
        <v>195270.27</v>
      </c>
      <c r="J1054" s="112">
        <v>7.4</v>
      </c>
      <c r="K1054" s="78">
        <v>1445000</v>
      </c>
    </row>
    <row r="1055" spans="1:11" s="6" customFormat="1" ht="45">
      <c r="A1055" s="59">
        <v>90</v>
      </c>
      <c r="B1055" s="108" t="s">
        <v>611</v>
      </c>
      <c r="C1055" s="108" t="s">
        <v>612</v>
      </c>
      <c r="D1055" s="109" t="s">
        <v>106</v>
      </c>
      <c r="E1055" s="62">
        <v>0.495</v>
      </c>
      <c r="F1055" s="110">
        <v>94.87</v>
      </c>
      <c r="G1055" s="111"/>
      <c r="H1055" s="110"/>
      <c r="I1055" s="65">
        <v>46.96</v>
      </c>
      <c r="J1055" s="112">
        <v>12.2</v>
      </c>
      <c r="K1055" s="78">
        <v>572.91999999999996</v>
      </c>
    </row>
    <row r="1056" spans="1:11" s="6" customFormat="1" ht="180">
      <c r="A1056" s="59">
        <v>91</v>
      </c>
      <c r="B1056" s="108" t="s">
        <v>613</v>
      </c>
      <c r="C1056" s="108" t="s">
        <v>614</v>
      </c>
      <c r="D1056" s="109" t="s">
        <v>615</v>
      </c>
      <c r="E1056" s="62">
        <v>1</v>
      </c>
      <c r="F1056" s="110">
        <v>175.4</v>
      </c>
      <c r="G1056" s="111"/>
      <c r="H1056" s="110"/>
      <c r="I1056" s="65"/>
      <c r="J1056" s="112"/>
      <c r="K1056" s="67"/>
    </row>
    <row r="1057" spans="1:11" s="6" customFormat="1" ht="25.5" outlineLevel="1">
      <c r="A1057" s="59" t="s">
        <v>43</v>
      </c>
      <c r="B1057" s="108"/>
      <c r="C1057" s="108" t="s">
        <v>44</v>
      </c>
      <c r="D1057" s="109"/>
      <c r="E1057" s="62" t="s">
        <v>43</v>
      </c>
      <c r="F1057" s="110">
        <v>25.37</v>
      </c>
      <c r="G1057" s="111" t="s">
        <v>94</v>
      </c>
      <c r="H1057" s="110"/>
      <c r="I1057" s="65">
        <v>38.51</v>
      </c>
      <c r="J1057" s="112">
        <v>26.39</v>
      </c>
      <c r="K1057" s="67">
        <v>1016.32</v>
      </c>
    </row>
    <row r="1058" spans="1:11" s="6" customFormat="1" ht="15" outlineLevel="1">
      <c r="A1058" s="59" t="s">
        <v>43</v>
      </c>
      <c r="B1058" s="108"/>
      <c r="C1058" s="108" t="s">
        <v>46</v>
      </c>
      <c r="D1058" s="109"/>
      <c r="E1058" s="62" t="s">
        <v>43</v>
      </c>
      <c r="F1058" s="110">
        <v>149.96</v>
      </c>
      <c r="G1058" s="111" t="s">
        <v>95</v>
      </c>
      <c r="H1058" s="110"/>
      <c r="I1058" s="65">
        <v>224.94</v>
      </c>
      <c r="J1058" s="112">
        <v>9.2799999999999994</v>
      </c>
      <c r="K1058" s="67">
        <v>2087.44</v>
      </c>
    </row>
    <row r="1059" spans="1:11" s="6" customFormat="1" ht="15" outlineLevel="1">
      <c r="A1059" s="59" t="s">
        <v>43</v>
      </c>
      <c r="B1059" s="108"/>
      <c r="C1059" s="108" t="s">
        <v>48</v>
      </c>
      <c r="D1059" s="109"/>
      <c r="E1059" s="62" t="s">
        <v>43</v>
      </c>
      <c r="F1059" s="110" t="s">
        <v>616</v>
      </c>
      <c r="G1059" s="111"/>
      <c r="H1059" s="110"/>
      <c r="I1059" s="68" t="s">
        <v>617</v>
      </c>
      <c r="J1059" s="112">
        <v>26.39</v>
      </c>
      <c r="K1059" s="69" t="s">
        <v>618</v>
      </c>
    </row>
    <row r="1060" spans="1:11" s="6" customFormat="1" ht="15" outlineLevel="1">
      <c r="A1060" s="59" t="s">
        <v>43</v>
      </c>
      <c r="B1060" s="108"/>
      <c r="C1060" s="108" t="s">
        <v>52</v>
      </c>
      <c r="D1060" s="109"/>
      <c r="E1060" s="62" t="s">
        <v>43</v>
      </c>
      <c r="F1060" s="110">
        <v>7.0000000000000007E-2</v>
      </c>
      <c r="G1060" s="111"/>
      <c r="H1060" s="110"/>
      <c r="I1060" s="65">
        <v>7.0000000000000007E-2</v>
      </c>
      <c r="J1060" s="112">
        <v>8.2899999999999991</v>
      </c>
      <c r="K1060" s="67">
        <v>0.57999999999999996</v>
      </c>
    </row>
    <row r="1061" spans="1:11" s="6" customFormat="1" ht="15" outlineLevel="1">
      <c r="A1061" s="59" t="s">
        <v>43</v>
      </c>
      <c r="B1061" s="108"/>
      <c r="C1061" s="108" t="s">
        <v>53</v>
      </c>
      <c r="D1061" s="109" t="s">
        <v>54</v>
      </c>
      <c r="E1061" s="62">
        <v>114</v>
      </c>
      <c r="F1061" s="110"/>
      <c r="G1061" s="111"/>
      <c r="H1061" s="110"/>
      <c r="I1061" s="65">
        <v>43.9</v>
      </c>
      <c r="J1061" s="112">
        <v>94</v>
      </c>
      <c r="K1061" s="67">
        <v>955.34</v>
      </c>
    </row>
    <row r="1062" spans="1:11" s="6" customFormat="1" ht="15" outlineLevel="1">
      <c r="A1062" s="59" t="s">
        <v>43</v>
      </c>
      <c r="B1062" s="108"/>
      <c r="C1062" s="108" t="s">
        <v>55</v>
      </c>
      <c r="D1062" s="109" t="s">
        <v>54</v>
      </c>
      <c r="E1062" s="62">
        <v>80</v>
      </c>
      <c r="F1062" s="110"/>
      <c r="G1062" s="111"/>
      <c r="H1062" s="110"/>
      <c r="I1062" s="65">
        <v>30.81</v>
      </c>
      <c r="J1062" s="112">
        <v>41</v>
      </c>
      <c r="K1062" s="67">
        <v>416.69</v>
      </c>
    </row>
    <row r="1063" spans="1:11" s="6" customFormat="1" ht="15" outlineLevel="1">
      <c r="A1063" s="59" t="s">
        <v>43</v>
      </c>
      <c r="B1063" s="108"/>
      <c r="C1063" s="108" t="s">
        <v>56</v>
      </c>
      <c r="D1063" s="109" t="s">
        <v>54</v>
      </c>
      <c r="E1063" s="62">
        <v>98</v>
      </c>
      <c r="F1063" s="110"/>
      <c r="G1063" s="111"/>
      <c r="H1063" s="110"/>
      <c r="I1063" s="65">
        <v>21.36</v>
      </c>
      <c r="J1063" s="112">
        <v>95</v>
      </c>
      <c r="K1063" s="67">
        <v>546.41</v>
      </c>
    </row>
    <row r="1064" spans="1:11" s="6" customFormat="1" ht="15" outlineLevel="1">
      <c r="A1064" s="59" t="s">
        <v>43</v>
      </c>
      <c r="B1064" s="108"/>
      <c r="C1064" s="108" t="s">
        <v>57</v>
      </c>
      <c r="D1064" s="109" t="s">
        <v>54</v>
      </c>
      <c r="E1064" s="62">
        <v>77</v>
      </c>
      <c r="F1064" s="110"/>
      <c r="G1064" s="111"/>
      <c r="H1064" s="110"/>
      <c r="I1064" s="65">
        <v>16.79</v>
      </c>
      <c r="J1064" s="112">
        <v>65</v>
      </c>
      <c r="K1064" s="67">
        <v>373.86</v>
      </c>
    </row>
    <row r="1065" spans="1:11" s="6" customFormat="1" ht="30" outlineLevel="1">
      <c r="A1065" s="59" t="s">
        <v>43</v>
      </c>
      <c r="B1065" s="108"/>
      <c r="C1065" s="108" t="s">
        <v>58</v>
      </c>
      <c r="D1065" s="109" t="s">
        <v>59</v>
      </c>
      <c r="E1065" s="62">
        <v>2.0099999999999998</v>
      </c>
      <c r="F1065" s="110"/>
      <c r="G1065" s="111" t="s">
        <v>94</v>
      </c>
      <c r="H1065" s="110"/>
      <c r="I1065" s="65">
        <v>3.05</v>
      </c>
      <c r="J1065" s="112"/>
      <c r="K1065" s="67"/>
    </row>
    <row r="1066" spans="1:11" s="6" customFormat="1" ht="15.75">
      <c r="A1066" s="70" t="s">
        <v>43</v>
      </c>
      <c r="B1066" s="113"/>
      <c r="C1066" s="113" t="s">
        <v>60</v>
      </c>
      <c r="D1066" s="114"/>
      <c r="E1066" s="73" t="s">
        <v>43</v>
      </c>
      <c r="F1066" s="115"/>
      <c r="G1066" s="116"/>
      <c r="H1066" s="115"/>
      <c r="I1066" s="76">
        <v>376.38</v>
      </c>
      <c r="J1066" s="117"/>
      <c r="K1066" s="78">
        <v>5396.64</v>
      </c>
    </row>
    <row r="1067" spans="1:11" s="6" customFormat="1" ht="15" outlineLevel="1">
      <c r="A1067" s="59" t="s">
        <v>43</v>
      </c>
      <c r="B1067" s="108"/>
      <c r="C1067" s="108" t="s">
        <v>61</v>
      </c>
      <c r="D1067" s="109"/>
      <c r="E1067" s="62" t="s">
        <v>43</v>
      </c>
      <c r="F1067" s="110"/>
      <c r="G1067" s="111"/>
      <c r="H1067" s="110"/>
      <c r="I1067" s="65"/>
      <c r="J1067" s="112"/>
      <c r="K1067" s="67"/>
    </row>
    <row r="1068" spans="1:11" s="6" customFormat="1" ht="25.5" outlineLevel="1">
      <c r="A1068" s="59" t="s">
        <v>43</v>
      </c>
      <c r="B1068" s="108"/>
      <c r="C1068" s="108" t="s">
        <v>46</v>
      </c>
      <c r="D1068" s="109"/>
      <c r="E1068" s="62" t="s">
        <v>43</v>
      </c>
      <c r="F1068" s="110">
        <v>14.53</v>
      </c>
      <c r="G1068" s="111" t="s">
        <v>100</v>
      </c>
      <c r="H1068" s="110"/>
      <c r="I1068" s="65">
        <v>2.1800000000000002</v>
      </c>
      <c r="J1068" s="112">
        <v>26.39</v>
      </c>
      <c r="K1068" s="67">
        <v>57.52</v>
      </c>
    </row>
    <row r="1069" spans="1:11" s="6" customFormat="1" ht="25.5" outlineLevel="1">
      <c r="A1069" s="59" t="s">
        <v>43</v>
      </c>
      <c r="B1069" s="108"/>
      <c r="C1069" s="108" t="s">
        <v>48</v>
      </c>
      <c r="D1069" s="109"/>
      <c r="E1069" s="62" t="s">
        <v>43</v>
      </c>
      <c r="F1069" s="110">
        <v>14.53</v>
      </c>
      <c r="G1069" s="111" t="s">
        <v>100</v>
      </c>
      <c r="H1069" s="110"/>
      <c r="I1069" s="65">
        <v>2.1800000000000002</v>
      </c>
      <c r="J1069" s="112">
        <v>26.39</v>
      </c>
      <c r="K1069" s="67">
        <v>57.52</v>
      </c>
    </row>
    <row r="1070" spans="1:11" s="6" customFormat="1" ht="15" outlineLevel="1">
      <c r="A1070" s="59" t="s">
        <v>43</v>
      </c>
      <c r="B1070" s="108"/>
      <c r="C1070" s="108" t="s">
        <v>63</v>
      </c>
      <c r="D1070" s="109" t="s">
        <v>54</v>
      </c>
      <c r="E1070" s="62">
        <v>175</v>
      </c>
      <c r="F1070" s="110"/>
      <c r="G1070" s="111"/>
      <c r="H1070" s="110"/>
      <c r="I1070" s="65">
        <v>3.82</v>
      </c>
      <c r="J1070" s="112">
        <v>160</v>
      </c>
      <c r="K1070" s="67">
        <v>92.03</v>
      </c>
    </row>
    <row r="1071" spans="1:11" s="6" customFormat="1" ht="15" outlineLevel="1">
      <c r="A1071" s="59" t="s">
        <v>43</v>
      </c>
      <c r="B1071" s="108"/>
      <c r="C1071" s="108" t="s">
        <v>64</v>
      </c>
      <c r="D1071" s="109"/>
      <c r="E1071" s="62" t="s">
        <v>43</v>
      </c>
      <c r="F1071" s="110"/>
      <c r="G1071" s="111"/>
      <c r="H1071" s="110"/>
      <c r="I1071" s="65">
        <v>6</v>
      </c>
      <c r="J1071" s="112"/>
      <c r="K1071" s="67">
        <v>149.55000000000001</v>
      </c>
    </row>
    <row r="1072" spans="1:11" s="6" customFormat="1" ht="15.75">
      <c r="A1072" s="70" t="s">
        <v>43</v>
      </c>
      <c r="B1072" s="113"/>
      <c r="C1072" s="113" t="s">
        <v>65</v>
      </c>
      <c r="D1072" s="114"/>
      <c r="E1072" s="73" t="s">
        <v>43</v>
      </c>
      <c r="F1072" s="115"/>
      <c r="G1072" s="116"/>
      <c r="H1072" s="115"/>
      <c r="I1072" s="76">
        <v>382.38</v>
      </c>
      <c r="J1072" s="117"/>
      <c r="K1072" s="78">
        <v>5546.19</v>
      </c>
    </row>
    <row r="1073" spans="1:11" s="6" customFormat="1" ht="180">
      <c r="A1073" s="59">
        <v>92</v>
      </c>
      <c r="B1073" s="108" t="s">
        <v>619</v>
      </c>
      <c r="C1073" s="108" t="s">
        <v>620</v>
      </c>
      <c r="D1073" s="109" t="s">
        <v>41</v>
      </c>
      <c r="E1073" s="62" t="s">
        <v>621</v>
      </c>
      <c r="F1073" s="110">
        <v>37.14</v>
      </c>
      <c r="G1073" s="111"/>
      <c r="H1073" s="110"/>
      <c r="I1073" s="65"/>
      <c r="J1073" s="112"/>
      <c r="K1073" s="67"/>
    </row>
    <row r="1074" spans="1:11" s="6" customFormat="1" ht="25.5" outlineLevel="1">
      <c r="A1074" s="59" t="s">
        <v>43</v>
      </c>
      <c r="B1074" s="108"/>
      <c r="C1074" s="108" t="s">
        <v>44</v>
      </c>
      <c r="D1074" s="109"/>
      <c r="E1074" s="62" t="s">
        <v>43</v>
      </c>
      <c r="F1074" s="110">
        <v>16.739999999999998</v>
      </c>
      <c r="G1074" s="111" t="s">
        <v>94</v>
      </c>
      <c r="H1074" s="110"/>
      <c r="I1074" s="65">
        <v>254.11</v>
      </c>
      <c r="J1074" s="112">
        <v>26.39</v>
      </c>
      <c r="K1074" s="67">
        <v>6706.05</v>
      </c>
    </row>
    <row r="1075" spans="1:11" s="6" customFormat="1" ht="15" outlineLevel="1">
      <c r="A1075" s="59" t="s">
        <v>43</v>
      </c>
      <c r="B1075" s="108"/>
      <c r="C1075" s="108" t="s">
        <v>46</v>
      </c>
      <c r="D1075" s="109"/>
      <c r="E1075" s="62" t="s">
        <v>43</v>
      </c>
      <c r="F1075" s="110">
        <v>4.93</v>
      </c>
      <c r="G1075" s="111" t="s">
        <v>95</v>
      </c>
      <c r="H1075" s="110"/>
      <c r="I1075" s="65">
        <v>73.95</v>
      </c>
      <c r="J1075" s="112">
        <v>8.35</v>
      </c>
      <c r="K1075" s="67">
        <v>617.48</v>
      </c>
    </row>
    <row r="1076" spans="1:11" s="6" customFormat="1" ht="15" outlineLevel="1">
      <c r="A1076" s="59" t="s">
        <v>43</v>
      </c>
      <c r="B1076" s="108"/>
      <c r="C1076" s="108" t="s">
        <v>48</v>
      </c>
      <c r="D1076" s="109"/>
      <c r="E1076" s="62" t="s">
        <v>43</v>
      </c>
      <c r="F1076" s="110" t="s">
        <v>560</v>
      </c>
      <c r="G1076" s="111"/>
      <c r="H1076" s="110"/>
      <c r="I1076" s="68" t="s">
        <v>622</v>
      </c>
      <c r="J1076" s="112">
        <v>26.39</v>
      </c>
      <c r="K1076" s="69" t="s">
        <v>623</v>
      </c>
    </row>
    <row r="1077" spans="1:11" s="6" customFormat="1" ht="15" outlineLevel="1">
      <c r="A1077" s="59" t="s">
        <v>43</v>
      </c>
      <c r="B1077" s="108"/>
      <c r="C1077" s="108" t="s">
        <v>52</v>
      </c>
      <c r="D1077" s="109"/>
      <c r="E1077" s="62" t="s">
        <v>43</v>
      </c>
      <c r="F1077" s="110">
        <v>15.47</v>
      </c>
      <c r="G1077" s="111"/>
      <c r="H1077" s="110"/>
      <c r="I1077" s="65">
        <v>154.69999999999999</v>
      </c>
      <c r="J1077" s="112">
        <v>8.23</v>
      </c>
      <c r="K1077" s="67">
        <v>1273.18</v>
      </c>
    </row>
    <row r="1078" spans="1:11" s="6" customFormat="1" ht="15" outlineLevel="1">
      <c r="A1078" s="59" t="s">
        <v>43</v>
      </c>
      <c r="B1078" s="108"/>
      <c r="C1078" s="108" t="s">
        <v>53</v>
      </c>
      <c r="D1078" s="109" t="s">
        <v>54</v>
      </c>
      <c r="E1078" s="62">
        <v>114</v>
      </c>
      <c r="F1078" s="110"/>
      <c r="G1078" s="111"/>
      <c r="H1078" s="110"/>
      <c r="I1078" s="65">
        <v>289.69</v>
      </c>
      <c r="J1078" s="112">
        <v>79</v>
      </c>
      <c r="K1078" s="67">
        <v>5297.78</v>
      </c>
    </row>
    <row r="1079" spans="1:11" s="6" customFormat="1" ht="15" outlineLevel="1">
      <c r="A1079" s="59" t="s">
        <v>43</v>
      </c>
      <c r="B1079" s="108"/>
      <c r="C1079" s="108" t="s">
        <v>55</v>
      </c>
      <c r="D1079" s="109" t="s">
        <v>54</v>
      </c>
      <c r="E1079" s="62">
        <v>67</v>
      </c>
      <c r="F1079" s="110"/>
      <c r="G1079" s="111"/>
      <c r="H1079" s="110"/>
      <c r="I1079" s="65">
        <v>170.25</v>
      </c>
      <c r="J1079" s="112">
        <v>41</v>
      </c>
      <c r="K1079" s="67">
        <v>2749.48</v>
      </c>
    </row>
    <row r="1080" spans="1:11" s="6" customFormat="1" ht="15" outlineLevel="1">
      <c r="A1080" s="59" t="s">
        <v>43</v>
      </c>
      <c r="B1080" s="108"/>
      <c r="C1080" s="108" t="s">
        <v>56</v>
      </c>
      <c r="D1080" s="109" t="s">
        <v>54</v>
      </c>
      <c r="E1080" s="62">
        <v>98</v>
      </c>
      <c r="F1080" s="110"/>
      <c r="G1080" s="111"/>
      <c r="H1080" s="110"/>
      <c r="I1080" s="65">
        <v>4.8499999999999996</v>
      </c>
      <c r="J1080" s="112">
        <v>95</v>
      </c>
      <c r="K1080" s="67">
        <v>124.1</v>
      </c>
    </row>
    <row r="1081" spans="1:11" s="6" customFormat="1" ht="15" outlineLevel="1">
      <c r="A1081" s="59" t="s">
        <v>43</v>
      </c>
      <c r="B1081" s="108"/>
      <c r="C1081" s="108" t="s">
        <v>57</v>
      </c>
      <c r="D1081" s="109" t="s">
        <v>54</v>
      </c>
      <c r="E1081" s="62">
        <v>77</v>
      </c>
      <c r="F1081" s="110"/>
      <c r="G1081" s="111"/>
      <c r="H1081" s="110"/>
      <c r="I1081" s="65">
        <v>3.81</v>
      </c>
      <c r="J1081" s="112">
        <v>65</v>
      </c>
      <c r="K1081" s="67">
        <v>84.91</v>
      </c>
    </row>
    <row r="1082" spans="1:11" s="6" customFormat="1" ht="30" outlineLevel="1">
      <c r="A1082" s="59" t="s">
        <v>43</v>
      </c>
      <c r="B1082" s="108"/>
      <c r="C1082" s="108" t="s">
        <v>58</v>
      </c>
      <c r="D1082" s="109" t="s">
        <v>59</v>
      </c>
      <c r="E1082" s="62">
        <v>1.34</v>
      </c>
      <c r="F1082" s="110"/>
      <c r="G1082" s="111" t="s">
        <v>94</v>
      </c>
      <c r="H1082" s="110"/>
      <c r="I1082" s="65">
        <v>20.34</v>
      </c>
      <c r="J1082" s="112"/>
      <c r="K1082" s="67"/>
    </row>
    <row r="1083" spans="1:11" s="6" customFormat="1" ht="15.75">
      <c r="A1083" s="70" t="s">
        <v>43</v>
      </c>
      <c r="B1083" s="113"/>
      <c r="C1083" s="113" t="s">
        <v>60</v>
      </c>
      <c r="D1083" s="114"/>
      <c r="E1083" s="73" t="s">
        <v>43</v>
      </c>
      <c r="F1083" s="115"/>
      <c r="G1083" s="116"/>
      <c r="H1083" s="115"/>
      <c r="I1083" s="76">
        <v>951.36</v>
      </c>
      <c r="J1083" s="117"/>
      <c r="K1083" s="78">
        <v>16852.98</v>
      </c>
    </row>
    <row r="1084" spans="1:11" s="6" customFormat="1" ht="15" outlineLevel="1">
      <c r="A1084" s="59" t="s">
        <v>43</v>
      </c>
      <c r="B1084" s="108"/>
      <c r="C1084" s="108" t="s">
        <v>61</v>
      </c>
      <c r="D1084" s="109"/>
      <c r="E1084" s="62" t="s">
        <v>43</v>
      </c>
      <c r="F1084" s="110"/>
      <c r="G1084" s="111"/>
      <c r="H1084" s="110"/>
      <c r="I1084" s="65"/>
      <c r="J1084" s="112"/>
      <c r="K1084" s="67"/>
    </row>
    <row r="1085" spans="1:11" s="6" customFormat="1" ht="25.5" outlineLevel="1">
      <c r="A1085" s="59" t="s">
        <v>43</v>
      </c>
      <c r="B1085" s="108"/>
      <c r="C1085" s="108" t="s">
        <v>46</v>
      </c>
      <c r="D1085" s="109"/>
      <c r="E1085" s="62" t="s">
        <v>43</v>
      </c>
      <c r="F1085" s="110">
        <v>0.33</v>
      </c>
      <c r="G1085" s="111" t="s">
        <v>100</v>
      </c>
      <c r="H1085" s="110"/>
      <c r="I1085" s="65">
        <v>0.5</v>
      </c>
      <c r="J1085" s="112">
        <v>26.39</v>
      </c>
      <c r="K1085" s="67">
        <v>13.06</v>
      </c>
    </row>
    <row r="1086" spans="1:11" s="6" customFormat="1" ht="25.5" outlineLevel="1">
      <c r="A1086" s="59" t="s">
        <v>43</v>
      </c>
      <c r="B1086" s="108"/>
      <c r="C1086" s="108" t="s">
        <v>48</v>
      </c>
      <c r="D1086" s="109"/>
      <c r="E1086" s="62" t="s">
        <v>43</v>
      </c>
      <c r="F1086" s="110">
        <v>0.33</v>
      </c>
      <c r="G1086" s="111" t="s">
        <v>100</v>
      </c>
      <c r="H1086" s="110"/>
      <c r="I1086" s="65">
        <v>0.5</v>
      </c>
      <c r="J1086" s="112">
        <v>26.39</v>
      </c>
      <c r="K1086" s="67">
        <v>13.06</v>
      </c>
    </row>
    <row r="1087" spans="1:11" s="6" customFormat="1" ht="15" outlineLevel="1">
      <c r="A1087" s="59" t="s">
        <v>43</v>
      </c>
      <c r="B1087" s="108"/>
      <c r="C1087" s="108" t="s">
        <v>63</v>
      </c>
      <c r="D1087" s="109" t="s">
        <v>54</v>
      </c>
      <c r="E1087" s="62">
        <v>175</v>
      </c>
      <c r="F1087" s="110"/>
      <c r="G1087" s="111"/>
      <c r="H1087" s="110"/>
      <c r="I1087" s="65">
        <v>0.88</v>
      </c>
      <c r="J1087" s="112">
        <v>160</v>
      </c>
      <c r="K1087" s="67">
        <v>20.9</v>
      </c>
    </row>
    <row r="1088" spans="1:11" s="6" customFormat="1" ht="15" outlineLevel="1">
      <c r="A1088" s="59" t="s">
        <v>43</v>
      </c>
      <c r="B1088" s="108"/>
      <c r="C1088" s="108" t="s">
        <v>64</v>
      </c>
      <c r="D1088" s="109"/>
      <c r="E1088" s="62" t="s">
        <v>43</v>
      </c>
      <c r="F1088" s="110"/>
      <c r="G1088" s="111"/>
      <c r="H1088" s="110"/>
      <c r="I1088" s="65">
        <v>1.38</v>
      </c>
      <c r="J1088" s="112"/>
      <c r="K1088" s="67">
        <v>33.96</v>
      </c>
    </row>
    <row r="1089" spans="1:11" s="6" customFormat="1" ht="15.75">
      <c r="A1089" s="70" t="s">
        <v>43</v>
      </c>
      <c r="B1089" s="113"/>
      <c r="C1089" s="113" t="s">
        <v>65</v>
      </c>
      <c r="D1089" s="114"/>
      <c r="E1089" s="73" t="s">
        <v>43</v>
      </c>
      <c r="F1089" s="115"/>
      <c r="G1089" s="116"/>
      <c r="H1089" s="115"/>
      <c r="I1089" s="76">
        <v>952.74</v>
      </c>
      <c r="J1089" s="117"/>
      <c r="K1089" s="78">
        <v>16886.939999999999</v>
      </c>
    </row>
    <row r="1090" spans="1:11" s="6" customFormat="1" ht="180">
      <c r="A1090" s="59">
        <v>93</v>
      </c>
      <c r="B1090" s="108" t="s">
        <v>624</v>
      </c>
      <c r="C1090" s="108" t="s">
        <v>625</v>
      </c>
      <c r="D1090" s="109" t="s">
        <v>41</v>
      </c>
      <c r="E1090" s="62">
        <v>2</v>
      </c>
      <c r="F1090" s="110">
        <v>59.53</v>
      </c>
      <c r="G1090" s="111"/>
      <c r="H1090" s="110"/>
      <c r="I1090" s="65"/>
      <c r="J1090" s="112"/>
      <c r="K1090" s="67"/>
    </row>
    <row r="1091" spans="1:11" s="6" customFormat="1" ht="25.5" outlineLevel="1">
      <c r="A1091" s="59" t="s">
        <v>43</v>
      </c>
      <c r="B1091" s="108"/>
      <c r="C1091" s="108" t="s">
        <v>44</v>
      </c>
      <c r="D1091" s="109"/>
      <c r="E1091" s="62" t="s">
        <v>43</v>
      </c>
      <c r="F1091" s="110">
        <v>24.98</v>
      </c>
      <c r="G1091" s="111" t="s">
        <v>94</v>
      </c>
      <c r="H1091" s="110"/>
      <c r="I1091" s="65">
        <v>75.84</v>
      </c>
      <c r="J1091" s="112">
        <v>26.39</v>
      </c>
      <c r="K1091" s="67">
        <v>2001.4</v>
      </c>
    </row>
    <row r="1092" spans="1:11" s="6" customFormat="1" ht="15" outlineLevel="1">
      <c r="A1092" s="59" t="s">
        <v>43</v>
      </c>
      <c r="B1092" s="108"/>
      <c r="C1092" s="108" t="s">
        <v>46</v>
      </c>
      <c r="D1092" s="109"/>
      <c r="E1092" s="62" t="s">
        <v>43</v>
      </c>
      <c r="F1092" s="110">
        <v>5.29</v>
      </c>
      <c r="G1092" s="111" t="s">
        <v>95</v>
      </c>
      <c r="H1092" s="110"/>
      <c r="I1092" s="65">
        <v>15.87</v>
      </c>
      <c r="J1092" s="112">
        <v>8.49</v>
      </c>
      <c r="K1092" s="67">
        <v>134.74</v>
      </c>
    </row>
    <row r="1093" spans="1:11" s="6" customFormat="1" ht="15" outlineLevel="1">
      <c r="A1093" s="59" t="s">
        <v>43</v>
      </c>
      <c r="B1093" s="108"/>
      <c r="C1093" s="108" t="s">
        <v>48</v>
      </c>
      <c r="D1093" s="109"/>
      <c r="E1093" s="62" t="s">
        <v>43</v>
      </c>
      <c r="F1093" s="110" t="s">
        <v>568</v>
      </c>
      <c r="G1093" s="111"/>
      <c r="H1093" s="110"/>
      <c r="I1093" s="68" t="s">
        <v>626</v>
      </c>
      <c r="J1093" s="112">
        <v>26.39</v>
      </c>
      <c r="K1093" s="69" t="s">
        <v>627</v>
      </c>
    </row>
    <row r="1094" spans="1:11" s="6" customFormat="1" ht="15" outlineLevel="1">
      <c r="A1094" s="59" t="s">
        <v>43</v>
      </c>
      <c r="B1094" s="108"/>
      <c r="C1094" s="108" t="s">
        <v>52</v>
      </c>
      <c r="D1094" s="109"/>
      <c r="E1094" s="62" t="s">
        <v>43</v>
      </c>
      <c r="F1094" s="110">
        <v>29.26</v>
      </c>
      <c r="G1094" s="111"/>
      <c r="H1094" s="110"/>
      <c r="I1094" s="65">
        <v>58.52</v>
      </c>
      <c r="J1094" s="112">
        <v>8.23</v>
      </c>
      <c r="K1094" s="67">
        <v>481.62</v>
      </c>
    </row>
    <row r="1095" spans="1:11" s="6" customFormat="1" ht="15" outlineLevel="1">
      <c r="A1095" s="59" t="s">
        <v>43</v>
      </c>
      <c r="B1095" s="108"/>
      <c r="C1095" s="108" t="s">
        <v>53</v>
      </c>
      <c r="D1095" s="109" t="s">
        <v>54</v>
      </c>
      <c r="E1095" s="62">
        <v>114</v>
      </c>
      <c r="F1095" s="110"/>
      <c r="G1095" s="111"/>
      <c r="H1095" s="110"/>
      <c r="I1095" s="65">
        <v>86.46</v>
      </c>
      <c r="J1095" s="112">
        <v>79</v>
      </c>
      <c r="K1095" s="67">
        <v>1581.11</v>
      </c>
    </row>
    <row r="1096" spans="1:11" s="6" customFormat="1" ht="15" outlineLevel="1">
      <c r="A1096" s="59" t="s">
        <v>43</v>
      </c>
      <c r="B1096" s="108"/>
      <c r="C1096" s="108" t="s">
        <v>55</v>
      </c>
      <c r="D1096" s="109" t="s">
        <v>54</v>
      </c>
      <c r="E1096" s="62">
        <v>67</v>
      </c>
      <c r="F1096" s="110"/>
      <c r="G1096" s="111"/>
      <c r="H1096" s="110"/>
      <c r="I1096" s="65">
        <v>50.81</v>
      </c>
      <c r="J1096" s="112">
        <v>41</v>
      </c>
      <c r="K1096" s="67">
        <v>820.57</v>
      </c>
    </row>
    <row r="1097" spans="1:11" s="6" customFormat="1" ht="15" outlineLevel="1">
      <c r="A1097" s="59" t="s">
        <v>43</v>
      </c>
      <c r="B1097" s="108"/>
      <c r="C1097" s="108" t="s">
        <v>56</v>
      </c>
      <c r="D1097" s="109" t="s">
        <v>54</v>
      </c>
      <c r="E1097" s="62">
        <v>98</v>
      </c>
      <c r="F1097" s="110"/>
      <c r="G1097" s="111"/>
      <c r="H1097" s="110"/>
      <c r="I1097" s="65">
        <v>1.1499999999999999</v>
      </c>
      <c r="J1097" s="112">
        <v>95</v>
      </c>
      <c r="K1097" s="67">
        <v>29.34</v>
      </c>
    </row>
    <row r="1098" spans="1:11" s="6" customFormat="1" ht="15" outlineLevel="1">
      <c r="A1098" s="59" t="s">
        <v>43</v>
      </c>
      <c r="B1098" s="108"/>
      <c r="C1098" s="108" t="s">
        <v>57</v>
      </c>
      <c r="D1098" s="109" t="s">
        <v>54</v>
      </c>
      <c r="E1098" s="62">
        <v>77</v>
      </c>
      <c r="F1098" s="110"/>
      <c r="G1098" s="111"/>
      <c r="H1098" s="110"/>
      <c r="I1098" s="65">
        <v>0.9</v>
      </c>
      <c r="J1098" s="112">
        <v>65</v>
      </c>
      <c r="K1098" s="67">
        <v>20.07</v>
      </c>
    </row>
    <row r="1099" spans="1:11" s="6" customFormat="1" ht="30" outlineLevel="1">
      <c r="A1099" s="59" t="s">
        <v>43</v>
      </c>
      <c r="B1099" s="108"/>
      <c r="C1099" s="108" t="s">
        <v>58</v>
      </c>
      <c r="D1099" s="109" t="s">
        <v>59</v>
      </c>
      <c r="E1099" s="62">
        <v>2</v>
      </c>
      <c r="F1099" s="110"/>
      <c r="G1099" s="111" t="s">
        <v>94</v>
      </c>
      <c r="H1099" s="110"/>
      <c r="I1099" s="65">
        <v>6.07</v>
      </c>
      <c r="J1099" s="112"/>
      <c r="K1099" s="67"/>
    </row>
    <row r="1100" spans="1:11" s="6" customFormat="1" ht="15.75">
      <c r="A1100" s="70" t="s">
        <v>43</v>
      </c>
      <c r="B1100" s="113"/>
      <c r="C1100" s="113" t="s">
        <v>60</v>
      </c>
      <c r="D1100" s="114"/>
      <c r="E1100" s="73" t="s">
        <v>43</v>
      </c>
      <c r="F1100" s="115"/>
      <c r="G1100" s="116"/>
      <c r="H1100" s="115"/>
      <c r="I1100" s="76">
        <v>289.55</v>
      </c>
      <c r="J1100" s="117"/>
      <c r="K1100" s="78">
        <v>5068.8500000000004</v>
      </c>
    </row>
    <row r="1101" spans="1:11" s="6" customFormat="1" ht="15" outlineLevel="1">
      <c r="A1101" s="59" t="s">
        <v>43</v>
      </c>
      <c r="B1101" s="108"/>
      <c r="C1101" s="108" t="s">
        <v>61</v>
      </c>
      <c r="D1101" s="109"/>
      <c r="E1101" s="62" t="s">
        <v>43</v>
      </c>
      <c r="F1101" s="110"/>
      <c r="G1101" s="111"/>
      <c r="H1101" s="110"/>
      <c r="I1101" s="65"/>
      <c r="J1101" s="112"/>
      <c r="K1101" s="67"/>
    </row>
    <row r="1102" spans="1:11" s="6" customFormat="1" ht="25.5" outlineLevel="1">
      <c r="A1102" s="59" t="s">
        <v>43</v>
      </c>
      <c r="B1102" s="108"/>
      <c r="C1102" s="108" t="s">
        <v>46</v>
      </c>
      <c r="D1102" s="109"/>
      <c r="E1102" s="62" t="s">
        <v>43</v>
      </c>
      <c r="F1102" s="110">
        <v>0.39</v>
      </c>
      <c r="G1102" s="111" t="s">
        <v>100</v>
      </c>
      <c r="H1102" s="110"/>
      <c r="I1102" s="65">
        <v>0.12</v>
      </c>
      <c r="J1102" s="112">
        <v>26.39</v>
      </c>
      <c r="K1102" s="67">
        <v>3.09</v>
      </c>
    </row>
    <row r="1103" spans="1:11" s="6" customFormat="1" ht="25.5" outlineLevel="1">
      <c r="A1103" s="59" t="s">
        <v>43</v>
      </c>
      <c r="B1103" s="108"/>
      <c r="C1103" s="108" t="s">
        <v>48</v>
      </c>
      <c r="D1103" s="109"/>
      <c r="E1103" s="62" t="s">
        <v>43</v>
      </c>
      <c r="F1103" s="110">
        <v>0.39</v>
      </c>
      <c r="G1103" s="111" t="s">
        <v>100</v>
      </c>
      <c r="H1103" s="110"/>
      <c r="I1103" s="65">
        <v>0.12</v>
      </c>
      <c r="J1103" s="112">
        <v>26.39</v>
      </c>
      <c r="K1103" s="67">
        <v>3.09</v>
      </c>
    </row>
    <row r="1104" spans="1:11" s="6" customFormat="1" ht="15" outlineLevel="1">
      <c r="A1104" s="59" t="s">
        <v>43</v>
      </c>
      <c r="B1104" s="108"/>
      <c r="C1104" s="108" t="s">
        <v>63</v>
      </c>
      <c r="D1104" s="109" t="s">
        <v>54</v>
      </c>
      <c r="E1104" s="62">
        <v>175</v>
      </c>
      <c r="F1104" s="110"/>
      <c r="G1104" s="111"/>
      <c r="H1104" s="110"/>
      <c r="I1104" s="65">
        <v>0.21</v>
      </c>
      <c r="J1104" s="112">
        <v>160</v>
      </c>
      <c r="K1104" s="67">
        <v>4.95</v>
      </c>
    </row>
    <row r="1105" spans="1:11" s="6" customFormat="1" ht="15" outlineLevel="1">
      <c r="A1105" s="59" t="s">
        <v>43</v>
      </c>
      <c r="B1105" s="108"/>
      <c r="C1105" s="108" t="s">
        <v>64</v>
      </c>
      <c r="D1105" s="109"/>
      <c r="E1105" s="62" t="s">
        <v>43</v>
      </c>
      <c r="F1105" s="110"/>
      <c r="G1105" s="111"/>
      <c r="H1105" s="110"/>
      <c r="I1105" s="65">
        <v>0.33</v>
      </c>
      <c r="J1105" s="112"/>
      <c r="K1105" s="67">
        <v>8.0399999999999991</v>
      </c>
    </row>
    <row r="1106" spans="1:11" s="6" customFormat="1" ht="15.75">
      <c r="A1106" s="70" t="s">
        <v>43</v>
      </c>
      <c r="B1106" s="113"/>
      <c r="C1106" s="113" t="s">
        <v>65</v>
      </c>
      <c r="D1106" s="114"/>
      <c r="E1106" s="73" t="s">
        <v>43</v>
      </c>
      <c r="F1106" s="115"/>
      <c r="G1106" s="116"/>
      <c r="H1106" s="115"/>
      <c r="I1106" s="76">
        <v>289.88</v>
      </c>
      <c r="J1106" s="117"/>
      <c r="K1106" s="78">
        <v>5076.8900000000003</v>
      </c>
    </row>
    <row r="1107" spans="1:11" s="6" customFormat="1" ht="180">
      <c r="A1107" s="59">
        <v>94</v>
      </c>
      <c r="B1107" s="108" t="s">
        <v>628</v>
      </c>
      <c r="C1107" s="108" t="s">
        <v>629</v>
      </c>
      <c r="D1107" s="109" t="s">
        <v>41</v>
      </c>
      <c r="E1107" s="62">
        <v>1</v>
      </c>
      <c r="F1107" s="110">
        <v>60.86</v>
      </c>
      <c r="G1107" s="111"/>
      <c r="H1107" s="110"/>
      <c r="I1107" s="65"/>
      <c r="J1107" s="112"/>
      <c r="K1107" s="67"/>
    </row>
    <row r="1108" spans="1:11" s="6" customFormat="1" ht="25.5" outlineLevel="1">
      <c r="A1108" s="59" t="s">
        <v>43</v>
      </c>
      <c r="B1108" s="108"/>
      <c r="C1108" s="108" t="s">
        <v>44</v>
      </c>
      <c r="D1108" s="109"/>
      <c r="E1108" s="62" t="s">
        <v>43</v>
      </c>
      <c r="F1108" s="110">
        <v>33.28</v>
      </c>
      <c r="G1108" s="111" t="s">
        <v>94</v>
      </c>
      <c r="H1108" s="110"/>
      <c r="I1108" s="65">
        <v>50.52</v>
      </c>
      <c r="J1108" s="112">
        <v>26.39</v>
      </c>
      <c r="K1108" s="67">
        <v>1333.2</v>
      </c>
    </row>
    <row r="1109" spans="1:11" s="6" customFormat="1" ht="15" outlineLevel="1">
      <c r="A1109" s="59" t="s">
        <v>43</v>
      </c>
      <c r="B1109" s="108"/>
      <c r="C1109" s="108" t="s">
        <v>46</v>
      </c>
      <c r="D1109" s="109"/>
      <c r="E1109" s="62" t="s">
        <v>43</v>
      </c>
      <c r="F1109" s="110">
        <v>5.18</v>
      </c>
      <c r="G1109" s="111" t="s">
        <v>95</v>
      </c>
      <c r="H1109" s="110"/>
      <c r="I1109" s="65">
        <v>7.77</v>
      </c>
      <c r="J1109" s="112">
        <v>8.52</v>
      </c>
      <c r="K1109" s="67">
        <v>66.2</v>
      </c>
    </row>
    <row r="1110" spans="1:11" s="6" customFormat="1" ht="15" outlineLevel="1">
      <c r="A1110" s="59" t="s">
        <v>43</v>
      </c>
      <c r="B1110" s="108"/>
      <c r="C1110" s="108" t="s">
        <v>48</v>
      </c>
      <c r="D1110" s="109"/>
      <c r="E1110" s="62" t="s">
        <v>43</v>
      </c>
      <c r="F1110" s="110" t="s">
        <v>568</v>
      </c>
      <c r="G1110" s="111"/>
      <c r="H1110" s="110"/>
      <c r="I1110" s="68" t="s">
        <v>216</v>
      </c>
      <c r="J1110" s="112">
        <v>26.39</v>
      </c>
      <c r="K1110" s="69" t="s">
        <v>630</v>
      </c>
    </row>
    <row r="1111" spans="1:11" s="6" customFormat="1" ht="15" outlineLevel="1">
      <c r="A1111" s="59" t="s">
        <v>43</v>
      </c>
      <c r="B1111" s="108"/>
      <c r="C1111" s="108" t="s">
        <v>52</v>
      </c>
      <c r="D1111" s="109"/>
      <c r="E1111" s="62" t="s">
        <v>43</v>
      </c>
      <c r="F1111" s="110">
        <v>22.4</v>
      </c>
      <c r="G1111" s="111"/>
      <c r="H1111" s="110"/>
      <c r="I1111" s="65">
        <v>22.4</v>
      </c>
      <c r="J1111" s="112">
        <v>8.23</v>
      </c>
      <c r="K1111" s="67">
        <v>184.35</v>
      </c>
    </row>
    <row r="1112" spans="1:11" s="6" customFormat="1" ht="15" outlineLevel="1">
      <c r="A1112" s="59" t="s">
        <v>43</v>
      </c>
      <c r="B1112" s="108"/>
      <c r="C1112" s="108" t="s">
        <v>53</v>
      </c>
      <c r="D1112" s="109" t="s">
        <v>54</v>
      </c>
      <c r="E1112" s="62">
        <v>114</v>
      </c>
      <c r="F1112" s="110"/>
      <c r="G1112" s="111"/>
      <c r="H1112" s="110"/>
      <c r="I1112" s="65">
        <v>57.59</v>
      </c>
      <c r="J1112" s="112">
        <v>79</v>
      </c>
      <c r="K1112" s="67">
        <v>1053.23</v>
      </c>
    </row>
    <row r="1113" spans="1:11" s="6" customFormat="1" ht="15" outlineLevel="1">
      <c r="A1113" s="59" t="s">
        <v>43</v>
      </c>
      <c r="B1113" s="108"/>
      <c r="C1113" s="108" t="s">
        <v>55</v>
      </c>
      <c r="D1113" s="109" t="s">
        <v>54</v>
      </c>
      <c r="E1113" s="62">
        <v>67</v>
      </c>
      <c r="F1113" s="110"/>
      <c r="G1113" s="111"/>
      <c r="H1113" s="110"/>
      <c r="I1113" s="65">
        <v>33.85</v>
      </c>
      <c r="J1113" s="112">
        <v>41</v>
      </c>
      <c r="K1113" s="67">
        <v>546.61</v>
      </c>
    </row>
    <row r="1114" spans="1:11" s="6" customFormat="1" ht="15" outlineLevel="1">
      <c r="A1114" s="59" t="s">
        <v>43</v>
      </c>
      <c r="B1114" s="108"/>
      <c r="C1114" s="108" t="s">
        <v>56</v>
      </c>
      <c r="D1114" s="109" t="s">
        <v>54</v>
      </c>
      <c r="E1114" s="62">
        <v>98</v>
      </c>
      <c r="F1114" s="110"/>
      <c r="G1114" s="111"/>
      <c r="H1114" s="110"/>
      <c r="I1114" s="65">
        <v>0.57999999999999996</v>
      </c>
      <c r="J1114" s="112">
        <v>95</v>
      </c>
      <c r="K1114" s="67">
        <v>14.67</v>
      </c>
    </row>
    <row r="1115" spans="1:11" s="6" customFormat="1" ht="15" outlineLevel="1">
      <c r="A1115" s="59" t="s">
        <v>43</v>
      </c>
      <c r="B1115" s="108"/>
      <c r="C1115" s="108" t="s">
        <v>57</v>
      </c>
      <c r="D1115" s="109" t="s">
        <v>54</v>
      </c>
      <c r="E1115" s="62">
        <v>77</v>
      </c>
      <c r="F1115" s="110"/>
      <c r="G1115" s="111"/>
      <c r="H1115" s="110"/>
      <c r="I1115" s="65">
        <v>0.45</v>
      </c>
      <c r="J1115" s="112">
        <v>65</v>
      </c>
      <c r="K1115" s="67">
        <v>10.039999999999999</v>
      </c>
    </row>
    <row r="1116" spans="1:11" s="6" customFormat="1" ht="30" outlineLevel="1">
      <c r="A1116" s="59" t="s">
        <v>43</v>
      </c>
      <c r="B1116" s="108"/>
      <c r="C1116" s="108" t="s">
        <v>58</v>
      </c>
      <c r="D1116" s="109" t="s">
        <v>59</v>
      </c>
      <c r="E1116" s="62">
        <v>2.73</v>
      </c>
      <c r="F1116" s="110"/>
      <c r="G1116" s="111" t="s">
        <v>94</v>
      </c>
      <c r="H1116" s="110"/>
      <c r="I1116" s="65">
        <v>4.1399999999999997</v>
      </c>
      <c r="J1116" s="112"/>
      <c r="K1116" s="67"/>
    </row>
    <row r="1117" spans="1:11" s="6" customFormat="1" ht="15.75">
      <c r="A1117" s="70" t="s">
        <v>43</v>
      </c>
      <c r="B1117" s="113"/>
      <c r="C1117" s="113" t="s">
        <v>60</v>
      </c>
      <c r="D1117" s="114"/>
      <c r="E1117" s="73" t="s">
        <v>43</v>
      </c>
      <c r="F1117" s="115"/>
      <c r="G1117" s="116"/>
      <c r="H1117" s="115"/>
      <c r="I1117" s="76">
        <v>173.16</v>
      </c>
      <c r="J1117" s="117"/>
      <c r="K1117" s="78">
        <v>3208.3</v>
      </c>
    </row>
    <row r="1118" spans="1:11" s="6" customFormat="1" ht="15" outlineLevel="1">
      <c r="A1118" s="59" t="s">
        <v>43</v>
      </c>
      <c r="B1118" s="108"/>
      <c r="C1118" s="108" t="s">
        <v>61</v>
      </c>
      <c r="D1118" s="109"/>
      <c r="E1118" s="62" t="s">
        <v>43</v>
      </c>
      <c r="F1118" s="110"/>
      <c r="G1118" s="111"/>
      <c r="H1118" s="110"/>
      <c r="I1118" s="65"/>
      <c r="J1118" s="112"/>
      <c r="K1118" s="67"/>
    </row>
    <row r="1119" spans="1:11" s="6" customFormat="1" ht="25.5" outlineLevel="1">
      <c r="A1119" s="59" t="s">
        <v>43</v>
      </c>
      <c r="B1119" s="108"/>
      <c r="C1119" s="108" t="s">
        <v>46</v>
      </c>
      <c r="D1119" s="109"/>
      <c r="E1119" s="62" t="s">
        <v>43</v>
      </c>
      <c r="F1119" s="110">
        <v>0.39</v>
      </c>
      <c r="G1119" s="111" t="s">
        <v>100</v>
      </c>
      <c r="H1119" s="110"/>
      <c r="I1119" s="65">
        <v>0.06</v>
      </c>
      <c r="J1119" s="112">
        <v>26.39</v>
      </c>
      <c r="K1119" s="67">
        <v>1.54</v>
      </c>
    </row>
    <row r="1120" spans="1:11" s="6" customFormat="1" ht="25.5" outlineLevel="1">
      <c r="A1120" s="59" t="s">
        <v>43</v>
      </c>
      <c r="B1120" s="108"/>
      <c r="C1120" s="108" t="s">
        <v>48</v>
      </c>
      <c r="D1120" s="109"/>
      <c r="E1120" s="62" t="s">
        <v>43</v>
      </c>
      <c r="F1120" s="110">
        <v>0.39</v>
      </c>
      <c r="G1120" s="111" t="s">
        <v>100</v>
      </c>
      <c r="H1120" s="110"/>
      <c r="I1120" s="65">
        <v>0.06</v>
      </c>
      <c r="J1120" s="112">
        <v>26.39</v>
      </c>
      <c r="K1120" s="67">
        <v>1.54</v>
      </c>
    </row>
    <row r="1121" spans="1:11" s="6" customFormat="1" ht="15" outlineLevel="1">
      <c r="A1121" s="59" t="s">
        <v>43</v>
      </c>
      <c r="B1121" s="108"/>
      <c r="C1121" s="108" t="s">
        <v>63</v>
      </c>
      <c r="D1121" s="109" t="s">
        <v>54</v>
      </c>
      <c r="E1121" s="62">
        <v>175</v>
      </c>
      <c r="F1121" s="110"/>
      <c r="G1121" s="111"/>
      <c r="H1121" s="110"/>
      <c r="I1121" s="65">
        <v>0.11</v>
      </c>
      <c r="J1121" s="112">
        <v>160</v>
      </c>
      <c r="K1121" s="67">
        <v>2.46</v>
      </c>
    </row>
    <row r="1122" spans="1:11" s="6" customFormat="1" ht="15" outlineLevel="1">
      <c r="A1122" s="59" t="s">
        <v>43</v>
      </c>
      <c r="B1122" s="108"/>
      <c r="C1122" s="108" t="s">
        <v>64</v>
      </c>
      <c r="D1122" s="109"/>
      <c r="E1122" s="62" t="s">
        <v>43</v>
      </c>
      <c r="F1122" s="110"/>
      <c r="G1122" s="111"/>
      <c r="H1122" s="110"/>
      <c r="I1122" s="65">
        <v>0.17</v>
      </c>
      <c r="J1122" s="112"/>
      <c r="K1122" s="67">
        <v>4</v>
      </c>
    </row>
    <row r="1123" spans="1:11" s="6" customFormat="1" ht="15.75">
      <c r="A1123" s="70" t="s">
        <v>43</v>
      </c>
      <c r="B1123" s="113"/>
      <c r="C1123" s="113" t="s">
        <v>65</v>
      </c>
      <c r="D1123" s="114"/>
      <c r="E1123" s="73" t="s">
        <v>43</v>
      </c>
      <c r="F1123" s="115"/>
      <c r="G1123" s="116"/>
      <c r="H1123" s="115"/>
      <c r="I1123" s="76">
        <v>173.33</v>
      </c>
      <c r="J1123" s="117"/>
      <c r="K1123" s="78">
        <v>3212.3</v>
      </c>
    </row>
    <row r="1124" spans="1:11" s="6" customFormat="1" ht="180">
      <c r="A1124" s="59">
        <v>95</v>
      </c>
      <c r="B1124" s="108" t="s">
        <v>631</v>
      </c>
      <c r="C1124" s="108" t="s">
        <v>632</v>
      </c>
      <c r="D1124" s="109" t="s">
        <v>156</v>
      </c>
      <c r="E1124" s="62">
        <v>2</v>
      </c>
      <c r="F1124" s="110">
        <v>526.61</v>
      </c>
      <c r="G1124" s="111"/>
      <c r="H1124" s="110"/>
      <c r="I1124" s="65"/>
      <c r="J1124" s="112"/>
      <c r="K1124" s="67"/>
    </row>
    <row r="1125" spans="1:11" s="6" customFormat="1" ht="25.5" outlineLevel="1">
      <c r="A1125" s="59" t="s">
        <v>43</v>
      </c>
      <c r="B1125" s="108"/>
      <c r="C1125" s="108" t="s">
        <v>44</v>
      </c>
      <c r="D1125" s="109"/>
      <c r="E1125" s="62" t="s">
        <v>43</v>
      </c>
      <c r="F1125" s="110">
        <v>483.99</v>
      </c>
      <c r="G1125" s="111" t="s">
        <v>94</v>
      </c>
      <c r="H1125" s="110"/>
      <c r="I1125" s="65">
        <v>1469.39</v>
      </c>
      <c r="J1125" s="112">
        <v>26.39</v>
      </c>
      <c r="K1125" s="67">
        <v>38777.300000000003</v>
      </c>
    </row>
    <row r="1126" spans="1:11" s="6" customFormat="1" ht="15" outlineLevel="1">
      <c r="A1126" s="59" t="s">
        <v>43</v>
      </c>
      <c r="B1126" s="108"/>
      <c r="C1126" s="108" t="s">
        <v>46</v>
      </c>
      <c r="D1126" s="109"/>
      <c r="E1126" s="62" t="s">
        <v>43</v>
      </c>
      <c r="F1126" s="110">
        <v>15.74</v>
      </c>
      <c r="G1126" s="111" t="s">
        <v>95</v>
      </c>
      <c r="H1126" s="110"/>
      <c r="I1126" s="65">
        <v>47.22</v>
      </c>
      <c r="J1126" s="112">
        <v>8.51</v>
      </c>
      <c r="K1126" s="67">
        <v>401.84</v>
      </c>
    </row>
    <row r="1127" spans="1:11" s="6" customFormat="1" ht="15" outlineLevel="1">
      <c r="A1127" s="59" t="s">
        <v>43</v>
      </c>
      <c r="B1127" s="108"/>
      <c r="C1127" s="108" t="s">
        <v>48</v>
      </c>
      <c r="D1127" s="109"/>
      <c r="E1127" s="62" t="s">
        <v>43</v>
      </c>
      <c r="F1127" s="110" t="s">
        <v>633</v>
      </c>
      <c r="G1127" s="111"/>
      <c r="H1127" s="110"/>
      <c r="I1127" s="68" t="s">
        <v>634</v>
      </c>
      <c r="J1127" s="112">
        <v>26.39</v>
      </c>
      <c r="K1127" s="69" t="s">
        <v>635</v>
      </c>
    </row>
    <row r="1128" spans="1:11" s="6" customFormat="1" ht="15" outlineLevel="1">
      <c r="A1128" s="59" t="s">
        <v>43</v>
      </c>
      <c r="B1128" s="108"/>
      <c r="C1128" s="108" t="s">
        <v>52</v>
      </c>
      <c r="D1128" s="109"/>
      <c r="E1128" s="62" t="s">
        <v>43</v>
      </c>
      <c r="F1128" s="110">
        <v>26.88</v>
      </c>
      <c r="G1128" s="111"/>
      <c r="H1128" s="110"/>
      <c r="I1128" s="65">
        <v>53.76</v>
      </c>
      <c r="J1128" s="112">
        <v>8.23</v>
      </c>
      <c r="K1128" s="67">
        <v>442.44</v>
      </c>
    </row>
    <row r="1129" spans="1:11" s="6" customFormat="1" ht="15" outlineLevel="1">
      <c r="A1129" s="59" t="s">
        <v>43</v>
      </c>
      <c r="B1129" s="108"/>
      <c r="C1129" s="108" t="s">
        <v>53</v>
      </c>
      <c r="D1129" s="109" t="s">
        <v>54</v>
      </c>
      <c r="E1129" s="62">
        <v>114</v>
      </c>
      <c r="F1129" s="110"/>
      <c r="G1129" s="111"/>
      <c r="H1129" s="110"/>
      <c r="I1129" s="65">
        <v>1675.1</v>
      </c>
      <c r="J1129" s="112">
        <v>79</v>
      </c>
      <c r="K1129" s="67">
        <v>30634.07</v>
      </c>
    </row>
    <row r="1130" spans="1:11" s="6" customFormat="1" ht="15" outlineLevel="1">
      <c r="A1130" s="59" t="s">
        <v>43</v>
      </c>
      <c r="B1130" s="108"/>
      <c r="C1130" s="108" t="s">
        <v>55</v>
      </c>
      <c r="D1130" s="109" t="s">
        <v>54</v>
      </c>
      <c r="E1130" s="62">
        <v>67</v>
      </c>
      <c r="F1130" s="110"/>
      <c r="G1130" s="111"/>
      <c r="H1130" s="110"/>
      <c r="I1130" s="65">
        <v>984.49</v>
      </c>
      <c r="J1130" s="112">
        <v>41</v>
      </c>
      <c r="K1130" s="67">
        <v>15898.69</v>
      </c>
    </row>
    <row r="1131" spans="1:11" s="6" customFormat="1" ht="15" outlineLevel="1">
      <c r="A1131" s="59" t="s">
        <v>43</v>
      </c>
      <c r="B1131" s="108"/>
      <c r="C1131" s="108" t="s">
        <v>56</v>
      </c>
      <c r="D1131" s="109" t="s">
        <v>54</v>
      </c>
      <c r="E1131" s="62">
        <v>98</v>
      </c>
      <c r="F1131" s="110"/>
      <c r="G1131" s="111"/>
      <c r="H1131" s="110"/>
      <c r="I1131" s="65">
        <v>3.47</v>
      </c>
      <c r="J1131" s="112">
        <v>95</v>
      </c>
      <c r="K1131" s="67">
        <v>88.75</v>
      </c>
    </row>
    <row r="1132" spans="1:11" s="6" customFormat="1" ht="15" outlineLevel="1">
      <c r="A1132" s="59" t="s">
        <v>43</v>
      </c>
      <c r="B1132" s="108"/>
      <c r="C1132" s="108" t="s">
        <v>57</v>
      </c>
      <c r="D1132" s="109" t="s">
        <v>54</v>
      </c>
      <c r="E1132" s="62">
        <v>77</v>
      </c>
      <c r="F1132" s="110"/>
      <c r="G1132" s="111"/>
      <c r="H1132" s="110"/>
      <c r="I1132" s="65">
        <v>2.73</v>
      </c>
      <c r="J1132" s="112">
        <v>65</v>
      </c>
      <c r="K1132" s="67">
        <v>60.72</v>
      </c>
    </row>
    <row r="1133" spans="1:11" s="6" customFormat="1" ht="30" outlineLevel="1">
      <c r="A1133" s="59" t="s">
        <v>43</v>
      </c>
      <c r="B1133" s="108"/>
      <c r="C1133" s="108" t="s">
        <v>58</v>
      </c>
      <c r="D1133" s="109" t="s">
        <v>59</v>
      </c>
      <c r="E1133" s="62">
        <v>37.229999999999997</v>
      </c>
      <c r="F1133" s="110"/>
      <c r="G1133" s="111" t="s">
        <v>94</v>
      </c>
      <c r="H1133" s="110"/>
      <c r="I1133" s="65">
        <v>113.03</v>
      </c>
      <c r="J1133" s="112"/>
      <c r="K1133" s="67"/>
    </row>
    <row r="1134" spans="1:11" s="6" customFormat="1" ht="15.75">
      <c r="A1134" s="70" t="s">
        <v>43</v>
      </c>
      <c r="B1134" s="113"/>
      <c r="C1134" s="113" t="s">
        <v>60</v>
      </c>
      <c r="D1134" s="114"/>
      <c r="E1134" s="73" t="s">
        <v>43</v>
      </c>
      <c r="F1134" s="115"/>
      <c r="G1134" s="116"/>
      <c r="H1134" s="115"/>
      <c r="I1134" s="76">
        <v>4236.16</v>
      </c>
      <c r="J1134" s="117"/>
      <c r="K1134" s="78">
        <v>86303.81</v>
      </c>
    </row>
    <row r="1135" spans="1:11" s="6" customFormat="1" ht="15" outlineLevel="1">
      <c r="A1135" s="59" t="s">
        <v>43</v>
      </c>
      <c r="B1135" s="108"/>
      <c r="C1135" s="108" t="s">
        <v>61</v>
      </c>
      <c r="D1135" s="109"/>
      <c r="E1135" s="62" t="s">
        <v>43</v>
      </c>
      <c r="F1135" s="110"/>
      <c r="G1135" s="111"/>
      <c r="H1135" s="110"/>
      <c r="I1135" s="65"/>
      <c r="J1135" s="112"/>
      <c r="K1135" s="67"/>
    </row>
    <row r="1136" spans="1:11" s="6" customFormat="1" ht="25.5" outlineLevel="1">
      <c r="A1136" s="59" t="s">
        <v>43</v>
      </c>
      <c r="B1136" s="108"/>
      <c r="C1136" s="108" t="s">
        <v>46</v>
      </c>
      <c r="D1136" s="109"/>
      <c r="E1136" s="62" t="s">
        <v>43</v>
      </c>
      <c r="F1136" s="110">
        <v>1.18</v>
      </c>
      <c r="G1136" s="111" t="s">
        <v>100</v>
      </c>
      <c r="H1136" s="110"/>
      <c r="I1136" s="65">
        <v>0.35</v>
      </c>
      <c r="J1136" s="112">
        <v>26.39</v>
      </c>
      <c r="K1136" s="67">
        <v>9.34</v>
      </c>
    </row>
    <row r="1137" spans="1:11" s="6" customFormat="1" ht="25.5" outlineLevel="1">
      <c r="A1137" s="59" t="s">
        <v>43</v>
      </c>
      <c r="B1137" s="108"/>
      <c r="C1137" s="108" t="s">
        <v>48</v>
      </c>
      <c r="D1137" s="109"/>
      <c r="E1137" s="62" t="s">
        <v>43</v>
      </c>
      <c r="F1137" s="110">
        <v>1.18</v>
      </c>
      <c r="G1137" s="111" t="s">
        <v>100</v>
      </c>
      <c r="H1137" s="110"/>
      <c r="I1137" s="65">
        <v>0.35</v>
      </c>
      <c r="J1137" s="112">
        <v>26.39</v>
      </c>
      <c r="K1137" s="67">
        <v>9.34</v>
      </c>
    </row>
    <row r="1138" spans="1:11" s="6" customFormat="1" ht="15" outlineLevel="1">
      <c r="A1138" s="59" t="s">
        <v>43</v>
      </c>
      <c r="B1138" s="108"/>
      <c r="C1138" s="108" t="s">
        <v>63</v>
      </c>
      <c r="D1138" s="109" t="s">
        <v>54</v>
      </c>
      <c r="E1138" s="62">
        <v>175</v>
      </c>
      <c r="F1138" s="110"/>
      <c r="G1138" s="111"/>
      <c r="H1138" s="110"/>
      <c r="I1138" s="65">
        <v>0.61</v>
      </c>
      <c r="J1138" s="112">
        <v>160</v>
      </c>
      <c r="K1138" s="67">
        <v>14.94</v>
      </c>
    </row>
    <row r="1139" spans="1:11" s="6" customFormat="1" ht="15" outlineLevel="1">
      <c r="A1139" s="59" t="s">
        <v>43</v>
      </c>
      <c r="B1139" s="108"/>
      <c r="C1139" s="108" t="s">
        <v>64</v>
      </c>
      <c r="D1139" s="109"/>
      <c r="E1139" s="62" t="s">
        <v>43</v>
      </c>
      <c r="F1139" s="110"/>
      <c r="G1139" s="111"/>
      <c r="H1139" s="110"/>
      <c r="I1139" s="65">
        <v>0.96</v>
      </c>
      <c r="J1139" s="112"/>
      <c r="K1139" s="67">
        <v>24.28</v>
      </c>
    </row>
    <row r="1140" spans="1:11" s="6" customFormat="1" ht="15.75">
      <c r="A1140" s="70" t="s">
        <v>43</v>
      </c>
      <c r="B1140" s="113"/>
      <c r="C1140" s="113" t="s">
        <v>65</v>
      </c>
      <c r="D1140" s="114"/>
      <c r="E1140" s="73" t="s">
        <v>43</v>
      </c>
      <c r="F1140" s="115"/>
      <c r="G1140" s="116"/>
      <c r="H1140" s="115"/>
      <c r="I1140" s="76">
        <v>4237.12</v>
      </c>
      <c r="J1140" s="117"/>
      <c r="K1140" s="78">
        <v>86328.09</v>
      </c>
    </row>
    <row r="1141" spans="1:11" s="6" customFormat="1" ht="180">
      <c r="A1141" s="59">
        <v>96</v>
      </c>
      <c r="B1141" s="108" t="s">
        <v>636</v>
      </c>
      <c r="C1141" s="108" t="s">
        <v>637</v>
      </c>
      <c r="D1141" s="109" t="s">
        <v>74</v>
      </c>
      <c r="E1141" s="62" t="s">
        <v>589</v>
      </c>
      <c r="F1141" s="110">
        <v>1448.28</v>
      </c>
      <c r="G1141" s="111"/>
      <c r="H1141" s="110"/>
      <c r="I1141" s="65"/>
      <c r="J1141" s="112"/>
      <c r="K1141" s="67"/>
    </row>
    <row r="1142" spans="1:11" s="6" customFormat="1" ht="25.5" outlineLevel="1">
      <c r="A1142" s="59" t="s">
        <v>43</v>
      </c>
      <c r="B1142" s="108"/>
      <c r="C1142" s="108" t="s">
        <v>44</v>
      </c>
      <c r="D1142" s="109"/>
      <c r="E1142" s="62" t="s">
        <v>43</v>
      </c>
      <c r="F1142" s="110">
        <v>405.5</v>
      </c>
      <c r="G1142" s="111" t="s">
        <v>94</v>
      </c>
      <c r="H1142" s="110"/>
      <c r="I1142" s="65">
        <v>49.24</v>
      </c>
      <c r="J1142" s="112">
        <v>26.39</v>
      </c>
      <c r="K1142" s="67">
        <v>1299.55</v>
      </c>
    </row>
    <row r="1143" spans="1:11" s="6" customFormat="1" ht="15" outlineLevel="1">
      <c r="A1143" s="59" t="s">
        <v>43</v>
      </c>
      <c r="B1143" s="108"/>
      <c r="C1143" s="108" t="s">
        <v>46</v>
      </c>
      <c r="D1143" s="109"/>
      <c r="E1143" s="62" t="s">
        <v>43</v>
      </c>
      <c r="F1143" s="110">
        <v>24.51</v>
      </c>
      <c r="G1143" s="111" t="s">
        <v>95</v>
      </c>
      <c r="H1143" s="110"/>
      <c r="I1143" s="65">
        <v>2.94</v>
      </c>
      <c r="J1143" s="112">
        <v>9.9499999999999993</v>
      </c>
      <c r="K1143" s="67">
        <v>29.26</v>
      </c>
    </row>
    <row r="1144" spans="1:11" s="6" customFormat="1" ht="15" outlineLevel="1">
      <c r="A1144" s="59" t="s">
        <v>43</v>
      </c>
      <c r="B1144" s="108"/>
      <c r="C1144" s="108" t="s">
        <v>48</v>
      </c>
      <c r="D1144" s="109"/>
      <c r="E1144" s="62" t="s">
        <v>43</v>
      </c>
      <c r="F1144" s="110" t="s">
        <v>590</v>
      </c>
      <c r="G1144" s="111"/>
      <c r="H1144" s="110"/>
      <c r="I1144" s="68" t="s">
        <v>79</v>
      </c>
      <c r="J1144" s="112">
        <v>26.39</v>
      </c>
      <c r="K1144" s="69" t="s">
        <v>638</v>
      </c>
    </row>
    <row r="1145" spans="1:11" s="6" customFormat="1" ht="15" outlineLevel="1">
      <c r="A1145" s="59" t="s">
        <v>43</v>
      </c>
      <c r="B1145" s="108"/>
      <c r="C1145" s="108" t="s">
        <v>52</v>
      </c>
      <c r="D1145" s="109"/>
      <c r="E1145" s="62" t="s">
        <v>43</v>
      </c>
      <c r="F1145" s="110">
        <v>1018.27</v>
      </c>
      <c r="G1145" s="111"/>
      <c r="H1145" s="110"/>
      <c r="I1145" s="65">
        <v>81.459999999999994</v>
      </c>
      <c r="J1145" s="112">
        <v>8.23</v>
      </c>
      <c r="K1145" s="67">
        <v>670.43</v>
      </c>
    </row>
    <row r="1146" spans="1:11" s="6" customFormat="1" ht="15" outlineLevel="1">
      <c r="A1146" s="59" t="s">
        <v>43</v>
      </c>
      <c r="B1146" s="108"/>
      <c r="C1146" s="108" t="s">
        <v>53</v>
      </c>
      <c r="D1146" s="109" t="s">
        <v>54</v>
      </c>
      <c r="E1146" s="62">
        <v>114</v>
      </c>
      <c r="F1146" s="110"/>
      <c r="G1146" s="111"/>
      <c r="H1146" s="110"/>
      <c r="I1146" s="65">
        <v>56.13</v>
      </c>
      <c r="J1146" s="112">
        <v>79</v>
      </c>
      <c r="K1146" s="67">
        <v>1026.6400000000001</v>
      </c>
    </row>
    <row r="1147" spans="1:11" s="6" customFormat="1" ht="15" outlineLevel="1">
      <c r="A1147" s="59" t="s">
        <v>43</v>
      </c>
      <c r="B1147" s="108"/>
      <c r="C1147" s="108" t="s">
        <v>55</v>
      </c>
      <c r="D1147" s="109" t="s">
        <v>54</v>
      </c>
      <c r="E1147" s="62">
        <v>67</v>
      </c>
      <c r="F1147" s="110"/>
      <c r="G1147" s="111"/>
      <c r="H1147" s="110"/>
      <c r="I1147" s="65">
        <v>32.99</v>
      </c>
      <c r="J1147" s="112">
        <v>41</v>
      </c>
      <c r="K1147" s="67">
        <v>532.82000000000005</v>
      </c>
    </row>
    <row r="1148" spans="1:11" s="6" customFormat="1" ht="15" outlineLevel="1">
      <c r="A1148" s="59" t="s">
        <v>43</v>
      </c>
      <c r="B1148" s="108"/>
      <c r="C1148" s="108" t="s">
        <v>56</v>
      </c>
      <c r="D1148" s="109" t="s">
        <v>54</v>
      </c>
      <c r="E1148" s="62">
        <v>98</v>
      </c>
      <c r="F1148" s="110"/>
      <c r="G1148" s="111"/>
      <c r="H1148" s="110"/>
      <c r="I1148" s="65">
        <v>0.43</v>
      </c>
      <c r="J1148" s="112">
        <v>95</v>
      </c>
      <c r="K1148" s="67">
        <v>11.01</v>
      </c>
    </row>
    <row r="1149" spans="1:11" s="6" customFormat="1" ht="15" outlineLevel="1">
      <c r="A1149" s="59" t="s">
        <v>43</v>
      </c>
      <c r="B1149" s="108"/>
      <c r="C1149" s="108" t="s">
        <v>57</v>
      </c>
      <c r="D1149" s="109" t="s">
        <v>54</v>
      </c>
      <c r="E1149" s="62">
        <v>77</v>
      </c>
      <c r="F1149" s="110"/>
      <c r="G1149" s="111"/>
      <c r="H1149" s="110"/>
      <c r="I1149" s="65">
        <v>0.34</v>
      </c>
      <c r="J1149" s="112">
        <v>65</v>
      </c>
      <c r="K1149" s="67">
        <v>7.53</v>
      </c>
    </row>
    <row r="1150" spans="1:11" s="6" customFormat="1" ht="30" outlineLevel="1">
      <c r="A1150" s="59" t="s">
        <v>43</v>
      </c>
      <c r="B1150" s="108"/>
      <c r="C1150" s="108" t="s">
        <v>58</v>
      </c>
      <c r="D1150" s="109" t="s">
        <v>59</v>
      </c>
      <c r="E1150" s="62">
        <v>33.79</v>
      </c>
      <c r="F1150" s="110"/>
      <c r="G1150" s="111" t="s">
        <v>94</v>
      </c>
      <c r="H1150" s="110"/>
      <c r="I1150" s="65">
        <v>4.0999999999999996</v>
      </c>
      <c r="J1150" s="112"/>
      <c r="K1150" s="67"/>
    </row>
    <row r="1151" spans="1:11" s="6" customFormat="1" ht="15.75">
      <c r="A1151" s="70" t="s">
        <v>43</v>
      </c>
      <c r="B1151" s="113"/>
      <c r="C1151" s="113" t="s">
        <v>60</v>
      </c>
      <c r="D1151" s="114"/>
      <c r="E1151" s="73" t="s">
        <v>43</v>
      </c>
      <c r="F1151" s="115"/>
      <c r="G1151" s="116"/>
      <c r="H1151" s="115"/>
      <c r="I1151" s="76">
        <v>223.53</v>
      </c>
      <c r="J1151" s="117"/>
      <c r="K1151" s="78">
        <v>3577.24</v>
      </c>
    </row>
    <row r="1152" spans="1:11" s="6" customFormat="1" ht="15" outlineLevel="1">
      <c r="A1152" s="59" t="s">
        <v>43</v>
      </c>
      <c r="B1152" s="108"/>
      <c r="C1152" s="108" t="s">
        <v>61</v>
      </c>
      <c r="D1152" s="109"/>
      <c r="E1152" s="62" t="s">
        <v>43</v>
      </c>
      <c r="F1152" s="110"/>
      <c r="G1152" s="111"/>
      <c r="H1152" s="110"/>
      <c r="I1152" s="65"/>
      <c r="J1152" s="112"/>
      <c r="K1152" s="67"/>
    </row>
    <row r="1153" spans="1:11" s="6" customFormat="1" ht="25.5" outlineLevel="1">
      <c r="A1153" s="59" t="s">
        <v>43</v>
      </c>
      <c r="B1153" s="108"/>
      <c r="C1153" s="108" t="s">
        <v>46</v>
      </c>
      <c r="D1153" s="109"/>
      <c r="E1153" s="62" t="s">
        <v>43</v>
      </c>
      <c r="F1153" s="110">
        <v>3.66</v>
      </c>
      <c r="G1153" s="111" t="s">
        <v>100</v>
      </c>
      <c r="H1153" s="110"/>
      <c r="I1153" s="65">
        <v>0.04</v>
      </c>
      <c r="J1153" s="112">
        <v>26.39</v>
      </c>
      <c r="K1153" s="67">
        <v>1.1599999999999999</v>
      </c>
    </row>
    <row r="1154" spans="1:11" s="6" customFormat="1" ht="25.5" outlineLevel="1">
      <c r="A1154" s="59" t="s">
        <v>43</v>
      </c>
      <c r="B1154" s="108"/>
      <c r="C1154" s="108" t="s">
        <v>48</v>
      </c>
      <c r="D1154" s="109"/>
      <c r="E1154" s="62" t="s">
        <v>43</v>
      </c>
      <c r="F1154" s="110">
        <v>3.66</v>
      </c>
      <c r="G1154" s="111" t="s">
        <v>100</v>
      </c>
      <c r="H1154" s="110"/>
      <c r="I1154" s="65">
        <v>0.04</v>
      </c>
      <c r="J1154" s="112">
        <v>26.39</v>
      </c>
      <c r="K1154" s="67">
        <v>1.1599999999999999</v>
      </c>
    </row>
    <row r="1155" spans="1:11" s="6" customFormat="1" ht="15" outlineLevel="1">
      <c r="A1155" s="59" t="s">
        <v>43</v>
      </c>
      <c r="B1155" s="108"/>
      <c r="C1155" s="108" t="s">
        <v>63</v>
      </c>
      <c r="D1155" s="109" t="s">
        <v>54</v>
      </c>
      <c r="E1155" s="62">
        <v>175</v>
      </c>
      <c r="F1155" s="110"/>
      <c r="G1155" s="111"/>
      <c r="H1155" s="110"/>
      <c r="I1155" s="65">
        <v>7.0000000000000007E-2</v>
      </c>
      <c r="J1155" s="112">
        <v>160</v>
      </c>
      <c r="K1155" s="67">
        <v>1.85</v>
      </c>
    </row>
    <row r="1156" spans="1:11" s="6" customFormat="1" ht="15" outlineLevel="1">
      <c r="A1156" s="59" t="s">
        <v>43</v>
      </c>
      <c r="B1156" s="108"/>
      <c r="C1156" s="108" t="s">
        <v>64</v>
      </c>
      <c r="D1156" s="109"/>
      <c r="E1156" s="62" t="s">
        <v>43</v>
      </c>
      <c r="F1156" s="110"/>
      <c r="G1156" s="111"/>
      <c r="H1156" s="110"/>
      <c r="I1156" s="65">
        <v>0.11</v>
      </c>
      <c r="J1156" s="112"/>
      <c r="K1156" s="67">
        <v>3.01</v>
      </c>
    </row>
    <row r="1157" spans="1:11" s="6" customFormat="1" ht="15.75">
      <c r="A1157" s="70" t="s">
        <v>43</v>
      </c>
      <c r="B1157" s="113"/>
      <c r="C1157" s="113" t="s">
        <v>65</v>
      </c>
      <c r="D1157" s="114"/>
      <c r="E1157" s="73" t="s">
        <v>43</v>
      </c>
      <c r="F1157" s="115"/>
      <c r="G1157" s="116"/>
      <c r="H1157" s="115"/>
      <c r="I1157" s="76">
        <v>223.64</v>
      </c>
      <c r="J1157" s="117"/>
      <c r="K1157" s="78">
        <v>3580.25</v>
      </c>
    </row>
    <row r="1158" spans="1:11" s="6" customFormat="1" ht="180">
      <c r="A1158" s="59">
        <v>97</v>
      </c>
      <c r="B1158" s="108" t="s">
        <v>639</v>
      </c>
      <c r="C1158" s="108" t="s">
        <v>640</v>
      </c>
      <c r="D1158" s="109" t="s">
        <v>641</v>
      </c>
      <c r="E1158" s="62" t="s">
        <v>595</v>
      </c>
      <c r="F1158" s="110">
        <v>198.7</v>
      </c>
      <c r="G1158" s="111"/>
      <c r="H1158" s="110"/>
      <c r="I1158" s="65"/>
      <c r="J1158" s="112"/>
      <c r="K1158" s="67"/>
    </row>
    <row r="1159" spans="1:11" s="6" customFormat="1" ht="25.5" outlineLevel="1">
      <c r="A1159" s="59" t="s">
        <v>43</v>
      </c>
      <c r="B1159" s="108"/>
      <c r="C1159" s="108" t="s">
        <v>44</v>
      </c>
      <c r="D1159" s="109"/>
      <c r="E1159" s="62" t="s">
        <v>43</v>
      </c>
      <c r="F1159" s="110">
        <v>131.93</v>
      </c>
      <c r="G1159" s="111" t="s">
        <v>94</v>
      </c>
      <c r="H1159" s="110"/>
      <c r="I1159" s="65">
        <v>18.02</v>
      </c>
      <c r="J1159" s="112">
        <v>26.39</v>
      </c>
      <c r="K1159" s="67">
        <v>475.66</v>
      </c>
    </row>
    <row r="1160" spans="1:11" s="6" customFormat="1" ht="15" outlineLevel="1">
      <c r="A1160" s="59" t="s">
        <v>43</v>
      </c>
      <c r="B1160" s="108"/>
      <c r="C1160" s="108" t="s">
        <v>46</v>
      </c>
      <c r="D1160" s="109"/>
      <c r="E1160" s="62" t="s">
        <v>43</v>
      </c>
      <c r="F1160" s="110">
        <v>31.63</v>
      </c>
      <c r="G1160" s="111" t="s">
        <v>95</v>
      </c>
      <c r="H1160" s="110"/>
      <c r="I1160" s="65">
        <v>4.2699999999999996</v>
      </c>
      <c r="J1160" s="112">
        <v>11.4</v>
      </c>
      <c r="K1160" s="67">
        <v>48.68</v>
      </c>
    </row>
    <row r="1161" spans="1:11" s="6" customFormat="1" ht="15" outlineLevel="1">
      <c r="A1161" s="59" t="s">
        <v>43</v>
      </c>
      <c r="B1161" s="108"/>
      <c r="C1161" s="108" t="s">
        <v>48</v>
      </c>
      <c r="D1161" s="109"/>
      <c r="E1161" s="62" t="s">
        <v>43</v>
      </c>
      <c r="F1161" s="110" t="s">
        <v>642</v>
      </c>
      <c r="G1161" s="111"/>
      <c r="H1161" s="110"/>
      <c r="I1161" s="68" t="s">
        <v>643</v>
      </c>
      <c r="J1161" s="112">
        <v>26.39</v>
      </c>
      <c r="K1161" s="69" t="s">
        <v>644</v>
      </c>
    </row>
    <row r="1162" spans="1:11" s="6" customFormat="1" ht="15" outlineLevel="1">
      <c r="A1162" s="59" t="s">
        <v>43</v>
      </c>
      <c r="B1162" s="108"/>
      <c r="C1162" s="108" t="s">
        <v>52</v>
      </c>
      <c r="D1162" s="109"/>
      <c r="E1162" s="62" t="s">
        <v>43</v>
      </c>
      <c r="F1162" s="110">
        <v>35.14</v>
      </c>
      <c r="G1162" s="111"/>
      <c r="H1162" s="110"/>
      <c r="I1162" s="65">
        <v>3.16</v>
      </c>
      <c r="J1162" s="112">
        <v>8.23</v>
      </c>
      <c r="K1162" s="67">
        <v>26.03</v>
      </c>
    </row>
    <row r="1163" spans="1:11" s="6" customFormat="1" ht="15" outlineLevel="1">
      <c r="A1163" s="59" t="s">
        <v>43</v>
      </c>
      <c r="B1163" s="108"/>
      <c r="C1163" s="108" t="s">
        <v>53</v>
      </c>
      <c r="D1163" s="109" t="s">
        <v>54</v>
      </c>
      <c r="E1163" s="62">
        <v>114</v>
      </c>
      <c r="F1163" s="110"/>
      <c r="G1163" s="111"/>
      <c r="H1163" s="110"/>
      <c r="I1163" s="65">
        <v>20.54</v>
      </c>
      <c r="J1163" s="112">
        <v>79</v>
      </c>
      <c r="K1163" s="67">
        <v>375.77</v>
      </c>
    </row>
    <row r="1164" spans="1:11" s="6" customFormat="1" ht="15" outlineLevel="1">
      <c r="A1164" s="59" t="s">
        <v>43</v>
      </c>
      <c r="B1164" s="108"/>
      <c r="C1164" s="108" t="s">
        <v>55</v>
      </c>
      <c r="D1164" s="109" t="s">
        <v>54</v>
      </c>
      <c r="E1164" s="62">
        <v>67</v>
      </c>
      <c r="F1164" s="110"/>
      <c r="G1164" s="111"/>
      <c r="H1164" s="110"/>
      <c r="I1164" s="65">
        <v>12.07</v>
      </c>
      <c r="J1164" s="112">
        <v>41</v>
      </c>
      <c r="K1164" s="67">
        <v>195.02</v>
      </c>
    </row>
    <row r="1165" spans="1:11" s="6" customFormat="1" ht="15" outlineLevel="1">
      <c r="A1165" s="59" t="s">
        <v>43</v>
      </c>
      <c r="B1165" s="108"/>
      <c r="C1165" s="108" t="s">
        <v>56</v>
      </c>
      <c r="D1165" s="109" t="s">
        <v>54</v>
      </c>
      <c r="E1165" s="62">
        <v>98</v>
      </c>
      <c r="F1165" s="110"/>
      <c r="G1165" s="111"/>
      <c r="H1165" s="110"/>
      <c r="I1165" s="65">
        <v>0.94</v>
      </c>
      <c r="J1165" s="112">
        <v>95</v>
      </c>
      <c r="K1165" s="67">
        <v>24.06</v>
      </c>
    </row>
    <row r="1166" spans="1:11" s="6" customFormat="1" ht="15" outlineLevel="1">
      <c r="A1166" s="59" t="s">
        <v>43</v>
      </c>
      <c r="B1166" s="108"/>
      <c r="C1166" s="108" t="s">
        <v>57</v>
      </c>
      <c r="D1166" s="109" t="s">
        <v>54</v>
      </c>
      <c r="E1166" s="62">
        <v>77</v>
      </c>
      <c r="F1166" s="110"/>
      <c r="G1166" s="111"/>
      <c r="H1166" s="110"/>
      <c r="I1166" s="65">
        <v>0.74</v>
      </c>
      <c r="J1166" s="112">
        <v>65</v>
      </c>
      <c r="K1166" s="67">
        <v>16.46</v>
      </c>
    </row>
    <row r="1167" spans="1:11" s="6" customFormat="1" ht="30" outlineLevel="1">
      <c r="A1167" s="59" t="s">
        <v>43</v>
      </c>
      <c r="B1167" s="108"/>
      <c r="C1167" s="108" t="s">
        <v>58</v>
      </c>
      <c r="D1167" s="109" t="s">
        <v>59</v>
      </c>
      <c r="E1167" s="62">
        <v>10.7</v>
      </c>
      <c r="F1167" s="110"/>
      <c r="G1167" s="111" t="s">
        <v>94</v>
      </c>
      <c r="H1167" s="110"/>
      <c r="I1167" s="65">
        <v>1.46</v>
      </c>
      <c r="J1167" s="112"/>
      <c r="K1167" s="67"/>
    </row>
    <row r="1168" spans="1:11" s="6" customFormat="1" ht="15.75">
      <c r="A1168" s="70" t="s">
        <v>43</v>
      </c>
      <c r="B1168" s="113"/>
      <c r="C1168" s="113" t="s">
        <v>60</v>
      </c>
      <c r="D1168" s="114"/>
      <c r="E1168" s="73" t="s">
        <v>43</v>
      </c>
      <c r="F1168" s="115"/>
      <c r="G1168" s="116"/>
      <c r="H1168" s="115"/>
      <c r="I1168" s="76">
        <v>59.74</v>
      </c>
      <c r="J1168" s="117"/>
      <c r="K1168" s="78">
        <v>1161.68</v>
      </c>
    </row>
    <row r="1169" spans="1:11" s="6" customFormat="1" ht="15" outlineLevel="1">
      <c r="A1169" s="59" t="s">
        <v>43</v>
      </c>
      <c r="B1169" s="108"/>
      <c r="C1169" s="108" t="s">
        <v>61</v>
      </c>
      <c r="D1169" s="109"/>
      <c r="E1169" s="62" t="s">
        <v>43</v>
      </c>
      <c r="F1169" s="110"/>
      <c r="G1169" s="111"/>
      <c r="H1169" s="110"/>
      <c r="I1169" s="65"/>
      <c r="J1169" s="112"/>
      <c r="K1169" s="67"/>
    </row>
    <row r="1170" spans="1:11" s="6" customFormat="1" ht="25.5" outlineLevel="1">
      <c r="A1170" s="59" t="s">
        <v>43</v>
      </c>
      <c r="B1170" s="108"/>
      <c r="C1170" s="108" t="s">
        <v>46</v>
      </c>
      <c r="D1170" s="109"/>
      <c r="E1170" s="62" t="s">
        <v>43</v>
      </c>
      <c r="F1170" s="110">
        <v>7.11</v>
      </c>
      <c r="G1170" s="111" t="s">
        <v>100</v>
      </c>
      <c r="H1170" s="110"/>
      <c r="I1170" s="65">
        <v>0.1</v>
      </c>
      <c r="J1170" s="112">
        <v>26.39</v>
      </c>
      <c r="K1170" s="67">
        <v>2.5299999999999998</v>
      </c>
    </row>
    <row r="1171" spans="1:11" s="6" customFormat="1" ht="25.5" outlineLevel="1">
      <c r="A1171" s="59" t="s">
        <v>43</v>
      </c>
      <c r="B1171" s="108"/>
      <c r="C1171" s="108" t="s">
        <v>48</v>
      </c>
      <c r="D1171" s="109"/>
      <c r="E1171" s="62" t="s">
        <v>43</v>
      </c>
      <c r="F1171" s="110">
        <v>7.11</v>
      </c>
      <c r="G1171" s="111" t="s">
        <v>100</v>
      </c>
      <c r="H1171" s="110"/>
      <c r="I1171" s="65">
        <v>0.1</v>
      </c>
      <c r="J1171" s="112">
        <v>26.39</v>
      </c>
      <c r="K1171" s="67">
        <v>2.5299999999999998</v>
      </c>
    </row>
    <row r="1172" spans="1:11" s="6" customFormat="1" ht="15" outlineLevel="1">
      <c r="A1172" s="59" t="s">
        <v>43</v>
      </c>
      <c r="B1172" s="108"/>
      <c r="C1172" s="108" t="s">
        <v>63</v>
      </c>
      <c r="D1172" s="109" t="s">
        <v>54</v>
      </c>
      <c r="E1172" s="62">
        <v>175</v>
      </c>
      <c r="F1172" s="110"/>
      <c r="G1172" s="111"/>
      <c r="H1172" s="110"/>
      <c r="I1172" s="65">
        <v>0.18</v>
      </c>
      <c r="J1172" s="112">
        <v>160</v>
      </c>
      <c r="K1172" s="67">
        <v>4.04</v>
      </c>
    </row>
    <row r="1173" spans="1:11" s="6" customFormat="1" ht="15" outlineLevel="1">
      <c r="A1173" s="59" t="s">
        <v>43</v>
      </c>
      <c r="B1173" s="108"/>
      <c r="C1173" s="108" t="s">
        <v>64</v>
      </c>
      <c r="D1173" s="109"/>
      <c r="E1173" s="62" t="s">
        <v>43</v>
      </c>
      <c r="F1173" s="110"/>
      <c r="G1173" s="111"/>
      <c r="H1173" s="110"/>
      <c r="I1173" s="65">
        <v>0.28000000000000003</v>
      </c>
      <c r="J1173" s="112"/>
      <c r="K1173" s="67">
        <v>6.57</v>
      </c>
    </row>
    <row r="1174" spans="1:11" s="6" customFormat="1" ht="15.75">
      <c r="A1174" s="70" t="s">
        <v>43</v>
      </c>
      <c r="B1174" s="113"/>
      <c r="C1174" s="113" t="s">
        <v>65</v>
      </c>
      <c r="D1174" s="114"/>
      <c r="E1174" s="73" t="s">
        <v>43</v>
      </c>
      <c r="F1174" s="115"/>
      <c r="G1174" s="116"/>
      <c r="H1174" s="115"/>
      <c r="I1174" s="76">
        <v>60.02</v>
      </c>
      <c r="J1174" s="117"/>
      <c r="K1174" s="78">
        <v>1168.25</v>
      </c>
    </row>
    <row r="1175" spans="1:11" s="6" customFormat="1" ht="60">
      <c r="A1175" s="59">
        <v>98</v>
      </c>
      <c r="B1175" s="108" t="s">
        <v>645</v>
      </c>
      <c r="C1175" s="108" t="s">
        <v>646</v>
      </c>
      <c r="D1175" s="109" t="s">
        <v>647</v>
      </c>
      <c r="E1175" s="62" t="s">
        <v>648</v>
      </c>
      <c r="F1175" s="110">
        <v>7860.05</v>
      </c>
      <c r="G1175" s="111"/>
      <c r="H1175" s="110"/>
      <c r="I1175" s="65">
        <v>72.16</v>
      </c>
      <c r="J1175" s="112">
        <v>6.94</v>
      </c>
      <c r="K1175" s="78">
        <v>500.76</v>
      </c>
    </row>
    <row r="1176" spans="1:11" s="6" customFormat="1" ht="180">
      <c r="A1176" s="59">
        <v>99</v>
      </c>
      <c r="B1176" s="108" t="s">
        <v>649</v>
      </c>
      <c r="C1176" s="108" t="s">
        <v>650</v>
      </c>
      <c r="D1176" s="109" t="s">
        <v>74</v>
      </c>
      <c r="E1176" s="62" t="s">
        <v>651</v>
      </c>
      <c r="F1176" s="110">
        <v>2095.44</v>
      </c>
      <c r="G1176" s="111"/>
      <c r="H1176" s="110"/>
      <c r="I1176" s="65"/>
      <c r="J1176" s="112"/>
      <c r="K1176" s="67"/>
    </row>
    <row r="1177" spans="1:11" s="6" customFormat="1" ht="25.5" outlineLevel="1">
      <c r="A1177" s="59" t="s">
        <v>43</v>
      </c>
      <c r="B1177" s="108"/>
      <c r="C1177" s="108" t="s">
        <v>44</v>
      </c>
      <c r="D1177" s="109"/>
      <c r="E1177" s="62" t="s">
        <v>43</v>
      </c>
      <c r="F1177" s="110">
        <v>223.67</v>
      </c>
      <c r="G1177" s="111" t="s">
        <v>94</v>
      </c>
      <c r="H1177" s="110"/>
      <c r="I1177" s="65">
        <v>8.49</v>
      </c>
      <c r="J1177" s="112">
        <v>26.39</v>
      </c>
      <c r="K1177" s="67">
        <v>224.01</v>
      </c>
    </row>
    <row r="1178" spans="1:11" s="6" customFormat="1" ht="15" outlineLevel="1">
      <c r="A1178" s="59" t="s">
        <v>43</v>
      </c>
      <c r="B1178" s="108"/>
      <c r="C1178" s="108" t="s">
        <v>46</v>
      </c>
      <c r="D1178" s="109"/>
      <c r="E1178" s="62" t="s">
        <v>43</v>
      </c>
      <c r="F1178" s="110">
        <v>13.06</v>
      </c>
      <c r="G1178" s="111" t="s">
        <v>95</v>
      </c>
      <c r="H1178" s="110"/>
      <c r="I1178" s="65">
        <v>0.49</v>
      </c>
      <c r="J1178" s="112">
        <v>10.33</v>
      </c>
      <c r="K1178" s="67">
        <v>5.0599999999999996</v>
      </c>
    </row>
    <row r="1179" spans="1:11" s="6" customFormat="1" ht="15" outlineLevel="1">
      <c r="A1179" s="59" t="s">
        <v>43</v>
      </c>
      <c r="B1179" s="108"/>
      <c r="C1179" s="108" t="s">
        <v>48</v>
      </c>
      <c r="D1179" s="109"/>
      <c r="E1179" s="62" t="s">
        <v>43</v>
      </c>
      <c r="F1179" s="110" t="s">
        <v>652</v>
      </c>
      <c r="G1179" s="111"/>
      <c r="H1179" s="110"/>
      <c r="I1179" s="68" t="s">
        <v>653</v>
      </c>
      <c r="J1179" s="112">
        <v>26.39</v>
      </c>
      <c r="K1179" s="69" t="s">
        <v>654</v>
      </c>
    </row>
    <row r="1180" spans="1:11" s="6" customFormat="1" ht="15" outlineLevel="1">
      <c r="A1180" s="59" t="s">
        <v>43</v>
      </c>
      <c r="B1180" s="108"/>
      <c r="C1180" s="108" t="s">
        <v>52</v>
      </c>
      <c r="D1180" s="109"/>
      <c r="E1180" s="62" t="s">
        <v>43</v>
      </c>
      <c r="F1180" s="110">
        <v>1858.71</v>
      </c>
      <c r="G1180" s="111"/>
      <c r="H1180" s="110"/>
      <c r="I1180" s="65">
        <v>46.47</v>
      </c>
      <c r="J1180" s="112">
        <v>4.9000000000000004</v>
      </c>
      <c r="K1180" s="67">
        <v>227.69</v>
      </c>
    </row>
    <row r="1181" spans="1:11" s="6" customFormat="1" ht="15" outlineLevel="1">
      <c r="A1181" s="59" t="s">
        <v>43</v>
      </c>
      <c r="B1181" s="108"/>
      <c r="C1181" s="108" t="s">
        <v>53</v>
      </c>
      <c r="D1181" s="109" t="s">
        <v>54</v>
      </c>
      <c r="E1181" s="62">
        <v>105</v>
      </c>
      <c r="F1181" s="110"/>
      <c r="G1181" s="111"/>
      <c r="H1181" s="110"/>
      <c r="I1181" s="65">
        <v>8.91</v>
      </c>
      <c r="J1181" s="112">
        <v>87</v>
      </c>
      <c r="K1181" s="67">
        <v>194.89</v>
      </c>
    </row>
    <row r="1182" spans="1:11" s="6" customFormat="1" ht="15" outlineLevel="1">
      <c r="A1182" s="59" t="s">
        <v>43</v>
      </c>
      <c r="B1182" s="108"/>
      <c r="C1182" s="108" t="s">
        <v>55</v>
      </c>
      <c r="D1182" s="109" t="s">
        <v>54</v>
      </c>
      <c r="E1182" s="62">
        <v>70</v>
      </c>
      <c r="F1182" s="110"/>
      <c r="G1182" s="111"/>
      <c r="H1182" s="110"/>
      <c r="I1182" s="65">
        <v>5.94</v>
      </c>
      <c r="J1182" s="112">
        <v>41</v>
      </c>
      <c r="K1182" s="67">
        <v>91.84</v>
      </c>
    </row>
    <row r="1183" spans="1:11" s="6" customFormat="1" ht="15" outlineLevel="1">
      <c r="A1183" s="59" t="s">
        <v>43</v>
      </c>
      <c r="B1183" s="108"/>
      <c r="C1183" s="108" t="s">
        <v>56</v>
      </c>
      <c r="D1183" s="109" t="s">
        <v>54</v>
      </c>
      <c r="E1183" s="62">
        <v>98</v>
      </c>
      <c r="F1183" s="110"/>
      <c r="G1183" s="111"/>
      <c r="H1183" s="110"/>
      <c r="I1183" s="65">
        <v>0.09</v>
      </c>
      <c r="J1183" s="112">
        <v>95</v>
      </c>
      <c r="K1183" s="67">
        <v>2.29</v>
      </c>
    </row>
    <row r="1184" spans="1:11" s="6" customFormat="1" ht="15" outlineLevel="1">
      <c r="A1184" s="59" t="s">
        <v>43</v>
      </c>
      <c r="B1184" s="108"/>
      <c r="C1184" s="108" t="s">
        <v>57</v>
      </c>
      <c r="D1184" s="109" t="s">
        <v>54</v>
      </c>
      <c r="E1184" s="62">
        <v>77</v>
      </c>
      <c r="F1184" s="110"/>
      <c r="G1184" s="111"/>
      <c r="H1184" s="110"/>
      <c r="I1184" s="65">
        <v>7.0000000000000007E-2</v>
      </c>
      <c r="J1184" s="112">
        <v>65</v>
      </c>
      <c r="K1184" s="67">
        <v>1.57</v>
      </c>
    </row>
    <row r="1185" spans="1:11" s="6" customFormat="1" ht="30" outlineLevel="1">
      <c r="A1185" s="59" t="s">
        <v>43</v>
      </c>
      <c r="B1185" s="108"/>
      <c r="C1185" s="108" t="s">
        <v>58</v>
      </c>
      <c r="D1185" s="109" t="s">
        <v>59</v>
      </c>
      <c r="E1185" s="62">
        <v>19.5</v>
      </c>
      <c r="F1185" s="110"/>
      <c r="G1185" s="111" t="s">
        <v>94</v>
      </c>
      <c r="H1185" s="110"/>
      <c r="I1185" s="65">
        <v>0.74</v>
      </c>
      <c r="J1185" s="112"/>
      <c r="K1185" s="67"/>
    </row>
    <row r="1186" spans="1:11" s="6" customFormat="1" ht="15.75">
      <c r="A1186" s="70" t="s">
        <v>43</v>
      </c>
      <c r="B1186" s="113"/>
      <c r="C1186" s="113" t="s">
        <v>60</v>
      </c>
      <c r="D1186" s="114"/>
      <c r="E1186" s="73" t="s">
        <v>43</v>
      </c>
      <c r="F1186" s="115"/>
      <c r="G1186" s="116"/>
      <c r="H1186" s="115"/>
      <c r="I1186" s="76">
        <v>70.459999999999994</v>
      </c>
      <c r="J1186" s="117"/>
      <c r="K1186" s="78">
        <v>747.35</v>
      </c>
    </row>
    <row r="1187" spans="1:11" s="6" customFormat="1" ht="15" outlineLevel="1">
      <c r="A1187" s="59" t="s">
        <v>43</v>
      </c>
      <c r="B1187" s="108"/>
      <c r="C1187" s="108" t="s">
        <v>61</v>
      </c>
      <c r="D1187" s="109"/>
      <c r="E1187" s="62" t="s">
        <v>43</v>
      </c>
      <c r="F1187" s="110"/>
      <c r="G1187" s="111"/>
      <c r="H1187" s="110"/>
      <c r="I1187" s="65"/>
      <c r="J1187" s="112"/>
      <c r="K1187" s="67"/>
    </row>
    <row r="1188" spans="1:11" s="6" customFormat="1" ht="25.5" outlineLevel="1">
      <c r="A1188" s="59" t="s">
        <v>43</v>
      </c>
      <c r="B1188" s="108"/>
      <c r="C1188" s="108" t="s">
        <v>46</v>
      </c>
      <c r="D1188" s="109"/>
      <c r="E1188" s="62" t="s">
        <v>43</v>
      </c>
      <c r="F1188" s="110">
        <v>2.44</v>
      </c>
      <c r="G1188" s="111" t="s">
        <v>100</v>
      </c>
      <c r="H1188" s="110"/>
      <c r="I1188" s="65">
        <v>0.01</v>
      </c>
      <c r="J1188" s="112">
        <v>26.39</v>
      </c>
      <c r="K1188" s="67">
        <v>0.24</v>
      </c>
    </row>
    <row r="1189" spans="1:11" s="6" customFormat="1" ht="25.5" outlineLevel="1">
      <c r="A1189" s="59" t="s">
        <v>43</v>
      </c>
      <c r="B1189" s="108"/>
      <c r="C1189" s="108" t="s">
        <v>48</v>
      </c>
      <c r="D1189" s="109"/>
      <c r="E1189" s="62" t="s">
        <v>43</v>
      </c>
      <c r="F1189" s="110">
        <v>2.44</v>
      </c>
      <c r="G1189" s="111" t="s">
        <v>100</v>
      </c>
      <c r="H1189" s="110"/>
      <c r="I1189" s="65">
        <v>0.01</v>
      </c>
      <c r="J1189" s="112">
        <v>26.39</v>
      </c>
      <c r="K1189" s="67">
        <v>0.24</v>
      </c>
    </row>
    <row r="1190" spans="1:11" s="6" customFormat="1" ht="15" outlineLevel="1">
      <c r="A1190" s="59" t="s">
        <v>43</v>
      </c>
      <c r="B1190" s="108"/>
      <c r="C1190" s="108" t="s">
        <v>63</v>
      </c>
      <c r="D1190" s="109" t="s">
        <v>54</v>
      </c>
      <c r="E1190" s="62">
        <v>175</v>
      </c>
      <c r="F1190" s="110"/>
      <c r="G1190" s="111"/>
      <c r="H1190" s="110"/>
      <c r="I1190" s="65">
        <v>0.02</v>
      </c>
      <c r="J1190" s="112">
        <v>160</v>
      </c>
      <c r="K1190" s="67">
        <v>0.39</v>
      </c>
    </row>
    <row r="1191" spans="1:11" s="6" customFormat="1" ht="15" outlineLevel="1">
      <c r="A1191" s="59" t="s">
        <v>43</v>
      </c>
      <c r="B1191" s="108"/>
      <c r="C1191" s="108" t="s">
        <v>64</v>
      </c>
      <c r="D1191" s="109"/>
      <c r="E1191" s="62" t="s">
        <v>43</v>
      </c>
      <c r="F1191" s="110"/>
      <c r="G1191" s="111"/>
      <c r="H1191" s="110"/>
      <c r="I1191" s="65">
        <v>0.03</v>
      </c>
      <c r="J1191" s="112"/>
      <c r="K1191" s="67">
        <v>0.63</v>
      </c>
    </row>
    <row r="1192" spans="1:11" s="6" customFormat="1" ht="15.75">
      <c r="A1192" s="70" t="s">
        <v>43</v>
      </c>
      <c r="B1192" s="113"/>
      <c r="C1192" s="113" t="s">
        <v>65</v>
      </c>
      <c r="D1192" s="114"/>
      <c r="E1192" s="73" t="s">
        <v>43</v>
      </c>
      <c r="F1192" s="115"/>
      <c r="G1192" s="116"/>
      <c r="H1192" s="115"/>
      <c r="I1192" s="76">
        <v>70.489999999999995</v>
      </c>
      <c r="J1192" s="117"/>
      <c r="K1192" s="78">
        <v>747.98</v>
      </c>
    </row>
    <row r="1193" spans="1:11" s="6" customFormat="1" ht="180">
      <c r="A1193" s="59">
        <v>100</v>
      </c>
      <c r="B1193" s="108" t="s">
        <v>655</v>
      </c>
      <c r="C1193" s="108" t="s">
        <v>656</v>
      </c>
      <c r="D1193" s="109" t="s">
        <v>142</v>
      </c>
      <c r="E1193" s="62" t="s">
        <v>657</v>
      </c>
      <c r="F1193" s="110">
        <v>5565.12</v>
      </c>
      <c r="G1193" s="111"/>
      <c r="H1193" s="110"/>
      <c r="I1193" s="65"/>
      <c r="J1193" s="112"/>
      <c r="K1193" s="67"/>
    </row>
    <row r="1194" spans="1:11" s="6" customFormat="1" ht="25.5" outlineLevel="1">
      <c r="A1194" s="59" t="s">
        <v>43</v>
      </c>
      <c r="B1194" s="108"/>
      <c r="C1194" s="108" t="s">
        <v>44</v>
      </c>
      <c r="D1194" s="109"/>
      <c r="E1194" s="62" t="s">
        <v>43</v>
      </c>
      <c r="F1194" s="110">
        <v>5395.85</v>
      </c>
      <c r="G1194" s="111" t="s">
        <v>94</v>
      </c>
      <c r="H1194" s="110"/>
      <c r="I1194" s="65">
        <v>209.69</v>
      </c>
      <c r="J1194" s="112">
        <v>26.39</v>
      </c>
      <c r="K1194" s="67">
        <v>5533.64</v>
      </c>
    </row>
    <row r="1195" spans="1:11" s="6" customFormat="1" ht="15" outlineLevel="1">
      <c r="A1195" s="59" t="s">
        <v>43</v>
      </c>
      <c r="B1195" s="108"/>
      <c r="C1195" s="108" t="s">
        <v>46</v>
      </c>
      <c r="D1195" s="109"/>
      <c r="E1195" s="62" t="s">
        <v>43</v>
      </c>
      <c r="F1195" s="110">
        <v>169.27</v>
      </c>
      <c r="G1195" s="111" t="s">
        <v>95</v>
      </c>
      <c r="H1195" s="110"/>
      <c r="I1195" s="65">
        <v>6.5</v>
      </c>
      <c r="J1195" s="112">
        <v>9.3699999999999992</v>
      </c>
      <c r="K1195" s="67">
        <v>60.9</v>
      </c>
    </row>
    <row r="1196" spans="1:11" s="6" customFormat="1" ht="15" outlineLevel="1">
      <c r="A1196" s="59" t="s">
        <v>43</v>
      </c>
      <c r="B1196" s="108"/>
      <c r="C1196" s="108" t="s">
        <v>48</v>
      </c>
      <c r="D1196" s="109"/>
      <c r="E1196" s="62" t="s">
        <v>43</v>
      </c>
      <c r="F1196" s="110" t="s">
        <v>658</v>
      </c>
      <c r="G1196" s="111"/>
      <c r="H1196" s="110"/>
      <c r="I1196" s="68" t="s">
        <v>659</v>
      </c>
      <c r="J1196" s="112">
        <v>26.39</v>
      </c>
      <c r="K1196" s="69" t="s">
        <v>660</v>
      </c>
    </row>
    <row r="1197" spans="1:11" s="6" customFormat="1" ht="15" outlineLevel="1">
      <c r="A1197" s="59" t="s">
        <v>43</v>
      </c>
      <c r="B1197" s="108"/>
      <c r="C1197" s="108" t="s">
        <v>52</v>
      </c>
      <c r="D1197" s="109"/>
      <c r="E1197" s="62" t="s">
        <v>43</v>
      </c>
      <c r="F1197" s="110"/>
      <c r="G1197" s="111"/>
      <c r="H1197" s="110"/>
      <c r="I1197" s="65"/>
      <c r="J1197" s="112"/>
      <c r="K1197" s="67"/>
    </row>
    <row r="1198" spans="1:11" s="6" customFormat="1" ht="15" outlineLevel="1">
      <c r="A1198" s="59" t="s">
        <v>43</v>
      </c>
      <c r="B1198" s="108"/>
      <c r="C1198" s="108" t="s">
        <v>53</v>
      </c>
      <c r="D1198" s="109" t="s">
        <v>54</v>
      </c>
      <c r="E1198" s="62">
        <v>85</v>
      </c>
      <c r="F1198" s="110"/>
      <c r="G1198" s="111"/>
      <c r="H1198" s="110"/>
      <c r="I1198" s="65">
        <v>178.24</v>
      </c>
      <c r="J1198" s="112">
        <v>70</v>
      </c>
      <c r="K1198" s="67">
        <v>3873.55</v>
      </c>
    </row>
    <row r="1199" spans="1:11" s="6" customFormat="1" ht="15" outlineLevel="1">
      <c r="A1199" s="59" t="s">
        <v>43</v>
      </c>
      <c r="B1199" s="108"/>
      <c r="C1199" s="108" t="s">
        <v>55</v>
      </c>
      <c r="D1199" s="109" t="s">
        <v>54</v>
      </c>
      <c r="E1199" s="62">
        <v>70</v>
      </c>
      <c r="F1199" s="110"/>
      <c r="G1199" s="111"/>
      <c r="H1199" s="110"/>
      <c r="I1199" s="65">
        <v>146.78</v>
      </c>
      <c r="J1199" s="112">
        <v>41</v>
      </c>
      <c r="K1199" s="67">
        <v>2268.79</v>
      </c>
    </row>
    <row r="1200" spans="1:11" s="6" customFormat="1" ht="15" outlineLevel="1">
      <c r="A1200" s="59" t="s">
        <v>43</v>
      </c>
      <c r="B1200" s="108"/>
      <c r="C1200" s="108" t="s">
        <v>56</v>
      </c>
      <c r="D1200" s="109" t="s">
        <v>54</v>
      </c>
      <c r="E1200" s="62">
        <v>98</v>
      </c>
      <c r="F1200" s="110"/>
      <c r="G1200" s="111"/>
      <c r="H1200" s="110"/>
      <c r="I1200" s="65">
        <v>0.78</v>
      </c>
      <c r="J1200" s="112">
        <v>95</v>
      </c>
      <c r="K1200" s="67">
        <v>20</v>
      </c>
    </row>
    <row r="1201" spans="1:11" s="6" customFormat="1" ht="15" outlineLevel="1">
      <c r="A1201" s="59" t="s">
        <v>43</v>
      </c>
      <c r="B1201" s="108"/>
      <c r="C1201" s="108" t="s">
        <v>57</v>
      </c>
      <c r="D1201" s="109" t="s">
        <v>54</v>
      </c>
      <c r="E1201" s="62">
        <v>77</v>
      </c>
      <c r="F1201" s="110"/>
      <c r="G1201" s="111"/>
      <c r="H1201" s="110"/>
      <c r="I1201" s="65">
        <v>0.62</v>
      </c>
      <c r="J1201" s="112">
        <v>65</v>
      </c>
      <c r="K1201" s="67">
        <v>13.68</v>
      </c>
    </row>
    <row r="1202" spans="1:11" s="6" customFormat="1" ht="30" outlineLevel="1">
      <c r="A1202" s="59" t="s">
        <v>43</v>
      </c>
      <c r="B1202" s="108"/>
      <c r="C1202" s="108" t="s">
        <v>58</v>
      </c>
      <c r="D1202" s="109" t="s">
        <v>59</v>
      </c>
      <c r="E1202" s="62">
        <v>473.67</v>
      </c>
      <c r="F1202" s="110"/>
      <c r="G1202" s="111" t="s">
        <v>94</v>
      </c>
      <c r="H1202" s="110"/>
      <c r="I1202" s="65">
        <v>18.41</v>
      </c>
      <c r="J1202" s="112"/>
      <c r="K1202" s="67"/>
    </row>
    <row r="1203" spans="1:11" s="6" customFormat="1" ht="15.75">
      <c r="A1203" s="70" t="s">
        <v>43</v>
      </c>
      <c r="B1203" s="113"/>
      <c r="C1203" s="113" t="s">
        <v>60</v>
      </c>
      <c r="D1203" s="114"/>
      <c r="E1203" s="73" t="s">
        <v>43</v>
      </c>
      <c r="F1203" s="115"/>
      <c r="G1203" s="116"/>
      <c r="H1203" s="115"/>
      <c r="I1203" s="76">
        <v>542.61</v>
      </c>
      <c r="J1203" s="117"/>
      <c r="K1203" s="78">
        <v>11770.56</v>
      </c>
    </row>
    <row r="1204" spans="1:11" s="6" customFormat="1" ht="15" outlineLevel="1">
      <c r="A1204" s="59" t="s">
        <v>43</v>
      </c>
      <c r="B1204" s="108"/>
      <c r="C1204" s="108" t="s">
        <v>61</v>
      </c>
      <c r="D1204" s="109"/>
      <c r="E1204" s="62" t="s">
        <v>43</v>
      </c>
      <c r="F1204" s="110"/>
      <c r="G1204" s="111"/>
      <c r="H1204" s="110"/>
      <c r="I1204" s="65"/>
      <c r="J1204" s="112"/>
      <c r="K1204" s="67"/>
    </row>
    <row r="1205" spans="1:11" s="6" customFormat="1" ht="25.5" outlineLevel="1">
      <c r="A1205" s="59" t="s">
        <v>43</v>
      </c>
      <c r="B1205" s="108"/>
      <c r="C1205" s="108" t="s">
        <v>46</v>
      </c>
      <c r="D1205" s="109"/>
      <c r="E1205" s="62" t="s">
        <v>43</v>
      </c>
      <c r="F1205" s="110">
        <v>20.77</v>
      </c>
      <c r="G1205" s="111" t="s">
        <v>100</v>
      </c>
      <c r="H1205" s="110"/>
      <c r="I1205" s="65">
        <v>0.08</v>
      </c>
      <c r="J1205" s="112">
        <v>26.39</v>
      </c>
      <c r="K1205" s="67">
        <v>2.1</v>
      </c>
    </row>
    <row r="1206" spans="1:11" s="6" customFormat="1" ht="25.5" outlineLevel="1">
      <c r="A1206" s="59" t="s">
        <v>43</v>
      </c>
      <c r="B1206" s="108"/>
      <c r="C1206" s="108" t="s">
        <v>48</v>
      </c>
      <c r="D1206" s="109"/>
      <c r="E1206" s="62" t="s">
        <v>43</v>
      </c>
      <c r="F1206" s="110">
        <v>20.77</v>
      </c>
      <c r="G1206" s="111" t="s">
        <v>100</v>
      </c>
      <c r="H1206" s="110"/>
      <c r="I1206" s="65">
        <v>0.08</v>
      </c>
      <c r="J1206" s="112">
        <v>26.39</v>
      </c>
      <c r="K1206" s="67">
        <v>2.1</v>
      </c>
    </row>
    <row r="1207" spans="1:11" s="6" customFormat="1" ht="15" outlineLevel="1">
      <c r="A1207" s="59" t="s">
        <v>43</v>
      </c>
      <c r="B1207" s="108"/>
      <c r="C1207" s="108" t="s">
        <v>63</v>
      </c>
      <c r="D1207" s="109" t="s">
        <v>54</v>
      </c>
      <c r="E1207" s="62">
        <v>175</v>
      </c>
      <c r="F1207" s="110"/>
      <c r="G1207" s="111"/>
      <c r="H1207" s="110"/>
      <c r="I1207" s="65">
        <v>0.14000000000000001</v>
      </c>
      <c r="J1207" s="112">
        <v>160</v>
      </c>
      <c r="K1207" s="67">
        <v>3.37</v>
      </c>
    </row>
    <row r="1208" spans="1:11" s="6" customFormat="1" ht="15" outlineLevel="1">
      <c r="A1208" s="59" t="s">
        <v>43</v>
      </c>
      <c r="B1208" s="108"/>
      <c r="C1208" s="108" t="s">
        <v>64</v>
      </c>
      <c r="D1208" s="109"/>
      <c r="E1208" s="62" t="s">
        <v>43</v>
      </c>
      <c r="F1208" s="110"/>
      <c r="G1208" s="111"/>
      <c r="H1208" s="110"/>
      <c r="I1208" s="65">
        <v>0.22</v>
      </c>
      <c r="J1208" s="112"/>
      <c r="K1208" s="67">
        <v>5.47</v>
      </c>
    </row>
    <row r="1209" spans="1:11" s="6" customFormat="1" ht="15.75">
      <c r="A1209" s="70" t="s">
        <v>43</v>
      </c>
      <c r="B1209" s="113"/>
      <c r="C1209" s="113" t="s">
        <v>65</v>
      </c>
      <c r="D1209" s="114"/>
      <c r="E1209" s="73" t="s">
        <v>43</v>
      </c>
      <c r="F1209" s="115"/>
      <c r="G1209" s="116"/>
      <c r="H1209" s="115"/>
      <c r="I1209" s="76">
        <v>542.83000000000004</v>
      </c>
      <c r="J1209" s="117"/>
      <c r="K1209" s="78">
        <v>11776.03</v>
      </c>
    </row>
    <row r="1210" spans="1:11" s="6" customFormat="1" ht="180">
      <c r="A1210" s="59">
        <v>101</v>
      </c>
      <c r="B1210" s="108" t="s">
        <v>661</v>
      </c>
      <c r="C1210" s="108" t="s">
        <v>662</v>
      </c>
      <c r="D1210" s="109" t="s">
        <v>265</v>
      </c>
      <c r="E1210" s="62" t="s">
        <v>663</v>
      </c>
      <c r="F1210" s="110">
        <v>179.46</v>
      </c>
      <c r="G1210" s="111"/>
      <c r="H1210" s="110"/>
      <c r="I1210" s="65"/>
      <c r="J1210" s="112"/>
      <c r="K1210" s="67"/>
    </row>
    <row r="1211" spans="1:11" s="6" customFormat="1" ht="25.5" outlineLevel="1">
      <c r="A1211" s="59" t="s">
        <v>43</v>
      </c>
      <c r="B1211" s="108"/>
      <c r="C1211" s="108" t="s">
        <v>44</v>
      </c>
      <c r="D1211" s="109"/>
      <c r="E1211" s="62" t="s">
        <v>43</v>
      </c>
      <c r="F1211" s="110">
        <v>135.41999999999999</v>
      </c>
      <c r="G1211" s="111" t="s">
        <v>94</v>
      </c>
      <c r="H1211" s="110"/>
      <c r="I1211" s="65">
        <v>15.79</v>
      </c>
      <c r="J1211" s="112">
        <v>26.39</v>
      </c>
      <c r="K1211" s="67">
        <v>416.63</v>
      </c>
    </row>
    <row r="1212" spans="1:11" s="6" customFormat="1" ht="15" outlineLevel="1">
      <c r="A1212" s="59" t="s">
        <v>43</v>
      </c>
      <c r="B1212" s="108"/>
      <c r="C1212" s="108" t="s">
        <v>46</v>
      </c>
      <c r="D1212" s="109"/>
      <c r="E1212" s="62" t="s">
        <v>43</v>
      </c>
      <c r="F1212" s="110">
        <v>44.04</v>
      </c>
      <c r="G1212" s="111" t="s">
        <v>95</v>
      </c>
      <c r="H1212" s="110"/>
      <c r="I1212" s="65">
        <v>5.07</v>
      </c>
      <c r="J1212" s="112">
        <v>10.17</v>
      </c>
      <c r="K1212" s="67">
        <v>51.6</v>
      </c>
    </row>
    <row r="1213" spans="1:11" s="6" customFormat="1" ht="15" outlineLevel="1">
      <c r="A1213" s="59" t="s">
        <v>43</v>
      </c>
      <c r="B1213" s="108"/>
      <c r="C1213" s="108" t="s">
        <v>48</v>
      </c>
      <c r="D1213" s="109"/>
      <c r="E1213" s="62" t="s">
        <v>43</v>
      </c>
      <c r="F1213" s="110" t="s">
        <v>664</v>
      </c>
      <c r="G1213" s="111"/>
      <c r="H1213" s="110"/>
      <c r="I1213" s="68" t="s">
        <v>665</v>
      </c>
      <c r="J1213" s="112">
        <v>26.39</v>
      </c>
      <c r="K1213" s="69" t="s">
        <v>666</v>
      </c>
    </row>
    <row r="1214" spans="1:11" s="6" customFormat="1" ht="15" outlineLevel="1">
      <c r="A1214" s="59" t="s">
        <v>43</v>
      </c>
      <c r="B1214" s="108"/>
      <c r="C1214" s="108" t="s">
        <v>52</v>
      </c>
      <c r="D1214" s="109"/>
      <c r="E1214" s="62" t="s">
        <v>43</v>
      </c>
      <c r="F1214" s="110"/>
      <c r="G1214" s="111"/>
      <c r="H1214" s="110"/>
      <c r="I1214" s="65"/>
      <c r="J1214" s="112"/>
      <c r="K1214" s="67"/>
    </row>
    <row r="1215" spans="1:11" s="6" customFormat="1" ht="15" outlineLevel="1">
      <c r="A1215" s="59" t="s">
        <v>43</v>
      </c>
      <c r="B1215" s="108"/>
      <c r="C1215" s="108" t="s">
        <v>53</v>
      </c>
      <c r="D1215" s="109" t="s">
        <v>54</v>
      </c>
      <c r="E1215" s="62">
        <v>91</v>
      </c>
      <c r="F1215" s="110"/>
      <c r="G1215" s="111"/>
      <c r="H1215" s="110"/>
      <c r="I1215" s="65">
        <v>14.37</v>
      </c>
      <c r="J1215" s="112">
        <v>75</v>
      </c>
      <c r="K1215" s="67">
        <v>312.47000000000003</v>
      </c>
    </row>
    <row r="1216" spans="1:11" s="6" customFormat="1" ht="15" outlineLevel="1">
      <c r="A1216" s="59" t="s">
        <v>43</v>
      </c>
      <c r="B1216" s="108"/>
      <c r="C1216" s="108" t="s">
        <v>55</v>
      </c>
      <c r="D1216" s="109" t="s">
        <v>54</v>
      </c>
      <c r="E1216" s="62">
        <v>70</v>
      </c>
      <c r="F1216" s="110"/>
      <c r="G1216" s="111"/>
      <c r="H1216" s="110"/>
      <c r="I1216" s="65">
        <v>11.05</v>
      </c>
      <c r="J1216" s="112">
        <v>41</v>
      </c>
      <c r="K1216" s="67">
        <v>170.82</v>
      </c>
    </row>
    <row r="1217" spans="1:11" s="6" customFormat="1" ht="15" outlineLevel="1">
      <c r="A1217" s="59" t="s">
        <v>43</v>
      </c>
      <c r="B1217" s="108"/>
      <c r="C1217" s="108" t="s">
        <v>56</v>
      </c>
      <c r="D1217" s="109" t="s">
        <v>54</v>
      </c>
      <c r="E1217" s="62">
        <v>98</v>
      </c>
      <c r="F1217" s="110"/>
      <c r="G1217" s="111"/>
      <c r="H1217" s="110"/>
      <c r="I1217" s="65">
        <v>0.89</v>
      </c>
      <c r="J1217" s="112">
        <v>95</v>
      </c>
      <c r="K1217" s="67">
        <v>22.85</v>
      </c>
    </row>
    <row r="1218" spans="1:11" s="6" customFormat="1" ht="15" outlineLevel="1">
      <c r="A1218" s="59" t="s">
        <v>43</v>
      </c>
      <c r="B1218" s="108"/>
      <c r="C1218" s="108" t="s">
        <v>57</v>
      </c>
      <c r="D1218" s="109" t="s">
        <v>54</v>
      </c>
      <c r="E1218" s="62">
        <v>77</v>
      </c>
      <c r="F1218" s="110"/>
      <c r="G1218" s="111"/>
      <c r="H1218" s="110"/>
      <c r="I1218" s="65">
        <v>0.7</v>
      </c>
      <c r="J1218" s="112">
        <v>65</v>
      </c>
      <c r="K1218" s="67">
        <v>15.63</v>
      </c>
    </row>
    <row r="1219" spans="1:11" s="6" customFormat="1" ht="30" outlineLevel="1">
      <c r="A1219" s="59" t="s">
        <v>43</v>
      </c>
      <c r="B1219" s="108"/>
      <c r="C1219" s="108" t="s">
        <v>58</v>
      </c>
      <c r="D1219" s="109" t="s">
        <v>59</v>
      </c>
      <c r="E1219" s="62">
        <v>10.58</v>
      </c>
      <c r="F1219" s="110"/>
      <c r="G1219" s="111" t="s">
        <v>94</v>
      </c>
      <c r="H1219" s="110"/>
      <c r="I1219" s="65">
        <v>1.23</v>
      </c>
      <c r="J1219" s="112"/>
      <c r="K1219" s="67"/>
    </row>
    <row r="1220" spans="1:11" s="6" customFormat="1" ht="15.75">
      <c r="A1220" s="70" t="s">
        <v>43</v>
      </c>
      <c r="B1220" s="113"/>
      <c r="C1220" s="113" t="s">
        <v>60</v>
      </c>
      <c r="D1220" s="114"/>
      <c r="E1220" s="73" t="s">
        <v>43</v>
      </c>
      <c r="F1220" s="115"/>
      <c r="G1220" s="116"/>
      <c r="H1220" s="115"/>
      <c r="I1220" s="76">
        <v>47.87</v>
      </c>
      <c r="J1220" s="117"/>
      <c r="K1220" s="78">
        <v>990</v>
      </c>
    </row>
    <row r="1221" spans="1:11" s="6" customFormat="1" ht="15" outlineLevel="1">
      <c r="A1221" s="59" t="s">
        <v>43</v>
      </c>
      <c r="B1221" s="108"/>
      <c r="C1221" s="108" t="s">
        <v>61</v>
      </c>
      <c r="D1221" s="109"/>
      <c r="E1221" s="62" t="s">
        <v>43</v>
      </c>
      <c r="F1221" s="110"/>
      <c r="G1221" s="111"/>
      <c r="H1221" s="110"/>
      <c r="I1221" s="65"/>
      <c r="J1221" s="112"/>
      <c r="K1221" s="67"/>
    </row>
    <row r="1222" spans="1:11" s="6" customFormat="1" ht="25.5" outlineLevel="1">
      <c r="A1222" s="59" t="s">
        <v>43</v>
      </c>
      <c r="B1222" s="108"/>
      <c r="C1222" s="108" t="s">
        <v>46</v>
      </c>
      <c r="D1222" s="109"/>
      <c r="E1222" s="62" t="s">
        <v>43</v>
      </c>
      <c r="F1222" s="110">
        <v>7.91</v>
      </c>
      <c r="G1222" s="111" t="s">
        <v>100</v>
      </c>
      <c r="H1222" s="110"/>
      <c r="I1222" s="65">
        <v>0.09</v>
      </c>
      <c r="J1222" s="112">
        <v>26.39</v>
      </c>
      <c r="K1222" s="67">
        <v>2.4</v>
      </c>
    </row>
    <row r="1223" spans="1:11" s="6" customFormat="1" ht="25.5" outlineLevel="1">
      <c r="A1223" s="59" t="s">
        <v>43</v>
      </c>
      <c r="B1223" s="108"/>
      <c r="C1223" s="108" t="s">
        <v>48</v>
      </c>
      <c r="D1223" s="109"/>
      <c r="E1223" s="62" t="s">
        <v>43</v>
      </c>
      <c r="F1223" s="110">
        <v>7.91</v>
      </c>
      <c r="G1223" s="111" t="s">
        <v>100</v>
      </c>
      <c r="H1223" s="110"/>
      <c r="I1223" s="65">
        <v>0.09</v>
      </c>
      <c r="J1223" s="112">
        <v>26.39</v>
      </c>
      <c r="K1223" s="67">
        <v>2.4</v>
      </c>
    </row>
    <row r="1224" spans="1:11" s="6" customFormat="1" ht="15" outlineLevel="1">
      <c r="A1224" s="59" t="s">
        <v>43</v>
      </c>
      <c r="B1224" s="108"/>
      <c r="C1224" s="108" t="s">
        <v>63</v>
      </c>
      <c r="D1224" s="109" t="s">
        <v>54</v>
      </c>
      <c r="E1224" s="62">
        <v>175</v>
      </c>
      <c r="F1224" s="110"/>
      <c r="G1224" s="111"/>
      <c r="H1224" s="110"/>
      <c r="I1224" s="65">
        <v>0.16</v>
      </c>
      <c r="J1224" s="112">
        <v>160</v>
      </c>
      <c r="K1224" s="67">
        <v>3.84</v>
      </c>
    </row>
    <row r="1225" spans="1:11" s="6" customFormat="1" ht="15" outlineLevel="1">
      <c r="A1225" s="59" t="s">
        <v>43</v>
      </c>
      <c r="B1225" s="108"/>
      <c r="C1225" s="108" t="s">
        <v>64</v>
      </c>
      <c r="D1225" s="109"/>
      <c r="E1225" s="62" t="s">
        <v>43</v>
      </c>
      <c r="F1225" s="110"/>
      <c r="G1225" s="111"/>
      <c r="H1225" s="110"/>
      <c r="I1225" s="65">
        <v>0.25</v>
      </c>
      <c r="J1225" s="112"/>
      <c r="K1225" s="67">
        <v>6.24</v>
      </c>
    </row>
    <row r="1226" spans="1:11" s="6" customFormat="1" ht="15.75">
      <c r="A1226" s="70" t="s">
        <v>43</v>
      </c>
      <c r="B1226" s="113"/>
      <c r="C1226" s="126" t="s">
        <v>65</v>
      </c>
      <c r="D1226" s="127"/>
      <c r="E1226" s="91" t="s">
        <v>43</v>
      </c>
      <c r="F1226" s="128"/>
      <c r="G1226" s="129"/>
      <c r="H1226" s="128"/>
      <c r="I1226" s="87">
        <v>48.12</v>
      </c>
      <c r="J1226" s="125"/>
      <c r="K1226" s="86">
        <v>996.24</v>
      </c>
    </row>
    <row r="1227" spans="1:11" s="6" customFormat="1" ht="15">
      <c r="A1227" s="123"/>
      <c r="B1227" s="124"/>
      <c r="C1227" s="168" t="s">
        <v>127</v>
      </c>
      <c r="D1227" s="169"/>
      <c r="E1227" s="169"/>
      <c r="F1227" s="169"/>
      <c r="G1227" s="169"/>
      <c r="H1227" s="169"/>
      <c r="I1227" s="65">
        <v>200916.45</v>
      </c>
      <c r="J1227" s="112"/>
      <c r="K1227" s="67">
        <v>1568783.14</v>
      </c>
    </row>
    <row r="1228" spans="1:11" s="6" customFormat="1" ht="15">
      <c r="A1228" s="123"/>
      <c r="B1228" s="124"/>
      <c r="C1228" s="168" t="s">
        <v>128</v>
      </c>
      <c r="D1228" s="169"/>
      <c r="E1228" s="169"/>
      <c r="F1228" s="169"/>
      <c r="G1228" s="169"/>
      <c r="H1228" s="169"/>
      <c r="I1228" s="65"/>
      <c r="J1228" s="112"/>
      <c r="K1228" s="67"/>
    </row>
    <row r="1229" spans="1:11" s="6" customFormat="1" ht="15">
      <c r="A1229" s="123"/>
      <c r="B1229" s="124"/>
      <c r="C1229" s="168" t="s">
        <v>129</v>
      </c>
      <c r="D1229" s="169"/>
      <c r="E1229" s="169"/>
      <c r="F1229" s="169"/>
      <c r="G1229" s="169"/>
      <c r="H1229" s="169"/>
      <c r="I1229" s="65">
        <v>4300.72</v>
      </c>
      <c r="J1229" s="112"/>
      <c r="K1229" s="67">
        <v>113495.79</v>
      </c>
    </row>
    <row r="1230" spans="1:11" s="6" customFormat="1" ht="15">
      <c r="A1230" s="123"/>
      <c r="B1230" s="124"/>
      <c r="C1230" s="168" t="s">
        <v>130</v>
      </c>
      <c r="D1230" s="169"/>
      <c r="E1230" s="169"/>
      <c r="F1230" s="169"/>
      <c r="G1230" s="169"/>
      <c r="H1230" s="169"/>
      <c r="I1230" s="65">
        <v>195911.81</v>
      </c>
      <c r="J1230" s="112"/>
      <c r="K1230" s="67">
        <v>1450241.91</v>
      </c>
    </row>
    <row r="1231" spans="1:11" s="6" customFormat="1" ht="15">
      <c r="A1231" s="123"/>
      <c r="B1231" s="124"/>
      <c r="C1231" s="168" t="s">
        <v>131</v>
      </c>
      <c r="D1231" s="169"/>
      <c r="E1231" s="169"/>
      <c r="F1231" s="169"/>
      <c r="G1231" s="169"/>
      <c r="H1231" s="169"/>
      <c r="I1231" s="65">
        <v>779.33</v>
      </c>
      <c r="J1231" s="112"/>
      <c r="K1231" s="67">
        <v>7035.07</v>
      </c>
    </row>
    <row r="1232" spans="1:11" s="6" customFormat="1" ht="15.75">
      <c r="A1232" s="123"/>
      <c r="B1232" s="124"/>
      <c r="C1232" s="173" t="s">
        <v>132</v>
      </c>
      <c r="D1232" s="174"/>
      <c r="E1232" s="174"/>
      <c r="F1232" s="174"/>
      <c r="G1232" s="174"/>
      <c r="H1232" s="174"/>
      <c r="I1232" s="76">
        <v>4304.71</v>
      </c>
      <c r="J1232" s="117"/>
      <c r="K1232" s="78">
        <v>85464.56</v>
      </c>
    </row>
    <row r="1233" spans="1:11" s="6" customFormat="1" ht="15.75">
      <c r="A1233" s="123"/>
      <c r="B1233" s="124"/>
      <c r="C1233" s="173" t="s">
        <v>133</v>
      </c>
      <c r="D1233" s="174"/>
      <c r="E1233" s="174"/>
      <c r="F1233" s="174"/>
      <c r="G1233" s="174"/>
      <c r="H1233" s="174"/>
      <c r="I1233" s="76">
        <v>2952.27</v>
      </c>
      <c r="J1233" s="117"/>
      <c r="K1233" s="78">
        <v>47010.76</v>
      </c>
    </row>
    <row r="1234" spans="1:11" s="6" customFormat="1" ht="32.1" customHeight="1">
      <c r="A1234" s="123"/>
      <c r="B1234" s="124"/>
      <c r="C1234" s="173" t="s">
        <v>667</v>
      </c>
      <c r="D1234" s="174"/>
      <c r="E1234" s="174"/>
      <c r="F1234" s="174"/>
      <c r="G1234" s="174"/>
      <c r="H1234" s="174"/>
      <c r="I1234" s="76"/>
      <c r="J1234" s="117"/>
      <c r="K1234" s="78"/>
    </row>
    <row r="1235" spans="1:11" s="6" customFormat="1" ht="15">
      <c r="A1235" s="123"/>
      <c r="B1235" s="124"/>
      <c r="C1235" s="168" t="s">
        <v>135</v>
      </c>
      <c r="D1235" s="169"/>
      <c r="E1235" s="169"/>
      <c r="F1235" s="169"/>
      <c r="G1235" s="169"/>
      <c r="H1235" s="169"/>
      <c r="I1235" s="65">
        <v>201361.66</v>
      </c>
      <c r="J1235" s="112"/>
      <c r="K1235" s="67">
        <v>1569221.6</v>
      </c>
    </row>
    <row r="1236" spans="1:11" s="6" customFormat="1" ht="15">
      <c r="A1236" s="123"/>
      <c r="B1236" s="124"/>
      <c r="C1236" s="168" t="s">
        <v>136</v>
      </c>
      <c r="D1236" s="169"/>
      <c r="E1236" s="169"/>
      <c r="F1236" s="169"/>
      <c r="G1236" s="169"/>
      <c r="H1236" s="169"/>
      <c r="I1236" s="65">
        <v>6811.77</v>
      </c>
      <c r="J1236" s="112"/>
      <c r="K1236" s="67">
        <v>132036.85999999999</v>
      </c>
    </row>
    <row r="1237" spans="1:11" s="6" customFormat="1" ht="15">
      <c r="A1237" s="123"/>
      <c r="B1237" s="124"/>
      <c r="C1237" s="168" t="s">
        <v>137</v>
      </c>
      <c r="D1237" s="169"/>
      <c r="E1237" s="169"/>
      <c r="F1237" s="169"/>
      <c r="G1237" s="169"/>
      <c r="H1237" s="169"/>
      <c r="I1237" s="65">
        <v>208173.43</v>
      </c>
      <c r="J1237" s="112"/>
      <c r="K1237" s="67">
        <v>1701258.46</v>
      </c>
    </row>
    <row r="1238" spans="1:11" s="6" customFormat="1" ht="32.1" customHeight="1">
      <c r="A1238" s="123"/>
      <c r="B1238" s="124"/>
      <c r="C1238" s="175" t="s">
        <v>668</v>
      </c>
      <c r="D1238" s="176"/>
      <c r="E1238" s="176"/>
      <c r="F1238" s="176"/>
      <c r="G1238" s="176"/>
      <c r="H1238" s="176"/>
      <c r="I1238" s="87">
        <v>208173.43</v>
      </c>
      <c r="J1238" s="125"/>
      <c r="K1238" s="86">
        <v>1701258.46</v>
      </c>
    </row>
    <row r="1239" spans="1:11" s="6" customFormat="1" ht="22.15" customHeight="1">
      <c r="A1239" s="166" t="s">
        <v>669</v>
      </c>
      <c r="B1239" s="167"/>
      <c r="C1239" s="167"/>
      <c r="D1239" s="167"/>
      <c r="E1239" s="167"/>
      <c r="F1239" s="167"/>
      <c r="G1239" s="167"/>
      <c r="H1239" s="167"/>
      <c r="I1239" s="167"/>
      <c r="J1239" s="167"/>
      <c r="K1239" s="167"/>
    </row>
    <row r="1240" spans="1:11" s="6" customFormat="1" ht="17.850000000000001" customHeight="1">
      <c r="A1240" s="177" t="s">
        <v>208</v>
      </c>
      <c r="B1240" s="178"/>
      <c r="C1240" s="178"/>
      <c r="D1240" s="178"/>
      <c r="E1240" s="178"/>
      <c r="F1240" s="178"/>
      <c r="G1240" s="178"/>
      <c r="H1240" s="178"/>
      <c r="I1240" s="178"/>
      <c r="J1240" s="178"/>
      <c r="K1240" s="178"/>
    </row>
    <row r="1241" spans="1:11" s="6" customFormat="1" ht="240">
      <c r="A1241" s="59">
        <v>102</v>
      </c>
      <c r="B1241" s="108" t="s">
        <v>670</v>
      </c>
      <c r="C1241" s="108" t="s">
        <v>210</v>
      </c>
      <c r="D1241" s="109" t="s">
        <v>211</v>
      </c>
      <c r="E1241" s="62" t="s">
        <v>412</v>
      </c>
      <c r="F1241" s="110">
        <v>3445.44</v>
      </c>
      <c r="G1241" s="111"/>
      <c r="H1241" s="110"/>
      <c r="I1241" s="65"/>
      <c r="J1241" s="112"/>
      <c r="K1241" s="67"/>
    </row>
    <row r="1242" spans="1:11" s="6" customFormat="1" ht="25.5" outlineLevel="1">
      <c r="A1242" s="59" t="s">
        <v>43</v>
      </c>
      <c r="B1242" s="108"/>
      <c r="C1242" s="108" t="s">
        <v>44</v>
      </c>
      <c r="D1242" s="109"/>
      <c r="E1242" s="62" t="s">
        <v>43</v>
      </c>
      <c r="F1242" s="110">
        <v>660.45</v>
      </c>
      <c r="G1242" s="111" t="s">
        <v>168</v>
      </c>
      <c r="H1242" s="110"/>
      <c r="I1242" s="65">
        <v>60.15</v>
      </c>
      <c r="J1242" s="112">
        <v>26.39</v>
      </c>
      <c r="K1242" s="67">
        <v>1587.46</v>
      </c>
    </row>
    <row r="1243" spans="1:11" s="6" customFormat="1" ht="25.5" outlineLevel="1">
      <c r="A1243" s="59" t="s">
        <v>43</v>
      </c>
      <c r="B1243" s="108"/>
      <c r="C1243" s="108" t="s">
        <v>46</v>
      </c>
      <c r="D1243" s="109"/>
      <c r="E1243" s="62" t="s">
        <v>43</v>
      </c>
      <c r="F1243" s="110">
        <v>18.670000000000002</v>
      </c>
      <c r="G1243" s="111" t="s">
        <v>169</v>
      </c>
      <c r="H1243" s="110"/>
      <c r="I1243" s="65">
        <v>1.68</v>
      </c>
      <c r="J1243" s="112">
        <v>9.42</v>
      </c>
      <c r="K1243" s="67">
        <v>15.83</v>
      </c>
    </row>
    <row r="1244" spans="1:11" s="6" customFormat="1" ht="15" outlineLevel="1">
      <c r="A1244" s="59" t="s">
        <v>43</v>
      </c>
      <c r="B1244" s="108"/>
      <c r="C1244" s="108" t="s">
        <v>48</v>
      </c>
      <c r="D1244" s="109"/>
      <c r="E1244" s="62" t="s">
        <v>43</v>
      </c>
      <c r="F1244" s="110" t="s">
        <v>215</v>
      </c>
      <c r="G1244" s="111"/>
      <c r="H1244" s="110"/>
      <c r="I1244" s="68" t="s">
        <v>671</v>
      </c>
      <c r="J1244" s="112">
        <v>26.39</v>
      </c>
      <c r="K1244" s="69" t="s">
        <v>198</v>
      </c>
    </row>
    <row r="1245" spans="1:11" s="6" customFormat="1" ht="15" outlineLevel="1">
      <c r="A1245" s="59" t="s">
        <v>43</v>
      </c>
      <c r="B1245" s="108"/>
      <c r="C1245" s="108" t="s">
        <v>52</v>
      </c>
      <c r="D1245" s="109"/>
      <c r="E1245" s="62" t="s">
        <v>43</v>
      </c>
      <c r="F1245" s="110">
        <v>2766.32</v>
      </c>
      <c r="G1245" s="111">
        <v>0.6</v>
      </c>
      <c r="H1245" s="110"/>
      <c r="I1245" s="65">
        <v>165.98</v>
      </c>
      <c r="J1245" s="112">
        <v>8.77</v>
      </c>
      <c r="K1245" s="67">
        <v>1455.64</v>
      </c>
    </row>
    <row r="1246" spans="1:11" s="6" customFormat="1" ht="15" outlineLevel="1">
      <c r="A1246" s="59" t="s">
        <v>43</v>
      </c>
      <c r="B1246" s="108"/>
      <c r="C1246" s="108" t="s">
        <v>53</v>
      </c>
      <c r="D1246" s="109" t="s">
        <v>54</v>
      </c>
      <c r="E1246" s="62">
        <v>85</v>
      </c>
      <c r="F1246" s="110"/>
      <c r="G1246" s="111"/>
      <c r="H1246" s="110"/>
      <c r="I1246" s="65">
        <v>51.13</v>
      </c>
      <c r="J1246" s="112">
        <v>70</v>
      </c>
      <c r="K1246" s="67">
        <v>1111.22</v>
      </c>
    </row>
    <row r="1247" spans="1:11" s="6" customFormat="1" ht="15" outlineLevel="1">
      <c r="A1247" s="59" t="s">
        <v>43</v>
      </c>
      <c r="B1247" s="108"/>
      <c r="C1247" s="108" t="s">
        <v>55</v>
      </c>
      <c r="D1247" s="109" t="s">
        <v>54</v>
      </c>
      <c r="E1247" s="62">
        <v>70</v>
      </c>
      <c r="F1247" s="110"/>
      <c r="G1247" s="111"/>
      <c r="H1247" s="110"/>
      <c r="I1247" s="65">
        <v>42.11</v>
      </c>
      <c r="J1247" s="112">
        <v>41</v>
      </c>
      <c r="K1247" s="67">
        <v>650.86</v>
      </c>
    </row>
    <row r="1248" spans="1:11" s="6" customFormat="1" ht="15" outlineLevel="1">
      <c r="A1248" s="59" t="s">
        <v>43</v>
      </c>
      <c r="B1248" s="108"/>
      <c r="C1248" s="108" t="s">
        <v>56</v>
      </c>
      <c r="D1248" s="109" t="s">
        <v>54</v>
      </c>
      <c r="E1248" s="62">
        <v>98</v>
      </c>
      <c r="F1248" s="110"/>
      <c r="G1248" s="111"/>
      <c r="H1248" s="110"/>
      <c r="I1248" s="65">
        <v>0.25</v>
      </c>
      <c r="J1248" s="112">
        <v>95</v>
      </c>
      <c r="K1248" s="67">
        <v>6.16</v>
      </c>
    </row>
    <row r="1249" spans="1:11" s="6" customFormat="1" ht="15" outlineLevel="1">
      <c r="A1249" s="59" t="s">
        <v>43</v>
      </c>
      <c r="B1249" s="108"/>
      <c r="C1249" s="108" t="s">
        <v>57</v>
      </c>
      <c r="D1249" s="109" t="s">
        <v>54</v>
      </c>
      <c r="E1249" s="62">
        <v>77</v>
      </c>
      <c r="F1249" s="110"/>
      <c r="G1249" s="111"/>
      <c r="H1249" s="110"/>
      <c r="I1249" s="65">
        <v>0.19</v>
      </c>
      <c r="J1249" s="112">
        <v>65</v>
      </c>
      <c r="K1249" s="67">
        <v>4.21</v>
      </c>
    </row>
    <row r="1250" spans="1:11" s="6" customFormat="1" ht="30" outlineLevel="1">
      <c r="A1250" s="59" t="s">
        <v>43</v>
      </c>
      <c r="B1250" s="108"/>
      <c r="C1250" s="108" t="s">
        <v>58</v>
      </c>
      <c r="D1250" s="109" t="s">
        <v>59</v>
      </c>
      <c r="E1250" s="62">
        <v>56.18</v>
      </c>
      <c r="F1250" s="110"/>
      <c r="G1250" s="111" t="s">
        <v>168</v>
      </c>
      <c r="H1250" s="110"/>
      <c r="I1250" s="65">
        <v>5.12</v>
      </c>
      <c r="J1250" s="112"/>
      <c r="K1250" s="67"/>
    </row>
    <row r="1251" spans="1:11" s="6" customFormat="1" ht="15.75">
      <c r="A1251" s="70" t="s">
        <v>43</v>
      </c>
      <c r="B1251" s="113"/>
      <c r="C1251" s="113" t="s">
        <v>60</v>
      </c>
      <c r="D1251" s="114"/>
      <c r="E1251" s="73" t="s">
        <v>43</v>
      </c>
      <c r="F1251" s="115"/>
      <c r="G1251" s="116"/>
      <c r="H1251" s="115"/>
      <c r="I1251" s="76">
        <v>321.49</v>
      </c>
      <c r="J1251" s="117"/>
      <c r="K1251" s="78">
        <v>4831.38</v>
      </c>
    </row>
    <row r="1252" spans="1:11" s="6" customFormat="1" ht="15" outlineLevel="1">
      <c r="A1252" s="59" t="s">
        <v>43</v>
      </c>
      <c r="B1252" s="108"/>
      <c r="C1252" s="108" t="s">
        <v>61</v>
      </c>
      <c r="D1252" s="109"/>
      <c r="E1252" s="62" t="s">
        <v>43</v>
      </c>
      <c r="F1252" s="110"/>
      <c r="G1252" s="111"/>
      <c r="H1252" s="110"/>
      <c r="I1252" s="65"/>
      <c r="J1252" s="112"/>
      <c r="K1252" s="67"/>
    </row>
    <row r="1253" spans="1:11" s="6" customFormat="1" ht="25.5" outlineLevel="1">
      <c r="A1253" s="59" t="s">
        <v>43</v>
      </c>
      <c r="B1253" s="108"/>
      <c r="C1253" s="108" t="s">
        <v>46</v>
      </c>
      <c r="D1253" s="109"/>
      <c r="E1253" s="62" t="s">
        <v>43</v>
      </c>
      <c r="F1253" s="110">
        <v>2.73</v>
      </c>
      <c r="G1253" s="111" t="s">
        <v>173</v>
      </c>
      <c r="H1253" s="110"/>
      <c r="I1253" s="65">
        <v>0.02</v>
      </c>
      <c r="J1253" s="112">
        <v>26.39</v>
      </c>
      <c r="K1253" s="67">
        <v>0.65</v>
      </c>
    </row>
    <row r="1254" spans="1:11" s="6" customFormat="1" ht="25.5" outlineLevel="1">
      <c r="A1254" s="59" t="s">
        <v>43</v>
      </c>
      <c r="B1254" s="108"/>
      <c r="C1254" s="108" t="s">
        <v>48</v>
      </c>
      <c r="D1254" s="109"/>
      <c r="E1254" s="62" t="s">
        <v>43</v>
      </c>
      <c r="F1254" s="110">
        <v>2.73</v>
      </c>
      <c r="G1254" s="111" t="s">
        <v>173</v>
      </c>
      <c r="H1254" s="110"/>
      <c r="I1254" s="65">
        <v>0.02</v>
      </c>
      <c r="J1254" s="112">
        <v>26.39</v>
      </c>
      <c r="K1254" s="67">
        <v>0.65</v>
      </c>
    </row>
    <row r="1255" spans="1:11" s="6" customFormat="1" ht="15" outlineLevel="1">
      <c r="A1255" s="59" t="s">
        <v>43</v>
      </c>
      <c r="B1255" s="108"/>
      <c r="C1255" s="108" t="s">
        <v>63</v>
      </c>
      <c r="D1255" s="109" t="s">
        <v>54</v>
      </c>
      <c r="E1255" s="62">
        <v>175</v>
      </c>
      <c r="F1255" s="110"/>
      <c r="G1255" s="111"/>
      <c r="H1255" s="110"/>
      <c r="I1255" s="65">
        <v>0.04</v>
      </c>
      <c r="J1255" s="112">
        <v>160</v>
      </c>
      <c r="K1255" s="67">
        <v>1.04</v>
      </c>
    </row>
    <row r="1256" spans="1:11" s="6" customFormat="1" ht="15" outlineLevel="1">
      <c r="A1256" s="59" t="s">
        <v>43</v>
      </c>
      <c r="B1256" s="108"/>
      <c r="C1256" s="108" t="s">
        <v>64</v>
      </c>
      <c r="D1256" s="109"/>
      <c r="E1256" s="62" t="s">
        <v>43</v>
      </c>
      <c r="F1256" s="110"/>
      <c r="G1256" s="111"/>
      <c r="H1256" s="110"/>
      <c r="I1256" s="65">
        <v>0.06</v>
      </c>
      <c r="J1256" s="112"/>
      <c r="K1256" s="67">
        <v>1.69</v>
      </c>
    </row>
    <row r="1257" spans="1:11" s="6" customFormat="1" ht="15.75">
      <c r="A1257" s="70" t="s">
        <v>43</v>
      </c>
      <c r="B1257" s="113"/>
      <c r="C1257" s="113" t="s">
        <v>65</v>
      </c>
      <c r="D1257" s="114"/>
      <c r="E1257" s="73" t="s">
        <v>43</v>
      </c>
      <c r="F1257" s="115"/>
      <c r="G1257" s="116"/>
      <c r="H1257" s="115"/>
      <c r="I1257" s="76">
        <v>321.55</v>
      </c>
      <c r="J1257" s="117"/>
      <c r="K1257" s="78">
        <v>4833.07</v>
      </c>
    </row>
    <row r="1258" spans="1:11" s="6" customFormat="1" ht="17.850000000000001" customHeight="1">
      <c r="A1258" s="177" t="s">
        <v>219</v>
      </c>
      <c r="B1258" s="178"/>
      <c r="C1258" s="178"/>
      <c r="D1258" s="178"/>
      <c r="E1258" s="178"/>
      <c r="F1258" s="178"/>
      <c r="G1258" s="178"/>
      <c r="H1258" s="178"/>
      <c r="I1258" s="178"/>
      <c r="J1258" s="178"/>
      <c r="K1258" s="178"/>
    </row>
    <row r="1259" spans="1:11" s="6" customFormat="1" ht="180">
      <c r="A1259" s="59">
        <v>103</v>
      </c>
      <c r="B1259" s="108" t="s">
        <v>220</v>
      </c>
      <c r="C1259" s="108" t="s">
        <v>221</v>
      </c>
      <c r="D1259" s="109" t="s">
        <v>211</v>
      </c>
      <c r="E1259" s="62" t="s">
        <v>412</v>
      </c>
      <c r="F1259" s="110">
        <v>3445.44</v>
      </c>
      <c r="G1259" s="111"/>
      <c r="H1259" s="110"/>
      <c r="I1259" s="65"/>
      <c r="J1259" s="112"/>
      <c r="K1259" s="67"/>
    </row>
    <row r="1260" spans="1:11" s="6" customFormat="1" ht="25.5" outlineLevel="1">
      <c r="A1260" s="59" t="s">
        <v>43</v>
      </c>
      <c r="B1260" s="108"/>
      <c r="C1260" s="108" t="s">
        <v>44</v>
      </c>
      <c r="D1260" s="109"/>
      <c r="E1260" s="62" t="s">
        <v>43</v>
      </c>
      <c r="F1260" s="110">
        <v>660.45</v>
      </c>
      <c r="G1260" s="111" t="s">
        <v>94</v>
      </c>
      <c r="H1260" s="110"/>
      <c r="I1260" s="65">
        <v>100.26</v>
      </c>
      <c r="J1260" s="112">
        <v>26.39</v>
      </c>
      <c r="K1260" s="67">
        <v>2645.76</v>
      </c>
    </row>
    <row r="1261" spans="1:11" s="6" customFormat="1" ht="15" outlineLevel="1">
      <c r="A1261" s="59" t="s">
        <v>43</v>
      </c>
      <c r="B1261" s="108"/>
      <c r="C1261" s="108" t="s">
        <v>46</v>
      </c>
      <c r="D1261" s="109"/>
      <c r="E1261" s="62" t="s">
        <v>43</v>
      </c>
      <c r="F1261" s="110">
        <v>18.670000000000002</v>
      </c>
      <c r="G1261" s="111" t="s">
        <v>95</v>
      </c>
      <c r="H1261" s="110"/>
      <c r="I1261" s="65">
        <v>2.8</v>
      </c>
      <c r="J1261" s="112">
        <v>9.42</v>
      </c>
      <c r="K1261" s="67">
        <v>26.38</v>
      </c>
    </row>
    <row r="1262" spans="1:11" s="6" customFormat="1" ht="15" outlineLevel="1">
      <c r="A1262" s="59" t="s">
        <v>43</v>
      </c>
      <c r="B1262" s="108"/>
      <c r="C1262" s="108" t="s">
        <v>48</v>
      </c>
      <c r="D1262" s="109"/>
      <c r="E1262" s="62" t="s">
        <v>43</v>
      </c>
      <c r="F1262" s="110" t="s">
        <v>215</v>
      </c>
      <c r="G1262" s="111"/>
      <c r="H1262" s="110"/>
      <c r="I1262" s="68" t="s">
        <v>672</v>
      </c>
      <c r="J1262" s="112">
        <v>26.39</v>
      </c>
      <c r="K1262" s="69" t="s">
        <v>673</v>
      </c>
    </row>
    <row r="1263" spans="1:11" s="6" customFormat="1" ht="15" outlineLevel="1">
      <c r="A1263" s="59" t="s">
        <v>43</v>
      </c>
      <c r="B1263" s="108"/>
      <c r="C1263" s="108" t="s">
        <v>52</v>
      </c>
      <c r="D1263" s="109"/>
      <c r="E1263" s="62" t="s">
        <v>43</v>
      </c>
      <c r="F1263" s="110">
        <v>2766.32</v>
      </c>
      <c r="G1263" s="111"/>
      <c r="H1263" s="110"/>
      <c r="I1263" s="65">
        <v>276.63</v>
      </c>
      <c r="J1263" s="112">
        <v>8.77</v>
      </c>
      <c r="K1263" s="67">
        <v>2426.06</v>
      </c>
    </row>
    <row r="1264" spans="1:11" s="6" customFormat="1" ht="15" outlineLevel="1">
      <c r="A1264" s="59" t="s">
        <v>43</v>
      </c>
      <c r="B1264" s="108"/>
      <c r="C1264" s="108" t="s">
        <v>53</v>
      </c>
      <c r="D1264" s="109" t="s">
        <v>54</v>
      </c>
      <c r="E1264" s="62">
        <v>85</v>
      </c>
      <c r="F1264" s="110"/>
      <c r="G1264" s="111"/>
      <c r="H1264" s="110"/>
      <c r="I1264" s="65">
        <v>85.22</v>
      </c>
      <c r="J1264" s="112">
        <v>70</v>
      </c>
      <c r="K1264" s="67">
        <v>1852.03</v>
      </c>
    </row>
    <row r="1265" spans="1:11" s="6" customFormat="1" ht="15" outlineLevel="1">
      <c r="A1265" s="59" t="s">
        <v>43</v>
      </c>
      <c r="B1265" s="108"/>
      <c r="C1265" s="108" t="s">
        <v>55</v>
      </c>
      <c r="D1265" s="109" t="s">
        <v>54</v>
      </c>
      <c r="E1265" s="62">
        <v>70</v>
      </c>
      <c r="F1265" s="110"/>
      <c r="G1265" s="111"/>
      <c r="H1265" s="110"/>
      <c r="I1265" s="65">
        <v>70.180000000000007</v>
      </c>
      <c r="J1265" s="112">
        <v>41</v>
      </c>
      <c r="K1265" s="67">
        <v>1084.76</v>
      </c>
    </row>
    <row r="1266" spans="1:11" s="6" customFormat="1" ht="15" outlineLevel="1">
      <c r="A1266" s="59" t="s">
        <v>43</v>
      </c>
      <c r="B1266" s="108"/>
      <c r="C1266" s="108" t="s">
        <v>56</v>
      </c>
      <c r="D1266" s="109" t="s">
        <v>54</v>
      </c>
      <c r="E1266" s="62">
        <v>98</v>
      </c>
      <c r="F1266" s="110"/>
      <c r="G1266" s="111"/>
      <c r="H1266" s="110"/>
      <c r="I1266" s="65">
        <v>0.4</v>
      </c>
      <c r="J1266" s="112">
        <v>95</v>
      </c>
      <c r="K1266" s="67">
        <v>10.27</v>
      </c>
    </row>
    <row r="1267" spans="1:11" s="6" customFormat="1" ht="15" outlineLevel="1">
      <c r="A1267" s="59" t="s">
        <v>43</v>
      </c>
      <c r="B1267" s="108"/>
      <c r="C1267" s="108" t="s">
        <v>57</v>
      </c>
      <c r="D1267" s="109" t="s">
        <v>54</v>
      </c>
      <c r="E1267" s="62">
        <v>77</v>
      </c>
      <c r="F1267" s="110"/>
      <c r="G1267" s="111"/>
      <c r="H1267" s="110"/>
      <c r="I1267" s="65">
        <v>0.32</v>
      </c>
      <c r="J1267" s="112">
        <v>65</v>
      </c>
      <c r="K1267" s="67">
        <v>7.03</v>
      </c>
    </row>
    <row r="1268" spans="1:11" s="6" customFormat="1" ht="30" outlineLevel="1">
      <c r="A1268" s="59" t="s">
        <v>43</v>
      </c>
      <c r="B1268" s="108"/>
      <c r="C1268" s="108" t="s">
        <v>58</v>
      </c>
      <c r="D1268" s="109" t="s">
        <v>59</v>
      </c>
      <c r="E1268" s="62">
        <v>56.18</v>
      </c>
      <c r="F1268" s="110"/>
      <c r="G1268" s="111" t="s">
        <v>94</v>
      </c>
      <c r="H1268" s="110"/>
      <c r="I1268" s="65">
        <v>8.5299999999999994</v>
      </c>
      <c r="J1268" s="112"/>
      <c r="K1268" s="67"/>
    </row>
    <row r="1269" spans="1:11" s="6" customFormat="1" ht="15.75">
      <c r="A1269" s="70" t="s">
        <v>43</v>
      </c>
      <c r="B1269" s="113"/>
      <c r="C1269" s="113" t="s">
        <v>60</v>
      </c>
      <c r="D1269" s="114"/>
      <c r="E1269" s="73" t="s">
        <v>43</v>
      </c>
      <c r="F1269" s="115"/>
      <c r="G1269" s="116"/>
      <c r="H1269" s="115"/>
      <c r="I1269" s="76">
        <v>535.80999999999995</v>
      </c>
      <c r="J1269" s="117"/>
      <c r="K1269" s="78">
        <v>8052.29</v>
      </c>
    </row>
    <row r="1270" spans="1:11" s="6" customFormat="1" ht="15" outlineLevel="1">
      <c r="A1270" s="59" t="s">
        <v>43</v>
      </c>
      <c r="B1270" s="108"/>
      <c r="C1270" s="108" t="s">
        <v>61</v>
      </c>
      <c r="D1270" s="109"/>
      <c r="E1270" s="62" t="s">
        <v>43</v>
      </c>
      <c r="F1270" s="110"/>
      <c r="G1270" s="111"/>
      <c r="H1270" s="110"/>
      <c r="I1270" s="65"/>
      <c r="J1270" s="112"/>
      <c r="K1270" s="67"/>
    </row>
    <row r="1271" spans="1:11" s="6" customFormat="1" ht="25.5" outlineLevel="1">
      <c r="A1271" s="59" t="s">
        <v>43</v>
      </c>
      <c r="B1271" s="108"/>
      <c r="C1271" s="108" t="s">
        <v>46</v>
      </c>
      <c r="D1271" s="109"/>
      <c r="E1271" s="62" t="s">
        <v>43</v>
      </c>
      <c r="F1271" s="110">
        <v>2.73</v>
      </c>
      <c r="G1271" s="111" t="s">
        <v>100</v>
      </c>
      <c r="H1271" s="110"/>
      <c r="I1271" s="65">
        <v>0.04</v>
      </c>
      <c r="J1271" s="112">
        <v>26.39</v>
      </c>
      <c r="K1271" s="67">
        <v>1.08</v>
      </c>
    </row>
    <row r="1272" spans="1:11" s="6" customFormat="1" ht="25.5" outlineLevel="1">
      <c r="A1272" s="59" t="s">
        <v>43</v>
      </c>
      <c r="B1272" s="108"/>
      <c r="C1272" s="108" t="s">
        <v>48</v>
      </c>
      <c r="D1272" s="109"/>
      <c r="E1272" s="62" t="s">
        <v>43</v>
      </c>
      <c r="F1272" s="110">
        <v>2.73</v>
      </c>
      <c r="G1272" s="111" t="s">
        <v>100</v>
      </c>
      <c r="H1272" s="110"/>
      <c r="I1272" s="65">
        <v>0.04</v>
      </c>
      <c r="J1272" s="112">
        <v>26.39</v>
      </c>
      <c r="K1272" s="67">
        <v>1.08</v>
      </c>
    </row>
    <row r="1273" spans="1:11" s="6" customFormat="1" ht="15" outlineLevel="1">
      <c r="A1273" s="59" t="s">
        <v>43</v>
      </c>
      <c r="B1273" s="108"/>
      <c r="C1273" s="108" t="s">
        <v>63</v>
      </c>
      <c r="D1273" s="109" t="s">
        <v>54</v>
      </c>
      <c r="E1273" s="62">
        <v>175</v>
      </c>
      <c r="F1273" s="110"/>
      <c r="G1273" s="111"/>
      <c r="H1273" s="110"/>
      <c r="I1273" s="65">
        <v>7.0000000000000007E-2</v>
      </c>
      <c r="J1273" s="112">
        <v>160</v>
      </c>
      <c r="K1273" s="67">
        <v>1.73</v>
      </c>
    </row>
    <row r="1274" spans="1:11" s="6" customFormat="1" ht="15" outlineLevel="1">
      <c r="A1274" s="59" t="s">
        <v>43</v>
      </c>
      <c r="B1274" s="108"/>
      <c r="C1274" s="108" t="s">
        <v>64</v>
      </c>
      <c r="D1274" s="109"/>
      <c r="E1274" s="62" t="s">
        <v>43</v>
      </c>
      <c r="F1274" s="110"/>
      <c r="G1274" s="111"/>
      <c r="H1274" s="110"/>
      <c r="I1274" s="65">
        <v>0.11</v>
      </c>
      <c r="J1274" s="112"/>
      <c r="K1274" s="67">
        <v>2.81</v>
      </c>
    </row>
    <row r="1275" spans="1:11" s="6" customFormat="1" ht="15.75">
      <c r="A1275" s="70" t="s">
        <v>43</v>
      </c>
      <c r="B1275" s="113"/>
      <c r="C1275" s="113" t="s">
        <v>65</v>
      </c>
      <c r="D1275" s="114"/>
      <c r="E1275" s="73" t="s">
        <v>43</v>
      </c>
      <c r="F1275" s="115"/>
      <c r="G1275" s="116"/>
      <c r="H1275" s="115"/>
      <c r="I1275" s="76">
        <v>535.91999999999996</v>
      </c>
      <c r="J1275" s="117"/>
      <c r="K1275" s="78">
        <v>8055.1</v>
      </c>
    </row>
    <row r="1276" spans="1:11" s="6" customFormat="1" ht="180">
      <c r="A1276" s="59">
        <v>104</v>
      </c>
      <c r="B1276" s="108" t="s">
        <v>220</v>
      </c>
      <c r="C1276" s="108" t="s">
        <v>224</v>
      </c>
      <c r="D1276" s="109" t="s">
        <v>211</v>
      </c>
      <c r="E1276" s="62" t="s">
        <v>412</v>
      </c>
      <c r="F1276" s="110">
        <v>3445.44</v>
      </c>
      <c r="G1276" s="111"/>
      <c r="H1276" s="110"/>
      <c r="I1276" s="65"/>
      <c r="J1276" s="112"/>
      <c r="K1276" s="67"/>
    </row>
    <row r="1277" spans="1:11" s="6" customFormat="1" ht="25.5" outlineLevel="1">
      <c r="A1277" s="59" t="s">
        <v>43</v>
      </c>
      <c r="B1277" s="108"/>
      <c r="C1277" s="108" t="s">
        <v>44</v>
      </c>
      <c r="D1277" s="109"/>
      <c r="E1277" s="62" t="s">
        <v>43</v>
      </c>
      <c r="F1277" s="110">
        <v>660.45</v>
      </c>
      <c r="G1277" s="111" t="s">
        <v>94</v>
      </c>
      <c r="H1277" s="110"/>
      <c r="I1277" s="65">
        <v>100.26</v>
      </c>
      <c r="J1277" s="112">
        <v>26.39</v>
      </c>
      <c r="K1277" s="67">
        <v>2645.76</v>
      </c>
    </row>
    <row r="1278" spans="1:11" s="6" customFormat="1" ht="15" outlineLevel="1">
      <c r="A1278" s="59" t="s">
        <v>43</v>
      </c>
      <c r="B1278" s="108"/>
      <c r="C1278" s="108" t="s">
        <v>46</v>
      </c>
      <c r="D1278" s="109"/>
      <c r="E1278" s="62" t="s">
        <v>43</v>
      </c>
      <c r="F1278" s="110">
        <v>18.670000000000002</v>
      </c>
      <c r="G1278" s="111" t="s">
        <v>95</v>
      </c>
      <c r="H1278" s="110"/>
      <c r="I1278" s="65">
        <v>2.8</v>
      </c>
      <c r="J1278" s="112">
        <v>9.42</v>
      </c>
      <c r="K1278" s="67">
        <v>26.38</v>
      </c>
    </row>
    <row r="1279" spans="1:11" s="6" customFormat="1" ht="15" outlineLevel="1">
      <c r="A1279" s="59" t="s">
        <v>43</v>
      </c>
      <c r="B1279" s="108"/>
      <c r="C1279" s="108" t="s">
        <v>48</v>
      </c>
      <c r="D1279" s="109"/>
      <c r="E1279" s="62" t="s">
        <v>43</v>
      </c>
      <c r="F1279" s="110" t="s">
        <v>215</v>
      </c>
      <c r="G1279" s="111"/>
      <c r="H1279" s="110"/>
      <c r="I1279" s="68" t="s">
        <v>672</v>
      </c>
      <c r="J1279" s="112">
        <v>26.39</v>
      </c>
      <c r="K1279" s="69" t="s">
        <v>673</v>
      </c>
    </row>
    <row r="1280" spans="1:11" s="6" customFormat="1" ht="15" outlineLevel="1">
      <c r="A1280" s="59" t="s">
        <v>43</v>
      </c>
      <c r="B1280" s="108"/>
      <c r="C1280" s="108" t="s">
        <v>52</v>
      </c>
      <c r="D1280" s="109"/>
      <c r="E1280" s="62" t="s">
        <v>43</v>
      </c>
      <c r="F1280" s="110">
        <v>2766.32</v>
      </c>
      <c r="G1280" s="111"/>
      <c r="H1280" s="110"/>
      <c r="I1280" s="65">
        <v>276.63</v>
      </c>
      <c r="J1280" s="112">
        <v>8.77</v>
      </c>
      <c r="K1280" s="67">
        <v>2426.06</v>
      </c>
    </row>
    <row r="1281" spans="1:11" s="6" customFormat="1" ht="15" outlineLevel="1">
      <c r="A1281" s="59" t="s">
        <v>43</v>
      </c>
      <c r="B1281" s="108"/>
      <c r="C1281" s="108" t="s">
        <v>53</v>
      </c>
      <c r="D1281" s="109" t="s">
        <v>54</v>
      </c>
      <c r="E1281" s="62">
        <v>85</v>
      </c>
      <c r="F1281" s="110"/>
      <c r="G1281" s="111"/>
      <c r="H1281" s="110"/>
      <c r="I1281" s="65">
        <v>85.22</v>
      </c>
      <c r="J1281" s="112">
        <v>70</v>
      </c>
      <c r="K1281" s="67">
        <v>1852.03</v>
      </c>
    </row>
    <row r="1282" spans="1:11" s="6" customFormat="1" ht="15" outlineLevel="1">
      <c r="A1282" s="59" t="s">
        <v>43</v>
      </c>
      <c r="B1282" s="108"/>
      <c r="C1282" s="108" t="s">
        <v>55</v>
      </c>
      <c r="D1282" s="109" t="s">
        <v>54</v>
      </c>
      <c r="E1282" s="62">
        <v>70</v>
      </c>
      <c r="F1282" s="110"/>
      <c r="G1282" s="111"/>
      <c r="H1282" s="110"/>
      <c r="I1282" s="65">
        <v>70.180000000000007</v>
      </c>
      <c r="J1282" s="112">
        <v>41</v>
      </c>
      <c r="K1282" s="67">
        <v>1084.76</v>
      </c>
    </row>
    <row r="1283" spans="1:11" s="6" customFormat="1" ht="15" outlineLevel="1">
      <c r="A1283" s="59" t="s">
        <v>43</v>
      </c>
      <c r="B1283" s="108"/>
      <c r="C1283" s="108" t="s">
        <v>56</v>
      </c>
      <c r="D1283" s="109" t="s">
        <v>54</v>
      </c>
      <c r="E1283" s="62">
        <v>98</v>
      </c>
      <c r="F1283" s="110"/>
      <c r="G1283" s="111"/>
      <c r="H1283" s="110"/>
      <c r="I1283" s="65">
        <v>0.4</v>
      </c>
      <c r="J1283" s="112">
        <v>95</v>
      </c>
      <c r="K1283" s="67">
        <v>10.27</v>
      </c>
    </row>
    <row r="1284" spans="1:11" s="6" customFormat="1" ht="15" outlineLevel="1">
      <c r="A1284" s="59" t="s">
        <v>43</v>
      </c>
      <c r="B1284" s="108"/>
      <c r="C1284" s="108" t="s">
        <v>57</v>
      </c>
      <c r="D1284" s="109" t="s">
        <v>54</v>
      </c>
      <c r="E1284" s="62">
        <v>77</v>
      </c>
      <c r="F1284" s="110"/>
      <c r="G1284" s="111"/>
      <c r="H1284" s="110"/>
      <c r="I1284" s="65">
        <v>0.32</v>
      </c>
      <c r="J1284" s="112">
        <v>65</v>
      </c>
      <c r="K1284" s="67">
        <v>7.03</v>
      </c>
    </row>
    <row r="1285" spans="1:11" s="6" customFormat="1" ht="30" outlineLevel="1">
      <c r="A1285" s="59" t="s">
        <v>43</v>
      </c>
      <c r="B1285" s="108"/>
      <c r="C1285" s="108" t="s">
        <v>58</v>
      </c>
      <c r="D1285" s="109" t="s">
        <v>59</v>
      </c>
      <c r="E1285" s="62">
        <v>56.18</v>
      </c>
      <c r="F1285" s="110"/>
      <c r="G1285" s="111" t="s">
        <v>94</v>
      </c>
      <c r="H1285" s="110"/>
      <c r="I1285" s="65">
        <v>8.5299999999999994</v>
      </c>
      <c r="J1285" s="112"/>
      <c r="K1285" s="67"/>
    </row>
    <row r="1286" spans="1:11" s="6" customFormat="1" ht="15.75">
      <c r="A1286" s="70" t="s">
        <v>43</v>
      </c>
      <c r="B1286" s="113"/>
      <c r="C1286" s="113" t="s">
        <v>60</v>
      </c>
      <c r="D1286" s="114"/>
      <c r="E1286" s="73" t="s">
        <v>43</v>
      </c>
      <c r="F1286" s="115"/>
      <c r="G1286" s="116"/>
      <c r="H1286" s="115"/>
      <c r="I1286" s="76">
        <v>535.80999999999995</v>
      </c>
      <c r="J1286" s="117"/>
      <c r="K1286" s="78">
        <v>8052.29</v>
      </c>
    </row>
    <row r="1287" spans="1:11" s="6" customFormat="1" ht="15" outlineLevel="1">
      <c r="A1287" s="59" t="s">
        <v>43</v>
      </c>
      <c r="B1287" s="108"/>
      <c r="C1287" s="108" t="s">
        <v>61</v>
      </c>
      <c r="D1287" s="109"/>
      <c r="E1287" s="62" t="s">
        <v>43</v>
      </c>
      <c r="F1287" s="110"/>
      <c r="G1287" s="111"/>
      <c r="H1287" s="110"/>
      <c r="I1287" s="65"/>
      <c r="J1287" s="112"/>
      <c r="K1287" s="67"/>
    </row>
    <row r="1288" spans="1:11" s="6" customFormat="1" ht="25.5" outlineLevel="1">
      <c r="A1288" s="59" t="s">
        <v>43</v>
      </c>
      <c r="B1288" s="108"/>
      <c r="C1288" s="108" t="s">
        <v>46</v>
      </c>
      <c r="D1288" s="109"/>
      <c r="E1288" s="62" t="s">
        <v>43</v>
      </c>
      <c r="F1288" s="110">
        <v>2.73</v>
      </c>
      <c r="G1288" s="111" t="s">
        <v>100</v>
      </c>
      <c r="H1288" s="110"/>
      <c r="I1288" s="65">
        <v>0.04</v>
      </c>
      <c r="J1288" s="112">
        <v>26.39</v>
      </c>
      <c r="K1288" s="67">
        <v>1.08</v>
      </c>
    </row>
    <row r="1289" spans="1:11" s="6" customFormat="1" ht="25.5" outlineLevel="1">
      <c r="A1289" s="59" t="s">
        <v>43</v>
      </c>
      <c r="B1289" s="108"/>
      <c r="C1289" s="108" t="s">
        <v>48</v>
      </c>
      <c r="D1289" s="109"/>
      <c r="E1289" s="62" t="s">
        <v>43</v>
      </c>
      <c r="F1289" s="110">
        <v>2.73</v>
      </c>
      <c r="G1289" s="111" t="s">
        <v>100</v>
      </c>
      <c r="H1289" s="110"/>
      <c r="I1289" s="65">
        <v>0.04</v>
      </c>
      <c r="J1289" s="112">
        <v>26.39</v>
      </c>
      <c r="K1289" s="67">
        <v>1.08</v>
      </c>
    </row>
    <row r="1290" spans="1:11" s="6" customFormat="1" ht="15" outlineLevel="1">
      <c r="A1290" s="59" t="s">
        <v>43</v>
      </c>
      <c r="B1290" s="108"/>
      <c r="C1290" s="108" t="s">
        <v>63</v>
      </c>
      <c r="D1290" s="109" t="s">
        <v>54</v>
      </c>
      <c r="E1290" s="62">
        <v>175</v>
      </c>
      <c r="F1290" s="110"/>
      <c r="G1290" s="111"/>
      <c r="H1290" s="110"/>
      <c r="I1290" s="65">
        <v>7.0000000000000007E-2</v>
      </c>
      <c r="J1290" s="112">
        <v>160</v>
      </c>
      <c r="K1290" s="67">
        <v>1.73</v>
      </c>
    </row>
    <row r="1291" spans="1:11" s="6" customFormat="1" ht="15" outlineLevel="1">
      <c r="A1291" s="59" t="s">
        <v>43</v>
      </c>
      <c r="B1291" s="108"/>
      <c r="C1291" s="108" t="s">
        <v>64</v>
      </c>
      <c r="D1291" s="109"/>
      <c r="E1291" s="62" t="s">
        <v>43</v>
      </c>
      <c r="F1291" s="110"/>
      <c r="G1291" s="111"/>
      <c r="H1291" s="110"/>
      <c r="I1291" s="65">
        <v>0.11</v>
      </c>
      <c r="J1291" s="112"/>
      <c r="K1291" s="67">
        <v>2.81</v>
      </c>
    </row>
    <row r="1292" spans="1:11" s="6" customFormat="1" ht="15.75">
      <c r="A1292" s="70" t="s">
        <v>43</v>
      </c>
      <c r="B1292" s="113"/>
      <c r="C1292" s="113" t="s">
        <v>65</v>
      </c>
      <c r="D1292" s="114"/>
      <c r="E1292" s="73" t="s">
        <v>43</v>
      </c>
      <c r="F1292" s="115"/>
      <c r="G1292" s="116"/>
      <c r="H1292" s="115"/>
      <c r="I1292" s="76">
        <v>535.91999999999996</v>
      </c>
      <c r="J1292" s="117"/>
      <c r="K1292" s="78">
        <v>8055.1</v>
      </c>
    </row>
    <row r="1293" spans="1:11" s="6" customFormat="1" ht="210">
      <c r="A1293" s="59">
        <v>105</v>
      </c>
      <c r="B1293" s="108" t="s">
        <v>123</v>
      </c>
      <c r="C1293" s="118" t="s">
        <v>674</v>
      </c>
      <c r="D1293" s="119" t="s">
        <v>125</v>
      </c>
      <c r="E1293" s="81">
        <v>1</v>
      </c>
      <c r="F1293" s="120">
        <v>28716.22</v>
      </c>
      <c r="G1293" s="121"/>
      <c r="H1293" s="120"/>
      <c r="I1293" s="84">
        <v>28716.22</v>
      </c>
      <c r="J1293" s="122">
        <v>7.4</v>
      </c>
      <c r="K1293" s="86">
        <v>212500.03</v>
      </c>
    </row>
    <row r="1294" spans="1:11" s="6" customFormat="1" ht="15">
      <c r="A1294" s="123"/>
      <c r="B1294" s="124"/>
      <c r="C1294" s="168" t="s">
        <v>127</v>
      </c>
      <c r="D1294" s="169"/>
      <c r="E1294" s="169"/>
      <c r="F1294" s="169"/>
      <c r="G1294" s="169"/>
      <c r="H1294" s="169"/>
      <c r="I1294" s="65">
        <v>29703.51</v>
      </c>
      <c r="J1294" s="112"/>
      <c r="K1294" s="67">
        <v>225758.17</v>
      </c>
    </row>
    <row r="1295" spans="1:11" s="6" customFormat="1" ht="15">
      <c r="A1295" s="123"/>
      <c r="B1295" s="124"/>
      <c r="C1295" s="168" t="s">
        <v>128</v>
      </c>
      <c r="D1295" s="169"/>
      <c r="E1295" s="169"/>
      <c r="F1295" s="169"/>
      <c r="G1295" s="169"/>
      <c r="H1295" s="169"/>
      <c r="I1295" s="65"/>
      <c r="J1295" s="112"/>
      <c r="K1295" s="67"/>
    </row>
    <row r="1296" spans="1:11" s="6" customFormat="1" ht="15">
      <c r="A1296" s="123"/>
      <c r="B1296" s="124"/>
      <c r="C1296" s="168" t="s">
        <v>129</v>
      </c>
      <c r="D1296" s="169"/>
      <c r="E1296" s="169"/>
      <c r="F1296" s="169"/>
      <c r="G1296" s="169"/>
      <c r="H1296" s="169"/>
      <c r="I1296" s="65">
        <v>261.83999999999997</v>
      </c>
      <c r="J1296" s="112"/>
      <c r="K1296" s="67">
        <v>6909.89</v>
      </c>
    </row>
    <row r="1297" spans="1:11" s="6" customFormat="1" ht="15">
      <c r="A1297" s="123"/>
      <c r="B1297" s="124"/>
      <c r="C1297" s="168" t="s">
        <v>130</v>
      </c>
      <c r="D1297" s="169"/>
      <c r="E1297" s="169"/>
      <c r="F1297" s="169"/>
      <c r="G1297" s="169"/>
      <c r="H1297" s="169"/>
      <c r="I1297" s="65">
        <v>29435.46</v>
      </c>
      <c r="J1297" s="112"/>
      <c r="K1297" s="67">
        <v>218807.79</v>
      </c>
    </row>
    <row r="1298" spans="1:11" s="6" customFormat="1" ht="15">
      <c r="A1298" s="123"/>
      <c r="B1298" s="124"/>
      <c r="C1298" s="168" t="s">
        <v>131</v>
      </c>
      <c r="D1298" s="169"/>
      <c r="E1298" s="169"/>
      <c r="F1298" s="169"/>
      <c r="G1298" s="169"/>
      <c r="H1298" s="169"/>
      <c r="I1298" s="65">
        <v>7.38</v>
      </c>
      <c r="J1298" s="112"/>
      <c r="K1298" s="67">
        <v>71.400000000000006</v>
      </c>
    </row>
    <row r="1299" spans="1:11" s="6" customFormat="1" ht="15.75">
      <c r="A1299" s="123"/>
      <c r="B1299" s="124"/>
      <c r="C1299" s="173" t="s">
        <v>132</v>
      </c>
      <c r="D1299" s="174"/>
      <c r="E1299" s="174"/>
      <c r="F1299" s="174"/>
      <c r="G1299" s="174"/>
      <c r="H1299" s="174"/>
      <c r="I1299" s="76">
        <v>222.72</v>
      </c>
      <c r="J1299" s="117"/>
      <c r="K1299" s="78">
        <v>4844.66</v>
      </c>
    </row>
    <row r="1300" spans="1:11" s="6" customFormat="1" ht="15.75">
      <c r="A1300" s="123"/>
      <c r="B1300" s="124"/>
      <c r="C1300" s="173" t="s">
        <v>133</v>
      </c>
      <c r="D1300" s="174"/>
      <c r="E1300" s="174"/>
      <c r="F1300" s="174"/>
      <c r="G1300" s="174"/>
      <c r="H1300" s="174"/>
      <c r="I1300" s="76">
        <v>183.38</v>
      </c>
      <c r="J1300" s="117"/>
      <c r="K1300" s="78">
        <v>2840.47</v>
      </c>
    </row>
    <row r="1301" spans="1:11" s="6" customFormat="1" ht="32.1" customHeight="1">
      <c r="A1301" s="123"/>
      <c r="B1301" s="124"/>
      <c r="C1301" s="173" t="s">
        <v>675</v>
      </c>
      <c r="D1301" s="174"/>
      <c r="E1301" s="174"/>
      <c r="F1301" s="174"/>
      <c r="G1301" s="174"/>
      <c r="H1301" s="174"/>
      <c r="I1301" s="76"/>
      <c r="J1301" s="117"/>
      <c r="K1301" s="78"/>
    </row>
    <row r="1302" spans="1:11" s="6" customFormat="1" ht="15">
      <c r="A1302" s="123"/>
      <c r="B1302" s="124"/>
      <c r="C1302" s="168" t="s">
        <v>676</v>
      </c>
      <c r="D1302" s="169"/>
      <c r="E1302" s="169"/>
      <c r="F1302" s="169"/>
      <c r="G1302" s="169"/>
      <c r="H1302" s="169"/>
      <c r="I1302" s="65">
        <v>30109.61</v>
      </c>
      <c r="J1302" s="112"/>
      <c r="K1302" s="67">
        <v>233443.3</v>
      </c>
    </row>
    <row r="1303" spans="1:11" s="6" customFormat="1" ht="32.1" customHeight="1">
      <c r="A1303" s="123"/>
      <c r="B1303" s="124"/>
      <c r="C1303" s="175" t="s">
        <v>677</v>
      </c>
      <c r="D1303" s="176"/>
      <c r="E1303" s="176"/>
      <c r="F1303" s="176"/>
      <c r="G1303" s="176"/>
      <c r="H1303" s="176"/>
      <c r="I1303" s="87">
        <v>30109.61</v>
      </c>
      <c r="J1303" s="125"/>
      <c r="K1303" s="86">
        <v>233443.3</v>
      </c>
    </row>
    <row r="1304" spans="1:11" s="6" customFormat="1" ht="22.15" customHeight="1">
      <c r="A1304" s="166" t="s">
        <v>678</v>
      </c>
      <c r="B1304" s="167"/>
      <c r="C1304" s="167"/>
      <c r="D1304" s="167"/>
      <c r="E1304" s="167"/>
      <c r="F1304" s="167"/>
      <c r="G1304" s="167"/>
      <c r="H1304" s="167"/>
      <c r="I1304" s="167"/>
      <c r="J1304" s="167"/>
      <c r="K1304" s="167"/>
    </row>
    <row r="1305" spans="1:11" s="6" customFormat="1" ht="17.850000000000001" customHeight="1">
      <c r="A1305" s="177" t="s">
        <v>679</v>
      </c>
      <c r="B1305" s="178"/>
      <c r="C1305" s="178"/>
      <c r="D1305" s="178"/>
      <c r="E1305" s="178"/>
      <c r="F1305" s="178"/>
      <c r="G1305" s="178"/>
      <c r="H1305" s="178"/>
      <c r="I1305" s="178"/>
      <c r="J1305" s="178"/>
      <c r="K1305" s="178"/>
    </row>
    <row r="1306" spans="1:11" s="6" customFormat="1" ht="240">
      <c r="A1306" s="59">
        <v>106</v>
      </c>
      <c r="B1306" s="108" t="s">
        <v>449</v>
      </c>
      <c r="C1306" s="108" t="s">
        <v>231</v>
      </c>
      <c r="D1306" s="109" t="s">
        <v>142</v>
      </c>
      <c r="E1306" s="62" t="s">
        <v>680</v>
      </c>
      <c r="F1306" s="110">
        <v>4585.78</v>
      </c>
      <c r="G1306" s="111"/>
      <c r="H1306" s="110"/>
      <c r="I1306" s="65"/>
      <c r="J1306" s="112"/>
      <c r="K1306" s="67"/>
    </row>
    <row r="1307" spans="1:11" s="6" customFormat="1" ht="25.5" outlineLevel="1">
      <c r="A1307" s="59" t="s">
        <v>43</v>
      </c>
      <c r="B1307" s="108"/>
      <c r="C1307" s="108" t="s">
        <v>44</v>
      </c>
      <c r="D1307" s="109"/>
      <c r="E1307" s="62" t="s">
        <v>43</v>
      </c>
      <c r="F1307" s="110">
        <v>3851.52</v>
      </c>
      <c r="G1307" s="111" t="s">
        <v>168</v>
      </c>
      <c r="H1307" s="110"/>
      <c r="I1307" s="65">
        <v>25.7</v>
      </c>
      <c r="J1307" s="112">
        <v>26.39</v>
      </c>
      <c r="K1307" s="67">
        <v>678.11</v>
      </c>
    </row>
    <row r="1308" spans="1:11" s="6" customFormat="1" ht="25.5" outlineLevel="1">
      <c r="A1308" s="59" t="s">
        <v>43</v>
      </c>
      <c r="B1308" s="108"/>
      <c r="C1308" s="108" t="s">
        <v>46</v>
      </c>
      <c r="D1308" s="109"/>
      <c r="E1308" s="62" t="s">
        <v>43</v>
      </c>
      <c r="F1308" s="110">
        <v>674.26</v>
      </c>
      <c r="G1308" s="111" t="s">
        <v>169</v>
      </c>
      <c r="H1308" s="110"/>
      <c r="I1308" s="65">
        <v>4.45</v>
      </c>
      <c r="J1308" s="112">
        <v>8.34</v>
      </c>
      <c r="K1308" s="67">
        <v>37.07</v>
      </c>
    </row>
    <row r="1309" spans="1:11" s="6" customFormat="1" ht="15" outlineLevel="1">
      <c r="A1309" s="59" t="s">
        <v>43</v>
      </c>
      <c r="B1309" s="108"/>
      <c r="C1309" s="108" t="s">
        <v>48</v>
      </c>
      <c r="D1309" s="109"/>
      <c r="E1309" s="62" t="s">
        <v>43</v>
      </c>
      <c r="F1309" s="110" t="s">
        <v>233</v>
      </c>
      <c r="G1309" s="111"/>
      <c r="H1309" s="110"/>
      <c r="I1309" s="68" t="s">
        <v>681</v>
      </c>
      <c r="J1309" s="112">
        <v>26.39</v>
      </c>
      <c r="K1309" s="69" t="s">
        <v>682</v>
      </c>
    </row>
    <row r="1310" spans="1:11" s="6" customFormat="1" ht="15" outlineLevel="1">
      <c r="A1310" s="59" t="s">
        <v>43</v>
      </c>
      <c r="B1310" s="108"/>
      <c r="C1310" s="108" t="s">
        <v>52</v>
      </c>
      <c r="D1310" s="109"/>
      <c r="E1310" s="62" t="s">
        <v>43</v>
      </c>
      <c r="F1310" s="110">
        <v>60</v>
      </c>
      <c r="G1310" s="111">
        <v>0.6</v>
      </c>
      <c r="H1310" s="110"/>
      <c r="I1310" s="65">
        <v>0.26</v>
      </c>
      <c r="J1310" s="112">
        <v>8.23</v>
      </c>
      <c r="K1310" s="67">
        <v>2.17</v>
      </c>
    </row>
    <row r="1311" spans="1:11" s="6" customFormat="1" ht="15" outlineLevel="1">
      <c r="A1311" s="59" t="s">
        <v>43</v>
      </c>
      <c r="B1311" s="108"/>
      <c r="C1311" s="108" t="s">
        <v>53</v>
      </c>
      <c r="D1311" s="109" t="s">
        <v>54</v>
      </c>
      <c r="E1311" s="62">
        <v>85</v>
      </c>
      <c r="F1311" s="110"/>
      <c r="G1311" s="111"/>
      <c r="H1311" s="110"/>
      <c r="I1311" s="65">
        <v>21.85</v>
      </c>
      <c r="J1311" s="112">
        <v>70</v>
      </c>
      <c r="K1311" s="67">
        <v>474.68</v>
      </c>
    </row>
    <row r="1312" spans="1:11" s="6" customFormat="1" ht="15" outlineLevel="1">
      <c r="A1312" s="59" t="s">
        <v>43</v>
      </c>
      <c r="B1312" s="108"/>
      <c r="C1312" s="108" t="s">
        <v>55</v>
      </c>
      <c r="D1312" s="109" t="s">
        <v>54</v>
      </c>
      <c r="E1312" s="62">
        <v>70</v>
      </c>
      <c r="F1312" s="110"/>
      <c r="G1312" s="111"/>
      <c r="H1312" s="110"/>
      <c r="I1312" s="65">
        <v>17.989999999999998</v>
      </c>
      <c r="J1312" s="112">
        <v>41</v>
      </c>
      <c r="K1312" s="67">
        <v>278.02999999999997</v>
      </c>
    </row>
    <row r="1313" spans="1:11" s="6" customFormat="1" ht="15" outlineLevel="1">
      <c r="A1313" s="59" t="s">
        <v>43</v>
      </c>
      <c r="B1313" s="108"/>
      <c r="C1313" s="108" t="s">
        <v>56</v>
      </c>
      <c r="D1313" s="109" t="s">
        <v>54</v>
      </c>
      <c r="E1313" s="62">
        <v>98</v>
      </c>
      <c r="F1313" s="110"/>
      <c r="G1313" s="111"/>
      <c r="H1313" s="110"/>
      <c r="I1313" s="65">
        <v>0.28000000000000003</v>
      </c>
      <c r="J1313" s="112">
        <v>95</v>
      </c>
      <c r="K1313" s="67">
        <v>7.31</v>
      </c>
    </row>
    <row r="1314" spans="1:11" s="6" customFormat="1" ht="15" outlineLevel="1">
      <c r="A1314" s="59" t="s">
        <v>43</v>
      </c>
      <c r="B1314" s="108"/>
      <c r="C1314" s="108" t="s">
        <v>57</v>
      </c>
      <c r="D1314" s="109" t="s">
        <v>54</v>
      </c>
      <c r="E1314" s="62">
        <v>77</v>
      </c>
      <c r="F1314" s="110"/>
      <c r="G1314" s="111"/>
      <c r="H1314" s="110"/>
      <c r="I1314" s="65">
        <v>0.22</v>
      </c>
      <c r="J1314" s="112">
        <v>65</v>
      </c>
      <c r="K1314" s="67">
        <v>5</v>
      </c>
    </row>
    <row r="1315" spans="1:11" s="6" customFormat="1" ht="30" outlineLevel="1">
      <c r="A1315" s="59" t="s">
        <v>43</v>
      </c>
      <c r="B1315" s="108"/>
      <c r="C1315" s="108" t="s">
        <v>58</v>
      </c>
      <c r="D1315" s="109" t="s">
        <v>59</v>
      </c>
      <c r="E1315" s="62">
        <v>272</v>
      </c>
      <c r="F1315" s="110"/>
      <c r="G1315" s="111" t="s">
        <v>168</v>
      </c>
      <c r="H1315" s="110"/>
      <c r="I1315" s="65">
        <v>1.81</v>
      </c>
      <c r="J1315" s="112"/>
      <c r="K1315" s="67"/>
    </row>
    <row r="1316" spans="1:11" s="6" customFormat="1" ht="15.75">
      <c r="A1316" s="70" t="s">
        <v>43</v>
      </c>
      <c r="B1316" s="113"/>
      <c r="C1316" s="113" t="s">
        <v>60</v>
      </c>
      <c r="D1316" s="114"/>
      <c r="E1316" s="73" t="s">
        <v>43</v>
      </c>
      <c r="F1316" s="115"/>
      <c r="G1316" s="116"/>
      <c r="H1316" s="115"/>
      <c r="I1316" s="76">
        <v>70.75</v>
      </c>
      <c r="J1316" s="117"/>
      <c r="K1316" s="78">
        <v>1482.37</v>
      </c>
    </row>
    <row r="1317" spans="1:11" s="6" customFormat="1" ht="15" outlineLevel="1">
      <c r="A1317" s="59" t="s">
        <v>43</v>
      </c>
      <c r="B1317" s="108"/>
      <c r="C1317" s="108" t="s">
        <v>61</v>
      </c>
      <c r="D1317" s="109"/>
      <c r="E1317" s="62" t="s">
        <v>43</v>
      </c>
      <c r="F1317" s="110"/>
      <c r="G1317" s="111"/>
      <c r="H1317" s="110"/>
      <c r="I1317" s="65"/>
      <c r="J1317" s="112"/>
      <c r="K1317" s="67"/>
    </row>
    <row r="1318" spans="1:11" s="6" customFormat="1" ht="25.5" outlineLevel="1">
      <c r="A1318" s="59" t="s">
        <v>43</v>
      </c>
      <c r="B1318" s="108"/>
      <c r="C1318" s="108" t="s">
        <v>46</v>
      </c>
      <c r="D1318" s="109"/>
      <c r="E1318" s="62" t="s">
        <v>43</v>
      </c>
      <c r="F1318" s="110">
        <v>44.19</v>
      </c>
      <c r="G1318" s="111" t="s">
        <v>173</v>
      </c>
      <c r="H1318" s="110"/>
      <c r="I1318" s="65">
        <v>0.03</v>
      </c>
      <c r="J1318" s="112">
        <v>26.39</v>
      </c>
      <c r="K1318" s="67">
        <v>0.77</v>
      </c>
    </row>
    <row r="1319" spans="1:11" s="6" customFormat="1" ht="25.5" outlineLevel="1">
      <c r="A1319" s="59" t="s">
        <v>43</v>
      </c>
      <c r="B1319" s="108"/>
      <c r="C1319" s="108" t="s">
        <v>48</v>
      </c>
      <c r="D1319" s="109"/>
      <c r="E1319" s="62" t="s">
        <v>43</v>
      </c>
      <c r="F1319" s="110">
        <v>44.19</v>
      </c>
      <c r="G1319" s="111" t="s">
        <v>173</v>
      </c>
      <c r="H1319" s="110"/>
      <c r="I1319" s="65">
        <v>0.03</v>
      </c>
      <c r="J1319" s="112">
        <v>26.39</v>
      </c>
      <c r="K1319" s="67">
        <v>0.77</v>
      </c>
    </row>
    <row r="1320" spans="1:11" s="6" customFormat="1" ht="15" outlineLevel="1">
      <c r="A1320" s="59" t="s">
        <v>43</v>
      </c>
      <c r="B1320" s="108"/>
      <c r="C1320" s="108" t="s">
        <v>63</v>
      </c>
      <c r="D1320" s="109" t="s">
        <v>54</v>
      </c>
      <c r="E1320" s="62">
        <v>175</v>
      </c>
      <c r="F1320" s="110"/>
      <c r="G1320" s="111"/>
      <c r="H1320" s="110"/>
      <c r="I1320" s="65">
        <v>0.05</v>
      </c>
      <c r="J1320" s="112">
        <v>160</v>
      </c>
      <c r="K1320" s="67">
        <v>1.23</v>
      </c>
    </row>
    <row r="1321" spans="1:11" s="6" customFormat="1" ht="15" outlineLevel="1">
      <c r="A1321" s="59" t="s">
        <v>43</v>
      </c>
      <c r="B1321" s="108"/>
      <c r="C1321" s="108" t="s">
        <v>64</v>
      </c>
      <c r="D1321" s="109"/>
      <c r="E1321" s="62" t="s">
        <v>43</v>
      </c>
      <c r="F1321" s="110"/>
      <c r="G1321" s="111"/>
      <c r="H1321" s="110"/>
      <c r="I1321" s="65">
        <v>0.08</v>
      </c>
      <c r="J1321" s="112"/>
      <c r="K1321" s="67">
        <v>2</v>
      </c>
    </row>
    <row r="1322" spans="1:11" s="6" customFormat="1" ht="15.75">
      <c r="A1322" s="70" t="s">
        <v>43</v>
      </c>
      <c r="B1322" s="113"/>
      <c r="C1322" s="113" t="s">
        <v>65</v>
      </c>
      <c r="D1322" s="114"/>
      <c r="E1322" s="73" t="s">
        <v>43</v>
      </c>
      <c r="F1322" s="115"/>
      <c r="G1322" s="116"/>
      <c r="H1322" s="115"/>
      <c r="I1322" s="76">
        <v>70.83</v>
      </c>
      <c r="J1322" s="117"/>
      <c r="K1322" s="78">
        <v>1484.37</v>
      </c>
    </row>
    <row r="1323" spans="1:11" s="6" customFormat="1" ht="17.850000000000001" customHeight="1">
      <c r="A1323" s="177" t="s">
        <v>683</v>
      </c>
      <c r="B1323" s="178"/>
      <c r="C1323" s="178"/>
      <c r="D1323" s="178"/>
      <c r="E1323" s="178"/>
      <c r="F1323" s="178"/>
      <c r="G1323" s="178"/>
      <c r="H1323" s="178"/>
      <c r="I1323" s="178"/>
      <c r="J1323" s="178"/>
      <c r="K1323" s="178"/>
    </row>
    <row r="1324" spans="1:11" s="6" customFormat="1" ht="180">
      <c r="A1324" s="59">
        <v>107</v>
      </c>
      <c r="B1324" s="108" t="s">
        <v>454</v>
      </c>
      <c r="C1324" s="108" t="s">
        <v>455</v>
      </c>
      <c r="D1324" s="109" t="s">
        <v>142</v>
      </c>
      <c r="E1324" s="62" t="s">
        <v>680</v>
      </c>
      <c r="F1324" s="110">
        <v>10368.6</v>
      </c>
      <c r="G1324" s="111"/>
      <c r="H1324" s="110"/>
      <c r="I1324" s="65"/>
      <c r="J1324" s="112"/>
      <c r="K1324" s="67"/>
    </row>
    <row r="1325" spans="1:11" s="6" customFormat="1" ht="25.5" outlineLevel="1">
      <c r="A1325" s="59" t="s">
        <v>43</v>
      </c>
      <c r="B1325" s="108"/>
      <c r="C1325" s="108" t="s">
        <v>44</v>
      </c>
      <c r="D1325" s="109"/>
      <c r="E1325" s="62" t="s">
        <v>43</v>
      </c>
      <c r="F1325" s="110">
        <v>2504.29</v>
      </c>
      <c r="G1325" s="111" t="s">
        <v>94</v>
      </c>
      <c r="H1325" s="110"/>
      <c r="I1325" s="65">
        <v>27.85</v>
      </c>
      <c r="J1325" s="112">
        <v>26.39</v>
      </c>
      <c r="K1325" s="67">
        <v>734.86</v>
      </c>
    </row>
    <row r="1326" spans="1:11" s="6" customFormat="1" ht="15" outlineLevel="1">
      <c r="A1326" s="59" t="s">
        <v>43</v>
      </c>
      <c r="B1326" s="108"/>
      <c r="C1326" s="108" t="s">
        <v>46</v>
      </c>
      <c r="D1326" s="109"/>
      <c r="E1326" s="62" t="s">
        <v>43</v>
      </c>
      <c r="F1326" s="110">
        <v>307.45999999999998</v>
      </c>
      <c r="G1326" s="111" t="s">
        <v>95</v>
      </c>
      <c r="H1326" s="110"/>
      <c r="I1326" s="65">
        <v>3.38</v>
      </c>
      <c r="J1326" s="112">
        <v>9.5500000000000007</v>
      </c>
      <c r="K1326" s="67">
        <v>32.26</v>
      </c>
    </row>
    <row r="1327" spans="1:11" s="6" customFormat="1" ht="15" outlineLevel="1">
      <c r="A1327" s="59" t="s">
        <v>43</v>
      </c>
      <c r="B1327" s="108"/>
      <c r="C1327" s="108" t="s">
        <v>48</v>
      </c>
      <c r="D1327" s="109"/>
      <c r="E1327" s="62" t="s">
        <v>43</v>
      </c>
      <c r="F1327" s="110" t="s">
        <v>242</v>
      </c>
      <c r="G1327" s="111"/>
      <c r="H1327" s="110"/>
      <c r="I1327" s="68" t="s">
        <v>684</v>
      </c>
      <c r="J1327" s="112">
        <v>26.39</v>
      </c>
      <c r="K1327" s="69" t="s">
        <v>685</v>
      </c>
    </row>
    <row r="1328" spans="1:11" s="6" customFormat="1" ht="15" outlineLevel="1">
      <c r="A1328" s="59" t="s">
        <v>43</v>
      </c>
      <c r="B1328" s="108"/>
      <c r="C1328" s="108" t="s">
        <v>52</v>
      </c>
      <c r="D1328" s="109"/>
      <c r="E1328" s="62" t="s">
        <v>43</v>
      </c>
      <c r="F1328" s="110">
        <v>7556.85</v>
      </c>
      <c r="G1328" s="111"/>
      <c r="H1328" s="110"/>
      <c r="I1328" s="65">
        <v>55.35</v>
      </c>
      <c r="J1328" s="112">
        <v>3.57</v>
      </c>
      <c r="K1328" s="67">
        <v>197.61</v>
      </c>
    </row>
    <row r="1329" spans="1:11" s="6" customFormat="1" ht="15" outlineLevel="1">
      <c r="A1329" s="59" t="s">
        <v>43</v>
      </c>
      <c r="B1329" s="108"/>
      <c r="C1329" s="108" t="s">
        <v>53</v>
      </c>
      <c r="D1329" s="109" t="s">
        <v>54</v>
      </c>
      <c r="E1329" s="62">
        <v>105</v>
      </c>
      <c r="F1329" s="110"/>
      <c r="G1329" s="111"/>
      <c r="H1329" s="110"/>
      <c r="I1329" s="65">
        <v>29.24</v>
      </c>
      <c r="J1329" s="112">
        <v>87</v>
      </c>
      <c r="K1329" s="67">
        <v>639.33000000000004</v>
      </c>
    </row>
    <row r="1330" spans="1:11" s="6" customFormat="1" ht="15" outlineLevel="1">
      <c r="A1330" s="59" t="s">
        <v>43</v>
      </c>
      <c r="B1330" s="108"/>
      <c r="C1330" s="108" t="s">
        <v>55</v>
      </c>
      <c r="D1330" s="109" t="s">
        <v>54</v>
      </c>
      <c r="E1330" s="62">
        <v>70</v>
      </c>
      <c r="F1330" s="110"/>
      <c r="G1330" s="111"/>
      <c r="H1330" s="110"/>
      <c r="I1330" s="65">
        <v>19.5</v>
      </c>
      <c r="J1330" s="112">
        <v>41</v>
      </c>
      <c r="K1330" s="67">
        <v>301.29000000000002</v>
      </c>
    </row>
    <row r="1331" spans="1:11" s="6" customFormat="1" ht="15" outlineLevel="1">
      <c r="A1331" s="59" t="s">
        <v>43</v>
      </c>
      <c r="B1331" s="108"/>
      <c r="C1331" s="108" t="s">
        <v>56</v>
      </c>
      <c r="D1331" s="109" t="s">
        <v>54</v>
      </c>
      <c r="E1331" s="62">
        <v>98</v>
      </c>
      <c r="F1331" s="110"/>
      <c r="G1331" s="111"/>
      <c r="H1331" s="110"/>
      <c r="I1331" s="65">
        <v>0.51</v>
      </c>
      <c r="J1331" s="112">
        <v>95</v>
      </c>
      <c r="K1331" s="67">
        <v>12.98</v>
      </c>
    </row>
    <row r="1332" spans="1:11" s="6" customFormat="1" ht="15" outlineLevel="1">
      <c r="A1332" s="59" t="s">
        <v>43</v>
      </c>
      <c r="B1332" s="108"/>
      <c r="C1332" s="108" t="s">
        <v>57</v>
      </c>
      <c r="D1332" s="109" t="s">
        <v>54</v>
      </c>
      <c r="E1332" s="62">
        <v>77</v>
      </c>
      <c r="F1332" s="110"/>
      <c r="G1332" s="111"/>
      <c r="H1332" s="110"/>
      <c r="I1332" s="65">
        <v>0.4</v>
      </c>
      <c r="J1332" s="112">
        <v>65</v>
      </c>
      <c r="K1332" s="67">
        <v>8.8800000000000008</v>
      </c>
    </row>
    <row r="1333" spans="1:11" s="6" customFormat="1" ht="30" outlineLevel="1">
      <c r="A1333" s="59" t="s">
        <v>43</v>
      </c>
      <c r="B1333" s="108"/>
      <c r="C1333" s="108" t="s">
        <v>58</v>
      </c>
      <c r="D1333" s="109" t="s">
        <v>59</v>
      </c>
      <c r="E1333" s="62">
        <v>214.09</v>
      </c>
      <c r="F1333" s="110"/>
      <c r="G1333" s="111" t="s">
        <v>94</v>
      </c>
      <c r="H1333" s="110"/>
      <c r="I1333" s="65">
        <v>2.38</v>
      </c>
      <c r="J1333" s="112"/>
      <c r="K1333" s="67"/>
    </row>
    <row r="1334" spans="1:11" s="6" customFormat="1" ht="15.75">
      <c r="A1334" s="70" t="s">
        <v>43</v>
      </c>
      <c r="B1334" s="113"/>
      <c r="C1334" s="113" t="s">
        <v>60</v>
      </c>
      <c r="D1334" s="114"/>
      <c r="E1334" s="73" t="s">
        <v>43</v>
      </c>
      <c r="F1334" s="115"/>
      <c r="G1334" s="116"/>
      <c r="H1334" s="115"/>
      <c r="I1334" s="76">
        <v>136.22999999999999</v>
      </c>
      <c r="J1334" s="117"/>
      <c r="K1334" s="78">
        <v>1927.21</v>
      </c>
    </row>
    <row r="1335" spans="1:11" s="6" customFormat="1" ht="15" outlineLevel="1">
      <c r="A1335" s="59" t="s">
        <v>43</v>
      </c>
      <c r="B1335" s="108"/>
      <c r="C1335" s="108" t="s">
        <v>61</v>
      </c>
      <c r="D1335" s="109"/>
      <c r="E1335" s="62" t="s">
        <v>43</v>
      </c>
      <c r="F1335" s="110"/>
      <c r="G1335" s="111"/>
      <c r="H1335" s="110"/>
      <c r="I1335" s="65"/>
      <c r="J1335" s="112"/>
      <c r="K1335" s="67"/>
    </row>
    <row r="1336" spans="1:11" s="6" customFormat="1" ht="25.5" outlineLevel="1">
      <c r="A1336" s="59" t="s">
        <v>43</v>
      </c>
      <c r="B1336" s="108"/>
      <c r="C1336" s="108" t="s">
        <v>46</v>
      </c>
      <c r="D1336" s="109"/>
      <c r="E1336" s="62" t="s">
        <v>43</v>
      </c>
      <c r="F1336" s="110">
        <v>47.1</v>
      </c>
      <c r="G1336" s="111" t="s">
        <v>100</v>
      </c>
      <c r="H1336" s="110"/>
      <c r="I1336" s="65">
        <v>0.05</v>
      </c>
      <c r="J1336" s="112">
        <v>26.39</v>
      </c>
      <c r="K1336" s="67">
        <v>1.37</v>
      </c>
    </row>
    <row r="1337" spans="1:11" s="6" customFormat="1" ht="25.5" outlineLevel="1">
      <c r="A1337" s="59" t="s">
        <v>43</v>
      </c>
      <c r="B1337" s="108"/>
      <c r="C1337" s="108" t="s">
        <v>48</v>
      </c>
      <c r="D1337" s="109"/>
      <c r="E1337" s="62" t="s">
        <v>43</v>
      </c>
      <c r="F1337" s="110">
        <v>47.1</v>
      </c>
      <c r="G1337" s="111" t="s">
        <v>100</v>
      </c>
      <c r="H1337" s="110"/>
      <c r="I1337" s="65">
        <v>0.05</v>
      </c>
      <c r="J1337" s="112">
        <v>26.39</v>
      </c>
      <c r="K1337" s="67">
        <v>1.37</v>
      </c>
    </row>
    <row r="1338" spans="1:11" s="6" customFormat="1" ht="15" outlineLevel="1">
      <c r="A1338" s="59" t="s">
        <v>43</v>
      </c>
      <c r="B1338" s="108"/>
      <c r="C1338" s="108" t="s">
        <v>63</v>
      </c>
      <c r="D1338" s="109" t="s">
        <v>54</v>
      </c>
      <c r="E1338" s="62">
        <v>175</v>
      </c>
      <c r="F1338" s="110"/>
      <c r="G1338" s="111"/>
      <c r="H1338" s="110"/>
      <c r="I1338" s="65">
        <v>0.09</v>
      </c>
      <c r="J1338" s="112">
        <v>160</v>
      </c>
      <c r="K1338" s="67">
        <v>2.19</v>
      </c>
    </row>
    <row r="1339" spans="1:11" s="6" customFormat="1" ht="15" outlineLevel="1">
      <c r="A1339" s="59" t="s">
        <v>43</v>
      </c>
      <c r="B1339" s="108"/>
      <c r="C1339" s="108" t="s">
        <v>64</v>
      </c>
      <c r="D1339" s="109"/>
      <c r="E1339" s="62" t="s">
        <v>43</v>
      </c>
      <c r="F1339" s="110"/>
      <c r="G1339" s="111"/>
      <c r="H1339" s="110"/>
      <c r="I1339" s="65">
        <v>0.14000000000000001</v>
      </c>
      <c r="J1339" s="112"/>
      <c r="K1339" s="67">
        <v>3.56</v>
      </c>
    </row>
    <row r="1340" spans="1:11" s="6" customFormat="1" ht="15.75">
      <c r="A1340" s="70" t="s">
        <v>43</v>
      </c>
      <c r="B1340" s="113"/>
      <c r="C1340" s="113" t="s">
        <v>65</v>
      </c>
      <c r="D1340" s="114"/>
      <c r="E1340" s="73" t="s">
        <v>43</v>
      </c>
      <c r="F1340" s="115"/>
      <c r="G1340" s="116"/>
      <c r="H1340" s="115"/>
      <c r="I1340" s="76">
        <v>136.37</v>
      </c>
      <c r="J1340" s="117"/>
      <c r="K1340" s="78">
        <v>1930.77</v>
      </c>
    </row>
    <row r="1341" spans="1:11" s="6" customFormat="1" ht="60">
      <c r="A1341" s="59">
        <v>108</v>
      </c>
      <c r="B1341" s="108" t="s">
        <v>123</v>
      </c>
      <c r="C1341" s="108" t="s">
        <v>245</v>
      </c>
      <c r="D1341" s="109" t="s">
        <v>103</v>
      </c>
      <c r="E1341" s="62">
        <v>0.73250000000000004</v>
      </c>
      <c r="F1341" s="110">
        <v>2871.62</v>
      </c>
      <c r="G1341" s="111"/>
      <c r="H1341" s="110"/>
      <c r="I1341" s="65">
        <v>2103.46</v>
      </c>
      <c r="J1341" s="112">
        <v>7.4</v>
      </c>
      <c r="K1341" s="78">
        <v>15565.62</v>
      </c>
    </row>
    <row r="1342" spans="1:11" s="6" customFormat="1" ht="180">
      <c r="A1342" s="59">
        <v>109</v>
      </c>
      <c r="B1342" s="108" t="s">
        <v>459</v>
      </c>
      <c r="C1342" s="108" t="s">
        <v>460</v>
      </c>
      <c r="D1342" s="109" t="s">
        <v>41</v>
      </c>
      <c r="E1342" s="62">
        <v>1</v>
      </c>
      <c r="F1342" s="110">
        <v>703.32</v>
      </c>
      <c r="G1342" s="111"/>
      <c r="H1342" s="110"/>
      <c r="I1342" s="65"/>
      <c r="J1342" s="112"/>
      <c r="K1342" s="67"/>
    </row>
    <row r="1343" spans="1:11" s="6" customFormat="1" ht="25.5" outlineLevel="1">
      <c r="A1343" s="59" t="s">
        <v>43</v>
      </c>
      <c r="B1343" s="108"/>
      <c r="C1343" s="108" t="s">
        <v>44</v>
      </c>
      <c r="D1343" s="109"/>
      <c r="E1343" s="62" t="s">
        <v>43</v>
      </c>
      <c r="F1343" s="110">
        <v>295.92</v>
      </c>
      <c r="G1343" s="111" t="s">
        <v>94</v>
      </c>
      <c r="H1343" s="110"/>
      <c r="I1343" s="65">
        <v>449.21</v>
      </c>
      <c r="J1343" s="112">
        <v>26.39</v>
      </c>
      <c r="K1343" s="67">
        <v>11854.56</v>
      </c>
    </row>
    <row r="1344" spans="1:11" s="6" customFormat="1" ht="15" outlineLevel="1">
      <c r="A1344" s="59" t="s">
        <v>43</v>
      </c>
      <c r="B1344" s="108"/>
      <c r="C1344" s="108" t="s">
        <v>46</v>
      </c>
      <c r="D1344" s="109"/>
      <c r="E1344" s="62" t="s">
        <v>43</v>
      </c>
      <c r="F1344" s="110">
        <v>352.66</v>
      </c>
      <c r="G1344" s="111" t="s">
        <v>95</v>
      </c>
      <c r="H1344" s="110"/>
      <c r="I1344" s="65">
        <v>528.99</v>
      </c>
      <c r="J1344" s="112">
        <v>9.89</v>
      </c>
      <c r="K1344" s="67">
        <v>5231.71</v>
      </c>
    </row>
    <row r="1345" spans="1:11" s="6" customFormat="1" ht="15" outlineLevel="1">
      <c r="A1345" s="59" t="s">
        <v>43</v>
      </c>
      <c r="B1345" s="108"/>
      <c r="C1345" s="108" t="s">
        <v>48</v>
      </c>
      <c r="D1345" s="109"/>
      <c r="E1345" s="62" t="s">
        <v>43</v>
      </c>
      <c r="F1345" s="110" t="s">
        <v>461</v>
      </c>
      <c r="G1345" s="111"/>
      <c r="H1345" s="110"/>
      <c r="I1345" s="68" t="s">
        <v>686</v>
      </c>
      <c r="J1345" s="112">
        <v>26.39</v>
      </c>
      <c r="K1345" s="69" t="s">
        <v>687</v>
      </c>
    </row>
    <row r="1346" spans="1:11" s="6" customFormat="1" ht="15" outlineLevel="1">
      <c r="A1346" s="59" t="s">
        <v>43</v>
      </c>
      <c r="B1346" s="108"/>
      <c r="C1346" s="108" t="s">
        <v>52</v>
      </c>
      <c r="D1346" s="109"/>
      <c r="E1346" s="62" t="s">
        <v>43</v>
      </c>
      <c r="F1346" s="110">
        <v>54.74</v>
      </c>
      <c r="G1346" s="111"/>
      <c r="H1346" s="110"/>
      <c r="I1346" s="65">
        <v>54.74</v>
      </c>
      <c r="J1346" s="112">
        <v>8.23</v>
      </c>
      <c r="K1346" s="67">
        <v>450.51</v>
      </c>
    </row>
    <row r="1347" spans="1:11" s="6" customFormat="1" ht="15" outlineLevel="1">
      <c r="A1347" s="59" t="s">
        <v>43</v>
      </c>
      <c r="B1347" s="108"/>
      <c r="C1347" s="108" t="s">
        <v>53</v>
      </c>
      <c r="D1347" s="109" t="s">
        <v>54</v>
      </c>
      <c r="E1347" s="62">
        <v>67</v>
      </c>
      <c r="F1347" s="110"/>
      <c r="G1347" s="111"/>
      <c r="H1347" s="110"/>
      <c r="I1347" s="65">
        <v>300.97000000000003</v>
      </c>
      <c r="J1347" s="112">
        <v>70</v>
      </c>
      <c r="K1347" s="67">
        <v>8298.19</v>
      </c>
    </row>
    <row r="1348" spans="1:11" s="6" customFormat="1" ht="15" outlineLevel="1">
      <c r="A1348" s="59" t="s">
        <v>43</v>
      </c>
      <c r="B1348" s="108"/>
      <c r="C1348" s="108" t="s">
        <v>55</v>
      </c>
      <c r="D1348" s="109" t="s">
        <v>54</v>
      </c>
      <c r="E1348" s="62">
        <v>67</v>
      </c>
      <c r="F1348" s="110"/>
      <c r="G1348" s="111"/>
      <c r="H1348" s="110"/>
      <c r="I1348" s="65">
        <v>300.97000000000003</v>
      </c>
      <c r="J1348" s="112">
        <v>41</v>
      </c>
      <c r="K1348" s="67">
        <v>4860.37</v>
      </c>
    </row>
    <row r="1349" spans="1:11" s="6" customFormat="1" ht="15" outlineLevel="1">
      <c r="A1349" s="59" t="s">
        <v>43</v>
      </c>
      <c r="B1349" s="108"/>
      <c r="C1349" s="108" t="s">
        <v>56</v>
      </c>
      <c r="D1349" s="109" t="s">
        <v>54</v>
      </c>
      <c r="E1349" s="62">
        <v>98</v>
      </c>
      <c r="F1349" s="110"/>
      <c r="G1349" s="111"/>
      <c r="H1349" s="110"/>
      <c r="I1349" s="65">
        <v>75.94</v>
      </c>
      <c r="J1349" s="112">
        <v>95</v>
      </c>
      <c r="K1349" s="67">
        <v>1942.71</v>
      </c>
    </row>
    <row r="1350" spans="1:11" s="6" customFormat="1" ht="15" outlineLevel="1">
      <c r="A1350" s="59" t="s">
        <v>43</v>
      </c>
      <c r="B1350" s="108"/>
      <c r="C1350" s="108" t="s">
        <v>57</v>
      </c>
      <c r="D1350" s="109" t="s">
        <v>54</v>
      </c>
      <c r="E1350" s="62">
        <v>77</v>
      </c>
      <c r="F1350" s="110"/>
      <c r="G1350" s="111"/>
      <c r="H1350" s="110"/>
      <c r="I1350" s="65">
        <v>59.67</v>
      </c>
      <c r="J1350" s="112">
        <v>65</v>
      </c>
      <c r="K1350" s="67">
        <v>1329.22</v>
      </c>
    </row>
    <row r="1351" spans="1:11" s="6" customFormat="1" ht="30" outlineLevel="1">
      <c r="A1351" s="59" t="s">
        <v>43</v>
      </c>
      <c r="B1351" s="108"/>
      <c r="C1351" s="108" t="s">
        <v>58</v>
      </c>
      <c r="D1351" s="109" t="s">
        <v>59</v>
      </c>
      <c r="E1351" s="62">
        <v>24</v>
      </c>
      <c r="F1351" s="110"/>
      <c r="G1351" s="111" t="s">
        <v>94</v>
      </c>
      <c r="H1351" s="110"/>
      <c r="I1351" s="65">
        <v>36.43</v>
      </c>
      <c r="J1351" s="112"/>
      <c r="K1351" s="67"/>
    </row>
    <row r="1352" spans="1:11" s="6" customFormat="1" ht="15.75">
      <c r="A1352" s="70" t="s">
        <v>43</v>
      </c>
      <c r="B1352" s="113"/>
      <c r="C1352" s="113" t="s">
        <v>60</v>
      </c>
      <c r="D1352" s="114"/>
      <c r="E1352" s="73" t="s">
        <v>43</v>
      </c>
      <c r="F1352" s="115"/>
      <c r="G1352" s="116"/>
      <c r="H1352" s="115"/>
      <c r="I1352" s="76">
        <v>1770.49</v>
      </c>
      <c r="J1352" s="117"/>
      <c r="K1352" s="78">
        <v>33967.269999999997</v>
      </c>
    </row>
    <row r="1353" spans="1:11" s="6" customFormat="1" ht="15" outlineLevel="1">
      <c r="A1353" s="59" t="s">
        <v>43</v>
      </c>
      <c r="B1353" s="108"/>
      <c r="C1353" s="108" t="s">
        <v>61</v>
      </c>
      <c r="D1353" s="109"/>
      <c r="E1353" s="62" t="s">
        <v>43</v>
      </c>
      <c r="F1353" s="110"/>
      <c r="G1353" s="111"/>
      <c r="H1353" s="110"/>
      <c r="I1353" s="65"/>
      <c r="J1353" s="112"/>
      <c r="K1353" s="67"/>
    </row>
    <row r="1354" spans="1:11" s="6" customFormat="1" ht="25.5" outlineLevel="1">
      <c r="A1354" s="59" t="s">
        <v>43</v>
      </c>
      <c r="B1354" s="108"/>
      <c r="C1354" s="108" t="s">
        <v>46</v>
      </c>
      <c r="D1354" s="109"/>
      <c r="E1354" s="62" t="s">
        <v>43</v>
      </c>
      <c r="F1354" s="110">
        <v>51.66</v>
      </c>
      <c r="G1354" s="111" t="s">
        <v>100</v>
      </c>
      <c r="H1354" s="110"/>
      <c r="I1354" s="65">
        <v>7.75</v>
      </c>
      <c r="J1354" s="112">
        <v>26.39</v>
      </c>
      <c r="K1354" s="67">
        <v>204.5</v>
      </c>
    </row>
    <row r="1355" spans="1:11" s="6" customFormat="1" ht="25.5" outlineLevel="1">
      <c r="A1355" s="59" t="s">
        <v>43</v>
      </c>
      <c r="B1355" s="108"/>
      <c r="C1355" s="108" t="s">
        <v>48</v>
      </c>
      <c r="D1355" s="109"/>
      <c r="E1355" s="62" t="s">
        <v>43</v>
      </c>
      <c r="F1355" s="110">
        <v>51.66</v>
      </c>
      <c r="G1355" s="111" t="s">
        <v>100</v>
      </c>
      <c r="H1355" s="110"/>
      <c r="I1355" s="65">
        <v>7.75</v>
      </c>
      <c r="J1355" s="112">
        <v>26.39</v>
      </c>
      <c r="K1355" s="67">
        <v>204.5</v>
      </c>
    </row>
    <row r="1356" spans="1:11" s="6" customFormat="1" ht="15" outlineLevel="1">
      <c r="A1356" s="59" t="s">
        <v>43</v>
      </c>
      <c r="B1356" s="108"/>
      <c r="C1356" s="108" t="s">
        <v>63</v>
      </c>
      <c r="D1356" s="109" t="s">
        <v>54</v>
      </c>
      <c r="E1356" s="62">
        <v>175</v>
      </c>
      <c r="F1356" s="110"/>
      <c r="G1356" s="111"/>
      <c r="H1356" s="110"/>
      <c r="I1356" s="65">
        <v>13.57</v>
      </c>
      <c r="J1356" s="112">
        <v>160</v>
      </c>
      <c r="K1356" s="67">
        <v>327.20999999999998</v>
      </c>
    </row>
    <row r="1357" spans="1:11" s="6" customFormat="1" ht="15" outlineLevel="1">
      <c r="A1357" s="59" t="s">
        <v>43</v>
      </c>
      <c r="B1357" s="108"/>
      <c r="C1357" s="108" t="s">
        <v>64</v>
      </c>
      <c r="D1357" s="109"/>
      <c r="E1357" s="62" t="s">
        <v>43</v>
      </c>
      <c r="F1357" s="110"/>
      <c r="G1357" s="111"/>
      <c r="H1357" s="110"/>
      <c r="I1357" s="65">
        <v>21.32</v>
      </c>
      <c r="J1357" s="112"/>
      <c r="K1357" s="67">
        <v>531.71</v>
      </c>
    </row>
    <row r="1358" spans="1:11" s="6" customFormat="1" ht="15.75">
      <c r="A1358" s="70" t="s">
        <v>43</v>
      </c>
      <c r="B1358" s="113"/>
      <c r="C1358" s="113" t="s">
        <v>65</v>
      </c>
      <c r="D1358" s="114"/>
      <c r="E1358" s="73" t="s">
        <v>43</v>
      </c>
      <c r="F1358" s="115"/>
      <c r="G1358" s="116"/>
      <c r="H1358" s="115"/>
      <c r="I1358" s="76">
        <v>1791.81</v>
      </c>
      <c r="J1358" s="117"/>
      <c r="K1358" s="78">
        <v>34498.980000000003</v>
      </c>
    </row>
    <row r="1359" spans="1:11" s="6" customFormat="1" ht="180">
      <c r="A1359" s="59">
        <v>110</v>
      </c>
      <c r="B1359" s="108" t="s">
        <v>464</v>
      </c>
      <c r="C1359" s="108" t="s">
        <v>465</v>
      </c>
      <c r="D1359" s="109" t="s">
        <v>41</v>
      </c>
      <c r="E1359" s="62">
        <v>1</v>
      </c>
      <c r="F1359" s="110">
        <v>35.31</v>
      </c>
      <c r="G1359" s="111"/>
      <c r="H1359" s="110"/>
      <c r="I1359" s="65"/>
      <c r="J1359" s="112"/>
      <c r="K1359" s="67"/>
    </row>
    <row r="1360" spans="1:11" s="6" customFormat="1" ht="25.5" outlineLevel="1">
      <c r="A1360" s="59" t="s">
        <v>43</v>
      </c>
      <c r="B1360" s="108"/>
      <c r="C1360" s="108" t="s">
        <v>44</v>
      </c>
      <c r="D1360" s="109"/>
      <c r="E1360" s="62" t="s">
        <v>43</v>
      </c>
      <c r="F1360" s="110">
        <v>5.81</v>
      </c>
      <c r="G1360" s="111" t="s">
        <v>94</v>
      </c>
      <c r="H1360" s="110"/>
      <c r="I1360" s="65">
        <v>8.82</v>
      </c>
      <c r="J1360" s="112">
        <v>26.39</v>
      </c>
      <c r="K1360" s="67">
        <v>232.75</v>
      </c>
    </row>
    <row r="1361" spans="1:11" s="6" customFormat="1" ht="15" outlineLevel="1">
      <c r="A1361" s="59" t="s">
        <v>43</v>
      </c>
      <c r="B1361" s="108"/>
      <c r="C1361" s="108" t="s">
        <v>46</v>
      </c>
      <c r="D1361" s="109"/>
      <c r="E1361" s="62" t="s">
        <v>43</v>
      </c>
      <c r="F1361" s="110">
        <v>27.61</v>
      </c>
      <c r="G1361" s="111" t="s">
        <v>95</v>
      </c>
      <c r="H1361" s="110"/>
      <c r="I1361" s="65">
        <v>41.42</v>
      </c>
      <c r="J1361" s="112">
        <v>10.93</v>
      </c>
      <c r="K1361" s="67">
        <v>452.67</v>
      </c>
    </row>
    <row r="1362" spans="1:11" s="6" customFormat="1" ht="15" outlineLevel="1">
      <c r="A1362" s="59" t="s">
        <v>43</v>
      </c>
      <c r="B1362" s="108"/>
      <c r="C1362" s="108" t="s">
        <v>48</v>
      </c>
      <c r="D1362" s="109"/>
      <c r="E1362" s="62" t="s">
        <v>43</v>
      </c>
      <c r="F1362" s="110" t="s">
        <v>466</v>
      </c>
      <c r="G1362" s="111"/>
      <c r="H1362" s="110"/>
      <c r="I1362" s="68" t="s">
        <v>688</v>
      </c>
      <c r="J1362" s="112">
        <v>26.39</v>
      </c>
      <c r="K1362" s="69" t="s">
        <v>689</v>
      </c>
    </row>
    <row r="1363" spans="1:11" s="6" customFormat="1" ht="15" outlineLevel="1">
      <c r="A1363" s="59" t="s">
        <v>43</v>
      </c>
      <c r="B1363" s="108"/>
      <c r="C1363" s="108" t="s">
        <v>52</v>
      </c>
      <c r="D1363" s="109"/>
      <c r="E1363" s="62" t="s">
        <v>43</v>
      </c>
      <c r="F1363" s="110">
        <v>1.89</v>
      </c>
      <c r="G1363" s="111"/>
      <c r="H1363" s="110"/>
      <c r="I1363" s="65">
        <v>1.89</v>
      </c>
      <c r="J1363" s="112">
        <v>8.23</v>
      </c>
      <c r="K1363" s="67">
        <v>15.55</v>
      </c>
    </row>
    <row r="1364" spans="1:11" s="6" customFormat="1" ht="15" outlineLevel="1">
      <c r="A1364" s="59" t="s">
        <v>43</v>
      </c>
      <c r="B1364" s="108"/>
      <c r="C1364" s="108" t="s">
        <v>53</v>
      </c>
      <c r="D1364" s="109" t="s">
        <v>54</v>
      </c>
      <c r="E1364" s="62">
        <v>114</v>
      </c>
      <c r="F1364" s="110"/>
      <c r="G1364" s="111"/>
      <c r="H1364" s="110"/>
      <c r="I1364" s="65">
        <v>10.050000000000001</v>
      </c>
      <c r="J1364" s="112">
        <v>79</v>
      </c>
      <c r="K1364" s="67">
        <v>183.87</v>
      </c>
    </row>
    <row r="1365" spans="1:11" s="6" customFormat="1" ht="15" outlineLevel="1">
      <c r="A1365" s="59" t="s">
        <v>43</v>
      </c>
      <c r="B1365" s="108"/>
      <c r="C1365" s="108" t="s">
        <v>55</v>
      </c>
      <c r="D1365" s="109" t="s">
        <v>54</v>
      </c>
      <c r="E1365" s="62">
        <v>67</v>
      </c>
      <c r="F1365" s="110"/>
      <c r="G1365" s="111"/>
      <c r="H1365" s="110"/>
      <c r="I1365" s="65">
        <v>5.91</v>
      </c>
      <c r="J1365" s="112">
        <v>41</v>
      </c>
      <c r="K1365" s="67">
        <v>95.43</v>
      </c>
    </row>
    <row r="1366" spans="1:11" s="6" customFormat="1" ht="15" outlineLevel="1">
      <c r="A1366" s="59" t="s">
        <v>43</v>
      </c>
      <c r="B1366" s="108"/>
      <c r="C1366" s="108" t="s">
        <v>56</v>
      </c>
      <c r="D1366" s="109" t="s">
        <v>54</v>
      </c>
      <c r="E1366" s="62">
        <v>98</v>
      </c>
      <c r="F1366" s="110"/>
      <c r="G1366" s="111"/>
      <c r="H1366" s="110"/>
      <c r="I1366" s="65">
        <v>8.1300000000000008</v>
      </c>
      <c r="J1366" s="112">
        <v>95</v>
      </c>
      <c r="K1366" s="67">
        <v>207.96</v>
      </c>
    </row>
    <row r="1367" spans="1:11" s="6" customFormat="1" ht="15" outlineLevel="1">
      <c r="A1367" s="59" t="s">
        <v>43</v>
      </c>
      <c r="B1367" s="108"/>
      <c r="C1367" s="108" t="s">
        <v>57</v>
      </c>
      <c r="D1367" s="109" t="s">
        <v>54</v>
      </c>
      <c r="E1367" s="62">
        <v>77</v>
      </c>
      <c r="F1367" s="110"/>
      <c r="G1367" s="111"/>
      <c r="H1367" s="110"/>
      <c r="I1367" s="65">
        <v>6.39</v>
      </c>
      <c r="J1367" s="112">
        <v>65</v>
      </c>
      <c r="K1367" s="67">
        <v>142.29</v>
      </c>
    </row>
    <row r="1368" spans="1:11" s="6" customFormat="1" ht="30" outlineLevel="1">
      <c r="A1368" s="59" t="s">
        <v>43</v>
      </c>
      <c r="B1368" s="108"/>
      <c r="C1368" s="108" t="s">
        <v>58</v>
      </c>
      <c r="D1368" s="109" t="s">
        <v>59</v>
      </c>
      <c r="E1368" s="62">
        <v>0.52</v>
      </c>
      <c r="F1368" s="110"/>
      <c r="G1368" s="111" t="s">
        <v>94</v>
      </c>
      <c r="H1368" s="110"/>
      <c r="I1368" s="65">
        <v>0.79</v>
      </c>
      <c r="J1368" s="112"/>
      <c r="K1368" s="67"/>
    </row>
    <row r="1369" spans="1:11" s="6" customFormat="1" ht="15.75">
      <c r="A1369" s="70" t="s">
        <v>43</v>
      </c>
      <c r="B1369" s="113"/>
      <c r="C1369" s="113" t="s">
        <v>60</v>
      </c>
      <c r="D1369" s="114"/>
      <c r="E1369" s="73" t="s">
        <v>43</v>
      </c>
      <c r="F1369" s="115"/>
      <c r="G1369" s="116"/>
      <c r="H1369" s="115"/>
      <c r="I1369" s="76">
        <v>82.61</v>
      </c>
      <c r="J1369" s="117"/>
      <c r="K1369" s="78">
        <v>1330.52</v>
      </c>
    </row>
    <row r="1370" spans="1:11" s="6" customFormat="1" ht="15" outlineLevel="1">
      <c r="A1370" s="59" t="s">
        <v>43</v>
      </c>
      <c r="B1370" s="108"/>
      <c r="C1370" s="108" t="s">
        <v>61</v>
      </c>
      <c r="D1370" s="109"/>
      <c r="E1370" s="62" t="s">
        <v>43</v>
      </c>
      <c r="F1370" s="110"/>
      <c r="G1370" s="111"/>
      <c r="H1370" s="110"/>
      <c r="I1370" s="65"/>
      <c r="J1370" s="112"/>
      <c r="K1370" s="67"/>
    </row>
    <row r="1371" spans="1:11" s="6" customFormat="1" ht="25.5" outlineLevel="1">
      <c r="A1371" s="59" t="s">
        <v>43</v>
      </c>
      <c r="B1371" s="108"/>
      <c r="C1371" s="108" t="s">
        <v>46</v>
      </c>
      <c r="D1371" s="109"/>
      <c r="E1371" s="62" t="s">
        <v>43</v>
      </c>
      <c r="F1371" s="110">
        <v>5.53</v>
      </c>
      <c r="G1371" s="111" t="s">
        <v>100</v>
      </c>
      <c r="H1371" s="110"/>
      <c r="I1371" s="65">
        <v>0.83</v>
      </c>
      <c r="J1371" s="112">
        <v>26.39</v>
      </c>
      <c r="K1371" s="67">
        <v>21.89</v>
      </c>
    </row>
    <row r="1372" spans="1:11" s="6" customFormat="1" ht="25.5" outlineLevel="1">
      <c r="A1372" s="59" t="s">
        <v>43</v>
      </c>
      <c r="B1372" s="108"/>
      <c r="C1372" s="108" t="s">
        <v>48</v>
      </c>
      <c r="D1372" s="109"/>
      <c r="E1372" s="62" t="s">
        <v>43</v>
      </c>
      <c r="F1372" s="110">
        <v>5.53</v>
      </c>
      <c r="G1372" s="111" t="s">
        <v>100</v>
      </c>
      <c r="H1372" s="110"/>
      <c r="I1372" s="65">
        <v>0.83</v>
      </c>
      <c r="J1372" s="112">
        <v>26.39</v>
      </c>
      <c r="K1372" s="67">
        <v>21.89</v>
      </c>
    </row>
    <row r="1373" spans="1:11" s="6" customFormat="1" ht="15" outlineLevel="1">
      <c r="A1373" s="59" t="s">
        <v>43</v>
      </c>
      <c r="B1373" s="108"/>
      <c r="C1373" s="108" t="s">
        <v>63</v>
      </c>
      <c r="D1373" s="109" t="s">
        <v>54</v>
      </c>
      <c r="E1373" s="62">
        <v>175</v>
      </c>
      <c r="F1373" s="110"/>
      <c r="G1373" s="111"/>
      <c r="H1373" s="110"/>
      <c r="I1373" s="65">
        <v>1.45</v>
      </c>
      <c r="J1373" s="112">
        <v>160</v>
      </c>
      <c r="K1373" s="67">
        <v>35.03</v>
      </c>
    </row>
    <row r="1374" spans="1:11" s="6" customFormat="1" ht="15" outlineLevel="1">
      <c r="A1374" s="59" t="s">
        <v>43</v>
      </c>
      <c r="B1374" s="108"/>
      <c r="C1374" s="108" t="s">
        <v>64</v>
      </c>
      <c r="D1374" s="109"/>
      <c r="E1374" s="62" t="s">
        <v>43</v>
      </c>
      <c r="F1374" s="110"/>
      <c r="G1374" s="111"/>
      <c r="H1374" s="110"/>
      <c r="I1374" s="65">
        <v>2.2799999999999998</v>
      </c>
      <c r="J1374" s="112"/>
      <c r="K1374" s="67">
        <v>56.92</v>
      </c>
    </row>
    <row r="1375" spans="1:11" s="6" customFormat="1" ht="15.75">
      <c r="A1375" s="70" t="s">
        <v>43</v>
      </c>
      <c r="B1375" s="113"/>
      <c r="C1375" s="113" t="s">
        <v>65</v>
      </c>
      <c r="D1375" s="114"/>
      <c r="E1375" s="73" t="s">
        <v>43</v>
      </c>
      <c r="F1375" s="115"/>
      <c r="G1375" s="116"/>
      <c r="H1375" s="115"/>
      <c r="I1375" s="76">
        <v>84.89</v>
      </c>
      <c r="J1375" s="117"/>
      <c r="K1375" s="78">
        <v>1387.44</v>
      </c>
    </row>
    <row r="1376" spans="1:11" s="6" customFormat="1" ht="195">
      <c r="A1376" s="59">
        <v>111</v>
      </c>
      <c r="B1376" s="108" t="s">
        <v>469</v>
      </c>
      <c r="C1376" s="108" t="s">
        <v>470</v>
      </c>
      <c r="D1376" s="109" t="s">
        <v>41</v>
      </c>
      <c r="E1376" s="62">
        <v>1</v>
      </c>
      <c r="F1376" s="110">
        <v>13.65</v>
      </c>
      <c r="G1376" s="111"/>
      <c r="H1376" s="110"/>
      <c r="I1376" s="65"/>
      <c r="J1376" s="112"/>
      <c r="K1376" s="67"/>
    </row>
    <row r="1377" spans="1:11" s="6" customFormat="1" ht="25.5" outlineLevel="1">
      <c r="A1377" s="59" t="s">
        <v>43</v>
      </c>
      <c r="B1377" s="108"/>
      <c r="C1377" s="108" t="s">
        <v>44</v>
      </c>
      <c r="D1377" s="109"/>
      <c r="E1377" s="62" t="s">
        <v>43</v>
      </c>
      <c r="F1377" s="110">
        <v>11.9</v>
      </c>
      <c r="G1377" s="111" t="s">
        <v>94</v>
      </c>
      <c r="H1377" s="110"/>
      <c r="I1377" s="65">
        <v>18.059999999999999</v>
      </c>
      <c r="J1377" s="112">
        <v>26.39</v>
      </c>
      <c r="K1377" s="67">
        <v>476.71</v>
      </c>
    </row>
    <row r="1378" spans="1:11" s="6" customFormat="1" ht="15" outlineLevel="1">
      <c r="A1378" s="59" t="s">
        <v>43</v>
      </c>
      <c r="B1378" s="108"/>
      <c r="C1378" s="108" t="s">
        <v>46</v>
      </c>
      <c r="D1378" s="109"/>
      <c r="E1378" s="62" t="s">
        <v>43</v>
      </c>
      <c r="F1378" s="110"/>
      <c r="G1378" s="111" t="s">
        <v>95</v>
      </c>
      <c r="H1378" s="110"/>
      <c r="I1378" s="65"/>
      <c r="J1378" s="112"/>
      <c r="K1378" s="67"/>
    </row>
    <row r="1379" spans="1:11" s="6" customFormat="1" ht="15" outlineLevel="1">
      <c r="A1379" s="59" t="s">
        <v>43</v>
      </c>
      <c r="B1379" s="108"/>
      <c r="C1379" s="108" t="s">
        <v>48</v>
      </c>
      <c r="D1379" s="109"/>
      <c r="E1379" s="62" t="s">
        <v>43</v>
      </c>
      <c r="F1379" s="110"/>
      <c r="G1379" s="111"/>
      <c r="H1379" s="110"/>
      <c r="I1379" s="65"/>
      <c r="J1379" s="112">
        <v>26.39</v>
      </c>
      <c r="K1379" s="67"/>
    </row>
    <row r="1380" spans="1:11" s="6" customFormat="1" ht="15" outlineLevel="1">
      <c r="A1380" s="59" t="s">
        <v>43</v>
      </c>
      <c r="B1380" s="108"/>
      <c r="C1380" s="108" t="s">
        <v>52</v>
      </c>
      <c r="D1380" s="109"/>
      <c r="E1380" s="62" t="s">
        <v>43</v>
      </c>
      <c r="F1380" s="110">
        <v>1.75</v>
      </c>
      <c r="G1380" s="111"/>
      <c r="H1380" s="110"/>
      <c r="I1380" s="65">
        <v>1.75</v>
      </c>
      <c r="J1380" s="112">
        <v>8.23</v>
      </c>
      <c r="K1380" s="67">
        <v>14.4</v>
      </c>
    </row>
    <row r="1381" spans="1:11" s="6" customFormat="1" ht="15" outlineLevel="1">
      <c r="A1381" s="59" t="s">
        <v>43</v>
      </c>
      <c r="B1381" s="108"/>
      <c r="C1381" s="108" t="s">
        <v>53</v>
      </c>
      <c r="D1381" s="109" t="s">
        <v>54</v>
      </c>
      <c r="E1381" s="62">
        <v>114</v>
      </c>
      <c r="F1381" s="110"/>
      <c r="G1381" s="111"/>
      <c r="H1381" s="110"/>
      <c r="I1381" s="65">
        <v>20.59</v>
      </c>
      <c r="J1381" s="112">
        <v>79</v>
      </c>
      <c r="K1381" s="67">
        <v>376.6</v>
      </c>
    </row>
    <row r="1382" spans="1:11" s="6" customFormat="1" ht="15" outlineLevel="1">
      <c r="A1382" s="59" t="s">
        <v>43</v>
      </c>
      <c r="B1382" s="108"/>
      <c r="C1382" s="108" t="s">
        <v>55</v>
      </c>
      <c r="D1382" s="109" t="s">
        <v>54</v>
      </c>
      <c r="E1382" s="62">
        <v>67</v>
      </c>
      <c r="F1382" s="110"/>
      <c r="G1382" s="111"/>
      <c r="H1382" s="110"/>
      <c r="I1382" s="65">
        <v>12.1</v>
      </c>
      <c r="J1382" s="112">
        <v>41</v>
      </c>
      <c r="K1382" s="67">
        <v>195.45</v>
      </c>
    </row>
    <row r="1383" spans="1:11" s="6" customFormat="1" ht="15" outlineLevel="1">
      <c r="A1383" s="59" t="s">
        <v>43</v>
      </c>
      <c r="B1383" s="108"/>
      <c r="C1383" s="108" t="s">
        <v>56</v>
      </c>
      <c r="D1383" s="109" t="s">
        <v>54</v>
      </c>
      <c r="E1383" s="62">
        <v>98</v>
      </c>
      <c r="F1383" s="110"/>
      <c r="G1383" s="111"/>
      <c r="H1383" s="110"/>
      <c r="I1383" s="65">
        <v>0</v>
      </c>
      <c r="J1383" s="112">
        <v>95</v>
      </c>
      <c r="K1383" s="67">
        <v>0</v>
      </c>
    </row>
    <row r="1384" spans="1:11" s="6" customFormat="1" ht="15" outlineLevel="1">
      <c r="A1384" s="59" t="s">
        <v>43</v>
      </c>
      <c r="B1384" s="108"/>
      <c r="C1384" s="108" t="s">
        <v>57</v>
      </c>
      <c r="D1384" s="109" t="s">
        <v>54</v>
      </c>
      <c r="E1384" s="62">
        <v>77</v>
      </c>
      <c r="F1384" s="110"/>
      <c r="G1384" s="111"/>
      <c r="H1384" s="110"/>
      <c r="I1384" s="65">
        <v>0</v>
      </c>
      <c r="J1384" s="112">
        <v>65</v>
      </c>
      <c r="K1384" s="67">
        <v>0</v>
      </c>
    </row>
    <row r="1385" spans="1:11" s="6" customFormat="1" ht="30" outlineLevel="1">
      <c r="A1385" s="59" t="s">
        <v>43</v>
      </c>
      <c r="B1385" s="108"/>
      <c r="C1385" s="108" t="s">
        <v>58</v>
      </c>
      <c r="D1385" s="109" t="s">
        <v>59</v>
      </c>
      <c r="E1385" s="62">
        <v>1</v>
      </c>
      <c r="F1385" s="110"/>
      <c r="G1385" s="111" t="s">
        <v>94</v>
      </c>
      <c r="H1385" s="110"/>
      <c r="I1385" s="65">
        <v>1.52</v>
      </c>
      <c r="J1385" s="112"/>
      <c r="K1385" s="67"/>
    </row>
    <row r="1386" spans="1:11" s="6" customFormat="1" ht="15.75">
      <c r="A1386" s="70" t="s">
        <v>43</v>
      </c>
      <c r="B1386" s="113"/>
      <c r="C1386" s="113" t="s">
        <v>60</v>
      </c>
      <c r="D1386" s="114"/>
      <c r="E1386" s="73" t="s">
        <v>43</v>
      </c>
      <c r="F1386" s="115"/>
      <c r="G1386" s="116"/>
      <c r="H1386" s="115"/>
      <c r="I1386" s="76">
        <v>52.5</v>
      </c>
      <c r="J1386" s="117"/>
      <c r="K1386" s="78">
        <v>1063.1600000000001</v>
      </c>
    </row>
    <row r="1387" spans="1:11" s="6" customFormat="1" ht="75">
      <c r="A1387" s="59">
        <v>112</v>
      </c>
      <c r="B1387" s="108" t="s">
        <v>123</v>
      </c>
      <c r="C1387" s="118" t="s">
        <v>690</v>
      </c>
      <c r="D1387" s="119" t="s">
        <v>125</v>
      </c>
      <c r="E1387" s="81">
        <v>1</v>
      </c>
      <c r="F1387" s="120">
        <v>4020.27</v>
      </c>
      <c r="G1387" s="121"/>
      <c r="H1387" s="120"/>
      <c r="I1387" s="84">
        <v>4020.27</v>
      </c>
      <c r="J1387" s="122">
        <v>7.4</v>
      </c>
      <c r="K1387" s="86">
        <v>29750</v>
      </c>
    </row>
    <row r="1388" spans="1:11" s="6" customFormat="1" ht="15">
      <c r="A1388" s="123"/>
      <c r="B1388" s="124"/>
      <c r="C1388" s="168" t="s">
        <v>127</v>
      </c>
      <c r="D1388" s="169"/>
      <c r="E1388" s="169"/>
      <c r="F1388" s="169"/>
      <c r="G1388" s="169"/>
      <c r="H1388" s="169"/>
      <c r="I1388" s="65">
        <v>7354.26</v>
      </c>
      <c r="J1388" s="112"/>
      <c r="K1388" s="67">
        <v>65955.09</v>
      </c>
    </row>
    <row r="1389" spans="1:11" s="6" customFormat="1" ht="15">
      <c r="A1389" s="123"/>
      <c r="B1389" s="124"/>
      <c r="C1389" s="168" t="s">
        <v>128</v>
      </c>
      <c r="D1389" s="169"/>
      <c r="E1389" s="169"/>
      <c r="F1389" s="169"/>
      <c r="G1389" s="169"/>
      <c r="H1389" s="169"/>
      <c r="I1389" s="65"/>
      <c r="J1389" s="112"/>
      <c r="K1389" s="67"/>
    </row>
    <row r="1390" spans="1:11" s="6" customFormat="1" ht="15">
      <c r="A1390" s="123"/>
      <c r="B1390" s="124"/>
      <c r="C1390" s="168" t="s">
        <v>129</v>
      </c>
      <c r="D1390" s="169"/>
      <c r="E1390" s="169"/>
      <c r="F1390" s="169"/>
      <c r="G1390" s="169"/>
      <c r="H1390" s="169"/>
      <c r="I1390" s="65">
        <v>624.9</v>
      </c>
      <c r="J1390" s="112"/>
      <c r="K1390" s="67">
        <v>16490.740000000002</v>
      </c>
    </row>
    <row r="1391" spans="1:11" s="6" customFormat="1" ht="15">
      <c r="A1391" s="123"/>
      <c r="B1391" s="124"/>
      <c r="C1391" s="168" t="s">
        <v>130</v>
      </c>
      <c r="D1391" s="169"/>
      <c r="E1391" s="169"/>
      <c r="F1391" s="169"/>
      <c r="G1391" s="169"/>
      <c r="H1391" s="169"/>
      <c r="I1391" s="65">
        <v>6237.72</v>
      </c>
      <c r="J1391" s="112"/>
      <c r="K1391" s="67">
        <v>45995.86</v>
      </c>
    </row>
    <row r="1392" spans="1:11" s="6" customFormat="1" ht="15">
      <c r="A1392" s="123"/>
      <c r="B1392" s="124"/>
      <c r="C1392" s="168" t="s">
        <v>131</v>
      </c>
      <c r="D1392" s="169"/>
      <c r="E1392" s="169"/>
      <c r="F1392" s="169"/>
      <c r="G1392" s="169"/>
      <c r="H1392" s="169"/>
      <c r="I1392" s="65">
        <v>586.9</v>
      </c>
      <c r="J1392" s="112"/>
      <c r="K1392" s="67">
        <v>5982.24</v>
      </c>
    </row>
    <row r="1393" spans="1:11" s="6" customFormat="1" ht="15.75">
      <c r="A1393" s="123"/>
      <c r="B1393" s="124"/>
      <c r="C1393" s="173" t="s">
        <v>132</v>
      </c>
      <c r="D1393" s="174"/>
      <c r="E1393" s="174"/>
      <c r="F1393" s="174"/>
      <c r="G1393" s="174"/>
      <c r="H1393" s="174"/>
      <c r="I1393" s="76">
        <v>476.05</v>
      </c>
      <c r="J1393" s="117"/>
      <c r="K1393" s="78">
        <v>12360.74</v>
      </c>
    </row>
    <row r="1394" spans="1:11" s="6" customFormat="1" ht="15.75">
      <c r="A1394" s="123"/>
      <c r="B1394" s="124"/>
      <c r="C1394" s="173" t="s">
        <v>133</v>
      </c>
      <c r="D1394" s="174"/>
      <c r="E1394" s="174"/>
      <c r="F1394" s="174"/>
      <c r="G1394" s="174"/>
      <c r="H1394" s="174"/>
      <c r="I1394" s="76">
        <v>429.82</v>
      </c>
      <c r="J1394" s="117"/>
      <c r="K1394" s="78">
        <v>7364.51</v>
      </c>
    </row>
    <row r="1395" spans="1:11" s="6" customFormat="1" ht="32.1" customHeight="1">
      <c r="A1395" s="123"/>
      <c r="B1395" s="124"/>
      <c r="C1395" s="173" t="s">
        <v>691</v>
      </c>
      <c r="D1395" s="174"/>
      <c r="E1395" s="174"/>
      <c r="F1395" s="174"/>
      <c r="G1395" s="174"/>
      <c r="H1395" s="174"/>
      <c r="I1395" s="76"/>
      <c r="J1395" s="117"/>
      <c r="K1395" s="78"/>
    </row>
    <row r="1396" spans="1:11" s="6" customFormat="1" ht="15">
      <c r="A1396" s="123"/>
      <c r="B1396" s="124"/>
      <c r="C1396" s="168" t="s">
        <v>135</v>
      </c>
      <c r="D1396" s="169"/>
      <c r="E1396" s="169"/>
      <c r="F1396" s="169"/>
      <c r="G1396" s="169"/>
      <c r="H1396" s="169"/>
      <c r="I1396" s="65">
        <v>6330.93</v>
      </c>
      <c r="J1396" s="112"/>
      <c r="K1396" s="67">
        <v>48730.76</v>
      </c>
    </row>
    <row r="1397" spans="1:11" s="6" customFormat="1" ht="15">
      <c r="A1397" s="123"/>
      <c r="B1397" s="124"/>
      <c r="C1397" s="168" t="s">
        <v>136</v>
      </c>
      <c r="D1397" s="169"/>
      <c r="E1397" s="169"/>
      <c r="F1397" s="169"/>
      <c r="G1397" s="169"/>
      <c r="H1397" s="169"/>
      <c r="I1397" s="65">
        <v>1929.2</v>
      </c>
      <c r="J1397" s="112"/>
      <c r="K1397" s="67">
        <v>36949.58</v>
      </c>
    </row>
    <row r="1398" spans="1:11" s="6" customFormat="1" ht="15">
      <c r="A1398" s="123"/>
      <c r="B1398" s="124"/>
      <c r="C1398" s="168" t="s">
        <v>137</v>
      </c>
      <c r="D1398" s="169"/>
      <c r="E1398" s="169"/>
      <c r="F1398" s="169"/>
      <c r="G1398" s="169"/>
      <c r="H1398" s="169"/>
      <c r="I1398" s="65">
        <v>8260.1299999999992</v>
      </c>
      <c r="J1398" s="112"/>
      <c r="K1398" s="67">
        <v>85680.34</v>
      </c>
    </row>
    <row r="1399" spans="1:11" s="6" customFormat="1" ht="32.1" customHeight="1">
      <c r="A1399" s="123"/>
      <c r="B1399" s="124"/>
      <c r="C1399" s="175" t="s">
        <v>692</v>
      </c>
      <c r="D1399" s="176"/>
      <c r="E1399" s="176"/>
      <c r="F1399" s="176"/>
      <c r="G1399" s="176"/>
      <c r="H1399" s="176"/>
      <c r="I1399" s="87">
        <v>8260.1299999999992</v>
      </c>
      <c r="J1399" s="125"/>
      <c r="K1399" s="86">
        <v>85680.34</v>
      </c>
    </row>
    <row r="1400" spans="1:11" s="6" customFormat="1" ht="22.15" customHeight="1">
      <c r="A1400" s="166" t="s">
        <v>693</v>
      </c>
      <c r="B1400" s="167"/>
      <c r="C1400" s="167"/>
      <c r="D1400" s="167"/>
      <c r="E1400" s="167"/>
      <c r="F1400" s="167"/>
      <c r="G1400" s="167"/>
      <c r="H1400" s="167"/>
      <c r="I1400" s="167"/>
      <c r="J1400" s="167"/>
      <c r="K1400" s="167"/>
    </row>
    <row r="1401" spans="1:11" s="6" customFormat="1" ht="135">
      <c r="A1401" s="59">
        <v>113</v>
      </c>
      <c r="B1401" s="108" t="s">
        <v>694</v>
      </c>
      <c r="C1401" s="108" t="s">
        <v>695</v>
      </c>
      <c r="D1401" s="109" t="s">
        <v>156</v>
      </c>
      <c r="E1401" s="62" t="s">
        <v>696</v>
      </c>
      <c r="F1401" s="110">
        <v>1377.41</v>
      </c>
      <c r="G1401" s="111"/>
      <c r="H1401" s="110"/>
      <c r="I1401" s="65"/>
      <c r="J1401" s="112"/>
      <c r="K1401" s="67"/>
    </row>
    <row r="1402" spans="1:11" s="6" customFormat="1" ht="15" outlineLevel="1">
      <c r="A1402" s="59" t="s">
        <v>43</v>
      </c>
      <c r="B1402" s="108"/>
      <c r="C1402" s="108" t="s">
        <v>44</v>
      </c>
      <c r="D1402" s="109"/>
      <c r="E1402" s="62" t="s">
        <v>43</v>
      </c>
      <c r="F1402" s="110">
        <v>1377.41</v>
      </c>
      <c r="G1402" s="111" t="s">
        <v>76</v>
      </c>
      <c r="H1402" s="110"/>
      <c r="I1402" s="65">
        <v>36.36</v>
      </c>
      <c r="J1402" s="112">
        <v>26.39</v>
      </c>
      <c r="K1402" s="67">
        <v>959.64</v>
      </c>
    </row>
    <row r="1403" spans="1:11" s="6" customFormat="1" ht="15" outlineLevel="1">
      <c r="A1403" s="59" t="s">
        <v>43</v>
      </c>
      <c r="B1403" s="108"/>
      <c r="C1403" s="108" t="s">
        <v>46</v>
      </c>
      <c r="D1403" s="109"/>
      <c r="E1403" s="62" t="s">
        <v>43</v>
      </c>
      <c r="F1403" s="110"/>
      <c r="G1403" s="111">
        <v>1.2</v>
      </c>
      <c r="H1403" s="110"/>
      <c r="I1403" s="65"/>
      <c r="J1403" s="112"/>
      <c r="K1403" s="67"/>
    </row>
    <row r="1404" spans="1:11" s="6" customFormat="1" ht="15" outlineLevel="1">
      <c r="A1404" s="59" t="s">
        <v>43</v>
      </c>
      <c r="B1404" s="108"/>
      <c r="C1404" s="108" t="s">
        <v>48</v>
      </c>
      <c r="D1404" s="109"/>
      <c r="E1404" s="62" t="s">
        <v>43</v>
      </c>
      <c r="F1404" s="110"/>
      <c r="G1404" s="111"/>
      <c r="H1404" s="110"/>
      <c r="I1404" s="65"/>
      <c r="J1404" s="112">
        <v>26.39</v>
      </c>
      <c r="K1404" s="67"/>
    </row>
    <row r="1405" spans="1:11" s="6" customFormat="1" ht="15" outlineLevel="1">
      <c r="A1405" s="59" t="s">
        <v>43</v>
      </c>
      <c r="B1405" s="108"/>
      <c r="C1405" s="108" t="s">
        <v>52</v>
      </c>
      <c r="D1405" s="109"/>
      <c r="E1405" s="62" t="s">
        <v>43</v>
      </c>
      <c r="F1405" s="110"/>
      <c r="G1405" s="111"/>
      <c r="H1405" s="110"/>
      <c r="I1405" s="65"/>
      <c r="J1405" s="112"/>
      <c r="K1405" s="67"/>
    </row>
    <row r="1406" spans="1:11" s="6" customFormat="1" ht="15" outlineLevel="1">
      <c r="A1406" s="59" t="s">
        <v>43</v>
      </c>
      <c r="B1406" s="108"/>
      <c r="C1406" s="108" t="s">
        <v>53</v>
      </c>
      <c r="D1406" s="109" t="s">
        <v>54</v>
      </c>
      <c r="E1406" s="62">
        <v>80</v>
      </c>
      <c r="F1406" s="110"/>
      <c r="G1406" s="111"/>
      <c r="H1406" s="110"/>
      <c r="I1406" s="65">
        <v>29.09</v>
      </c>
      <c r="J1406" s="112">
        <v>70</v>
      </c>
      <c r="K1406" s="67">
        <v>671.75</v>
      </c>
    </row>
    <row r="1407" spans="1:11" s="6" customFormat="1" ht="15" outlineLevel="1">
      <c r="A1407" s="59" t="s">
        <v>43</v>
      </c>
      <c r="B1407" s="108"/>
      <c r="C1407" s="108" t="s">
        <v>55</v>
      </c>
      <c r="D1407" s="109" t="s">
        <v>54</v>
      </c>
      <c r="E1407" s="62">
        <v>55</v>
      </c>
      <c r="F1407" s="110"/>
      <c r="G1407" s="111"/>
      <c r="H1407" s="110"/>
      <c r="I1407" s="65">
        <v>20</v>
      </c>
      <c r="J1407" s="112">
        <v>41</v>
      </c>
      <c r="K1407" s="67">
        <v>393.45</v>
      </c>
    </row>
    <row r="1408" spans="1:11" s="6" customFormat="1" ht="15" outlineLevel="1">
      <c r="A1408" s="59" t="s">
        <v>43</v>
      </c>
      <c r="B1408" s="108"/>
      <c r="C1408" s="108" t="s">
        <v>56</v>
      </c>
      <c r="D1408" s="109" t="s">
        <v>54</v>
      </c>
      <c r="E1408" s="62">
        <v>98</v>
      </c>
      <c r="F1408" s="110"/>
      <c r="G1408" s="111"/>
      <c r="H1408" s="110"/>
      <c r="I1408" s="65">
        <v>0</v>
      </c>
      <c r="J1408" s="112">
        <v>95</v>
      </c>
      <c r="K1408" s="67">
        <v>0</v>
      </c>
    </row>
    <row r="1409" spans="1:11" s="6" customFormat="1" ht="15" outlineLevel="1">
      <c r="A1409" s="59" t="s">
        <v>43</v>
      </c>
      <c r="B1409" s="108"/>
      <c r="C1409" s="108" t="s">
        <v>57</v>
      </c>
      <c r="D1409" s="109" t="s">
        <v>54</v>
      </c>
      <c r="E1409" s="62">
        <v>77</v>
      </c>
      <c r="F1409" s="110"/>
      <c r="G1409" s="111"/>
      <c r="H1409" s="110"/>
      <c r="I1409" s="65">
        <v>0</v>
      </c>
      <c r="J1409" s="112">
        <v>65</v>
      </c>
      <c r="K1409" s="67">
        <v>0</v>
      </c>
    </row>
    <row r="1410" spans="1:11" s="6" customFormat="1" ht="30" outlineLevel="1">
      <c r="A1410" s="59" t="s">
        <v>43</v>
      </c>
      <c r="B1410" s="108"/>
      <c r="C1410" s="108" t="s">
        <v>58</v>
      </c>
      <c r="D1410" s="109" t="s">
        <v>59</v>
      </c>
      <c r="E1410" s="62">
        <v>128.72999999999999</v>
      </c>
      <c r="F1410" s="110"/>
      <c r="G1410" s="111" t="s">
        <v>76</v>
      </c>
      <c r="H1410" s="110"/>
      <c r="I1410" s="65">
        <v>3.4</v>
      </c>
      <c r="J1410" s="112"/>
      <c r="K1410" s="67"/>
    </row>
    <row r="1411" spans="1:11" s="6" customFormat="1" ht="15.75">
      <c r="A1411" s="70" t="s">
        <v>43</v>
      </c>
      <c r="B1411" s="113"/>
      <c r="C1411" s="113" t="s">
        <v>60</v>
      </c>
      <c r="D1411" s="114"/>
      <c r="E1411" s="73" t="s">
        <v>43</v>
      </c>
      <c r="F1411" s="115"/>
      <c r="G1411" s="116"/>
      <c r="H1411" s="115"/>
      <c r="I1411" s="76">
        <v>85.45</v>
      </c>
      <c r="J1411" s="117"/>
      <c r="K1411" s="78">
        <v>2024.84</v>
      </c>
    </row>
    <row r="1412" spans="1:11" s="6" customFormat="1" ht="135">
      <c r="A1412" s="59">
        <v>114</v>
      </c>
      <c r="B1412" s="108" t="s">
        <v>697</v>
      </c>
      <c r="C1412" s="108" t="s">
        <v>698</v>
      </c>
      <c r="D1412" s="109" t="s">
        <v>156</v>
      </c>
      <c r="E1412" s="62" t="s">
        <v>541</v>
      </c>
      <c r="F1412" s="110">
        <v>58.56</v>
      </c>
      <c r="G1412" s="111"/>
      <c r="H1412" s="110"/>
      <c r="I1412" s="65"/>
      <c r="J1412" s="112"/>
      <c r="K1412" s="67"/>
    </row>
    <row r="1413" spans="1:11" s="6" customFormat="1" ht="15" outlineLevel="1">
      <c r="A1413" s="59" t="s">
        <v>43</v>
      </c>
      <c r="B1413" s="108"/>
      <c r="C1413" s="108" t="s">
        <v>44</v>
      </c>
      <c r="D1413" s="109"/>
      <c r="E1413" s="62" t="s">
        <v>43</v>
      </c>
      <c r="F1413" s="110">
        <v>58.56</v>
      </c>
      <c r="G1413" s="111" t="s">
        <v>76</v>
      </c>
      <c r="H1413" s="110"/>
      <c r="I1413" s="65">
        <v>0.77</v>
      </c>
      <c r="J1413" s="112">
        <v>26.39</v>
      </c>
      <c r="K1413" s="67">
        <v>20.399999999999999</v>
      </c>
    </row>
    <row r="1414" spans="1:11" s="6" customFormat="1" ht="15" outlineLevel="1">
      <c r="A1414" s="59" t="s">
        <v>43</v>
      </c>
      <c r="B1414" s="108"/>
      <c r="C1414" s="108" t="s">
        <v>46</v>
      </c>
      <c r="D1414" s="109"/>
      <c r="E1414" s="62" t="s">
        <v>43</v>
      </c>
      <c r="F1414" s="110"/>
      <c r="G1414" s="111">
        <v>1.2</v>
      </c>
      <c r="H1414" s="110"/>
      <c r="I1414" s="65"/>
      <c r="J1414" s="112"/>
      <c r="K1414" s="67"/>
    </row>
    <row r="1415" spans="1:11" s="6" customFormat="1" ht="15" outlineLevel="1">
      <c r="A1415" s="59" t="s">
        <v>43</v>
      </c>
      <c r="B1415" s="108"/>
      <c r="C1415" s="108" t="s">
        <v>48</v>
      </c>
      <c r="D1415" s="109"/>
      <c r="E1415" s="62" t="s">
        <v>43</v>
      </c>
      <c r="F1415" s="110"/>
      <c r="G1415" s="111"/>
      <c r="H1415" s="110"/>
      <c r="I1415" s="65"/>
      <c r="J1415" s="112">
        <v>26.39</v>
      </c>
      <c r="K1415" s="67"/>
    </row>
    <row r="1416" spans="1:11" s="6" customFormat="1" ht="15" outlineLevel="1">
      <c r="A1416" s="59" t="s">
        <v>43</v>
      </c>
      <c r="B1416" s="108"/>
      <c r="C1416" s="108" t="s">
        <v>52</v>
      </c>
      <c r="D1416" s="109"/>
      <c r="E1416" s="62" t="s">
        <v>43</v>
      </c>
      <c r="F1416" s="110"/>
      <c r="G1416" s="111"/>
      <c r="H1416" s="110"/>
      <c r="I1416" s="65"/>
      <c r="J1416" s="112"/>
      <c r="K1416" s="67"/>
    </row>
    <row r="1417" spans="1:11" s="6" customFormat="1" ht="15" outlineLevel="1">
      <c r="A1417" s="59" t="s">
        <v>43</v>
      </c>
      <c r="B1417" s="108"/>
      <c r="C1417" s="108" t="s">
        <v>53</v>
      </c>
      <c r="D1417" s="109" t="s">
        <v>54</v>
      </c>
      <c r="E1417" s="62">
        <v>80</v>
      </c>
      <c r="F1417" s="110"/>
      <c r="G1417" s="111"/>
      <c r="H1417" s="110"/>
      <c r="I1417" s="65">
        <v>0.62</v>
      </c>
      <c r="J1417" s="112">
        <v>70</v>
      </c>
      <c r="K1417" s="67">
        <v>14.28</v>
      </c>
    </row>
    <row r="1418" spans="1:11" s="6" customFormat="1" ht="15" outlineLevel="1">
      <c r="A1418" s="59" t="s">
        <v>43</v>
      </c>
      <c r="B1418" s="108"/>
      <c r="C1418" s="108" t="s">
        <v>55</v>
      </c>
      <c r="D1418" s="109" t="s">
        <v>54</v>
      </c>
      <c r="E1418" s="62">
        <v>55</v>
      </c>
      <c r="F1418" s="110"/>
      <c r="G1418" s="111"/>
      <c r="H1418" s="110"/>
      <c r="I1418" s="65">
        <v>0.42</v>
      </c>
      <c r="J1418" s="112">
        <v>41</v>
      </c>
      <c r="K1418" s="67">
        <v>8.36</v>
      </c>
    </row>
    <row r="1419" spans="1:11" s="6" customFormat="1" ht="15" outlineLevel="1">
      <c r="A1419" s="59" t="s">
        <v>43</v>
      </c>
      <c r="B1419" s="108"/>
      <c r="C1419" s="108" t="s">
        <v>56</v>
      </c>
      <c r="D1419" s="109" t="s">
        <v>54</v>
      </c>
      <c r="E1419" s="62">
        <v>98</v>
      </c>
      <c r="F1419" s="110"/>
      <c r="G1419" s="111"/>
      <c r="H1419" s="110"/>
      <c r="I1419" s="65">
        <v>0</v>
      </c>
      <c r="J1419" s="112">
        <v>95</v>
      </c>
      <c r="K1419" s="67">
        <v>0</v>
      </c>
    </row>
    <row r="1420" spans="1:11" s="6" customFormat="1" ht="15" outlineLevel="1">
      <c r="A1420" s="59" t="s">
        <v>43</v>
      </c>
      <c r="B1420" s="108"/>
      <c r="C1420" s="108" t="s">
        <v>57</v>
      </c>
      <c r="D1420" s="109" t="s">
        <v>54</v>
      </c>
      <c r="E1420" s="62">
        <v>77</v>
      </c>
      <c r="F1420" s="110"/>
      <c r="G1420" s="111"/>
      <c r="H1420" s="110"/>
      <c r="I1420" s="65">
        <v>0</v>
      </c>
      <c r="J1420" s="112">
        <v>65</v>
      </c>
      <c r="K1420" s="67">
        <v>0</v>
      </c>
    </row>
    <row r="1421" spans="1:11" s="6" customFormat="1" ht="30" outlineLevel="1">
      <c r="A1421" s="59" t="s">
        <v>43</v>
      </c>
      <c r="B1421" s="108"/>
      <c r="C1421" s="108" t="s">
        <v>58</v>
      </c>
      <c r="D1421" s="109" t="s">
        <v>59</v>
      </c>
      <c r="E1421" s="62">
        <v>5.73</v>
      </c>
      <c r="F1421" s="110"/>
      <c r="G1421" s="111" t="s">
        <v>76</v>
      </c>
      <c r="H1421" s="110"/>
      <c r="I1421" s="65">
        <v>0.08</v>
      </c>
      <c r="J1421" s="112"/>
      <c r="K1421" s="67"/>
    </row>
    <row r="1422" spans="1:11" s="6" customFormat="1" ht="15.75">
      <c r="A1422" s="70" t="s">
        <v>43</v>
      </c>
      <c r="B1422" s="113"/>
      <c r="C1422" s="113" t="s">
        <v>60</v>
      </c>
      <c r="D1422" s="114"/>
      <c r="E1422" s="73" t="s">
        <v>43</v>
      </c>
      <c r="F1422" s="115"/>
      <c r="G1422" s="116"/>
      <c r="H1422" s="115"/>
      <c r="I1422" s="76">
        <v>1.81</v>
      </c>
      <c r="J1422" s="117"/>
      <c r="K1422" s="78">
        <v>43.04</v>
      </c>
    </row>
    <row r="1423" spans="1:11" s="6" customFormat="1" ht="240">
      <c r="A1423" s="59">
        <v>115</v>
      </c>
      <c r="B1423" s="108" t="s">
        <v>699</v>
      </c>
      <c r="C1423" s="108" t="s">
        <v>700</v>
      </c>
      <c r="D1423" s="109" t="s">
        <v>41</v>
      </c>
      <c r="E1423" s="62">
        <v>1</v>
      </c>
      <c r="F1423" s="110">
        <v>703.32</v>
      </c>
      <c r="G1423" s="111"/>
      <c r="H1423" s="110"/>
      <c r="I1423" s="65"/>
      <c r="J1423" s="112"/>
      <c r="K1423" s="67"/>
    </row>
    <row r="1424" spans="1:11" s="6" customFormat="1" ht="25.5" outlineLevel="1">
      <c r="A1424" s="59" t="s">
        <v>43</v>
      </c>
      <c r="B1424" s="108"/>
      <c r="C1424" s="108" t="s">
        <v>44</v>
      </c>
      <c r="D1424" s="109"/>
      <c r="E1424" s="62" t="s">
        <v>43</v>
      </c>
      <c r="F1424" s="110">
        <v>295.92</v>
      </c>
      <c r="G1424" s="111" t="s">
        <v>701</v>
      </c>
      <c r="H1424" s="110"/>
      <c r="I1424" s="65">
        <v>224.6</v>
      </c>
      <c r="J1424" s="112">
        <v>26.39</v>
      </c>
      <c r="K1424" s="67">
        <v>5927.28</v>
      </c>
    </row>
    <row r="1425" spans="1:11" s="6" customFormat="1" ht="25.5" outlineLevel="1">
      <c r="A1425" s="59" t="s">
        <v>43</v>
      </c>
      <c r="B1425" s="108"/>
      <c r="C1425" s="108" t="s">
        <v>46</v>
      </c>
      <c r="D1425" s="109"/>
      <c r="E1425" s="62" t="s">
        <v>43</v>
      </c>
      <c r="F1425" s="110">
        <v>352.66</v>
      </c>
      <c r="G1425" s="111" t="s">
        <v>702</v>
      </c>
      <c r="H1425" s="110"/>
      <c r="I1425" s="65">
        <v>264.5</v>
      </c>
      <c r="J1425" s="112">
        <v>9.89</v>
      </c>
      <c r="K1425" s="67">
        <v>2615.86</v>
      </c>
    </row>
    <row r="1426" spans="1:11" s="6" customFormat="1" ht="15" outlineLevel="1">
      <c r="A1426" s="59" t="s">
        <v>43</v>
      </c>
      <c r="B1426" s="108"/>
      <c r="C1426" s="108" t="s">
        <v>48</v>
      </c>
      <c r="D1426" s="109"/>
      <c r="E1426" s="62" t="s">
        <v>43</v>
      </c>
      <c r="F1426" s="110" t="s">
        <v>461</v>
      </c>
      <c r="G1426" s="111"/>
      <c r="H1426" s="110"/>
      <c r="I1426" s="68" t="s">
        <v>703</v>
      </c>
      <c r="J1426" s="112">
        <v>26.39</v>
      </c>
      <c r="K1426" s="69" t="s">
        <v>704</v>
      </c>
    </row>
    <row r="1427" spans="1:11" s="6" customFormat="1" ht="15" outlineLevel="1">
      <c r="A1427" s="59" t="s">
        <v>43</v>
      </c>
      <c r="B1427" s="108"/>
      <c r="C1427" s="108" t="s">
        <v>52</v>
      </c>
      <c r="D1427" s="109"/>
      <c r="E1427" s="62" t="s">
        <v>43</v>
      </c>
      <c r="F1427" s="110">
        <v>54.74</v>
      </c>
      <c r="G1427" s="111">
        <v>0</v>
      </c>
      <c r="H1427" s="110"/>
      <c r="I1427" s="65"/>
      <c r="J1427" s="112">
        <v>8.23</v>
      </c>
      <c r="K1427" s="67"/>
    </row>
    <row r="1428" spans="1:11" s="6" customFormat="1" ht="15" outlineLevel="1">
      <c r="A1428" s="59" t="s">
        <v>43</v>
      </c>
      <c r="B1428" s="108"/>
      <c r="C1428" s="108" t="s">
        <v>53</v>
      </c>
      <c r="D1428" s="109" t="s">
        <v>54</v>
      </c>
      <c r="E1428" s="62">
        <v>67</v>
      </c>
      <c r="F1428" s="110"/>
      <c r="G1428" s="111"/>
      <c r="H1428" s="110"/>
      <c r="I1428" s="65">
        <v>150.47999999999999</v>
      </c>
      <c r="J1428" s="112">
        <v>70</v>
      </c>
      <c r="K1428" s="67">
        <v>4149.1000000000004</v>
      </c>
    </row>
    <row r="1429" spans="1:11" s="6" customFormat="1" ht="15" outlineLevel="1">
      <c r="A1429" s="59" t="s">
        <v>43</v>
      </c>
      <c r="B1429" s="108"/>
      <c r="C1429" s="108" t="s">
        <v>55</v>
      </c>
      <c r="D1429" s="109" t="s">
        <v>54</v>
      </c>
      <c r="E1429" s="62">
        <v>67</v>
      </c>
      <c r="F1429" s="110"/>
      <c r="G1429" s="111"/>
      <c r="H1429" s="110"/>
      <c r="I1429" s="65">
        <v>150.47999999999999</v>
      </c>
      <c r="J1429" s="112">
        <v>41</v>
      </c>
      <c r="K1429" s="67">
        <v>2430.1799999999998</v>
      </c>
    </row>
    <row r="1430" spans="1:11" s="6" customFormat="1" ht="15" outlineLevel="1">
      <c r="A1430" s="59" t="s">
        <v>43</v>
      </c>
      <c r="B1430" s="108"/>
      <c r="C1430" s="108" t="s">
        <v>56</v>
      </c>
      <c r="D1430" s="109" t="s">
        <v>54</v>
      </c>
      <c r="E1430" s="62">
        <v>98</v>
      </c>
      <c r="F1430" s="110"/>
      <c r="G1430" s="111"/>
      <c r="H1430" s="110"/>
      <c r="I1430" s="65">
        <v>37.979999999999997</v>
      </c>
      <c r="J1430" s="112">
        <v>95</v>
      </c>
      <c r="K1430" s="67">
        <v>971.36</v>
      </c>
    </row>
    <row r="1431" spans="1:11" s="6" customFormat="1" ht="15" outlineLevel="1">
      <c r="A1431" s="59" t="s">
        <v>43</v>
      </c>
      <c r="B1431" s="108"/>
      <c r="C1431" s="108" t="s">
        <v>57</v>
      </c>
      <c r="D1431" s="109" t="s">
        <v>54</v>
      </c>
      <c r="E1431" s="62">
        <v>77</v>
      </c>
      <c r="F1431" s="110"/>
      <c r="G1431" s="111"/>
      <c r="H1431" s="110"/>
      <c r="I1431" s="65">
        <v>29.84</v>
      </c>
      <c r="J1431" s="112">
        <v>65</v>
      </c>
      <c r="K1431" s="67">
        <v>664.61</v>
      </c>
    </row>
    <row r="1432" spans="1:11" s="6" customFormat="1" ht="30" outlineLevel="1">
      <c r="A1432" s="59" t="s">
        <v>43</v>
      </c>
      <c r="B1432" s="108"/>
      <c r="C1432" s="108" t="s">
        <v>58</v>
      </c>
      <c r="D1432" s="109" t="s">
        <v>59</v>
      </c>
      <c r="E1432" s="62">
        <v>24</v>
      </c>
      <c r="F1432" s="110"/>
      <c r="G1432" s="111" t="s">
        <v>701</v>
      </c>
      <c r="H1432" s="110"/>
      <c r="I1432" s="65">
        <v>18.22</v>
      </c>
      <c r="J1432" s="112"/>
      <c r="K1432" s="67"/>
    </row>
    <row r="1433" spans="1:11" s="6" customFormat="1" ht="15.75">
      <c r="A1433" s="70" t="s">
        <v>43</v>
      </c>
      <c r="B1433" s="113"/>
      <c r="C1433" s="113" t="s">
        <v>60</v>
      </c>
      <c r="D1433" s="114"/>
      <c r="E1433" s="73" t="s">
        <v>43</v>
      </c>
      <c r="F1433" s="115"/>
      <c r="G1433" s="116"/>
      <c r="H1433" s="115"/>
      <c r="I1433" s="76">
        <v>857.88</v>
      </c>
      <c r="J1433" s="117"/>
      <c r="K1433" s="78">
        <v>16758.39</v>
      </c>
    </row>
    <row r="1434" spans="1:11" s="6" customFormat="1" ht="15" outlineLevel="1">
      <c r="A1434" s="59" t="s">
        <v>43</v>
      </c>
      <c r="B1434" s="108"/>
      <c r="C1434" s="108" t="s">
        <v>61</v>
      </c>
      <c r="D1434" s="109"/>
      <c r="E1434" s="62" t="s">
        <v>43</v>
      </c>
      <c r="F1434" s="110"/>
      <c r="G1434" s="111"/>
      <c r="H1434" s="110"/>
      <c r="I1434" s="65"/>
      <c r="J1434" s="112"/>
      <c r="K1434" s="67"/>
    </row>
    <row r="1435" spans="1:11" s="6" customFormat="1" ht="25.5" outlineLevel="1">
      <c r="A1435" s="59" t="s">
        <v>43</v>
      </c>
      <c r="B1435" s="108"/>
      <c r="C1435" s="108" t="s">
        <v>46</v>
      </c>
      <c r="D1435" s="109"/>
      <c r="E1435" s="62" t="s">
        <v>43</v>
      </c>
      <c r="F1435" s="110">
        <v>51.66</v>
      </c>
      <c r="G1435" s="111" t="s">
        <v>705</v>
      </c>
      <c r="H1435" s="110"/>
      <c r="I1435" s="65">
        <v>3.87</v>
      </c>
      <c r="J1435" s="112">
        <v>26.39</v>
      </c>
      <c r="K1435" s="67">
        <v>102.25</v>
      </c>
    </row>
    <row r="1436" spans="1:11" s="6" customFormat="1" ht="25.5" outlineLevel="1">
      <c r="A1436" s="59" t="s">
        <v>43</v>
      </c>
      <c r="B1436" s="108"/>
      <c r="C1436" s="108" t="s">
        <v>48</v>
      </c>
      <c r="D1436" s="109"/>
      <c r="E1436" s="62" t="s">
        <v>43</v>
      </c>
      <c r="F1436" s="110">
        <v>51.66</v>
      </c>
      <c r="G1436" s="111" t="s">
        <v>705</v>
      </c>
      <c r="H1436" s="110"/>
      <c r="I1436" s="65">
        <v>3.87</v>
      </c>
      <c r="J1436" s="112">
        <v>26.39</v>
      </c>
      <c r="K1436" s="67">
        <v>102.25</v>
      </c>
    </row>
    <row r="1437" spans="1:11" s="6" customFormat="1" ht="15" outlineLevel="1">
      <c r="A1437" s="59" t="s">
        <v>43</v>
      </c>
      <c r="B1437" s="108"/>
      <c r="C1437" s="108" t="s">
        <v>63</v>
      </c>
      <c r="D1437" s="109" t="s">
        <v>54</v>
      </c>
      <c r="E1437" s="62">
        <v>175</v>
      </c>
      <c r="F1437" s="110"/>
      <c r="G1437" s="111"/>
      <c r="H1437" s="110"/>
      <c r="I1437" s="65">
        <v>6.77</v>
      </c>
      <c r="J1437" s="112">
        <v>160</v>
      </c>
      <c r="K1437" s="67">
        <v>163.6</v>
      </c>
    </row>
    <row r="1438" spans="1:11" s="6" customFormat="1" ht="15" outlineLevel="1">
      <c r="A1438" s="59" t="s">
        <v>43</v>
      </c>
      <c r="B1438" s="108"/>
      <c r="C1438" s="108" t="s">
        <v>64</v>
      </c>
      <c r="D1438" s="109"/>
      <c r="E1438" s="62" t="s">
        <v>43</v>
      </c>
      <c r="F1438" s="110"/>
      <c r="G1438" s="111"/>
      <c r="H1438" s="110"/>
      <c r="I1438" s="65">
        <v>10.64</v>
      </c>
      <c r="J1438" s="112"/>
      <c r="K1438" s="67">
        <v>265.85000000000002</v>
      </c>
    </row>
    <row r="1439" spans="1:11" s="6" customFormat="1" ht="15.75">
      <c r="A1439" s="70" t="s">
        <v>43</v>
      </c>
      <c r="B1439" s="113"/>
      <c r="C1439" s="113" t="s">
        <v>65</v>
      </c>
      <c r="D1439" s="114"/>
      <c r="E1439" s="73" t="s">
        <v>43</v>
      </c>
      <c r="F1439" s="115"/>
      <c r="G1439" s="116"/>
      <c r="H1439" s="115"/>
      <c r="I1439" s="76">
        <v>868.52</v>
      </c>
      <c r="J1439" s="117"/>
      <c r="K1439" s="78">
        <v>17024.240000000002</v>
      </c>
    </row>
    <row r="1440" spans="1:11" s="6" customFormat="1" ht="255">
      <c r="A1440" s="59">
        <v>116</v>
      </c>
      <c r="B1440" s="108" t="s">
        <v>706</v>
      </c>
      <c r="C1440" s="108" t="s">
        <v>707</v>
      </c>
      <c r="D1440" s="109" t="s">
        <v>708</v>
      </c>
      <c r="E1440" s="62" t="s">
        <v>709</v>
      </c>
      <c r="F1440" s="110">
        <v>2966.36</v>
      </c>
      <c r="G1440" s="111"/>
      <c r="H1440" s="110"/>
      <c r="I1440" s="65"/>
      <c r="J1440" s="112"/>
      <c r="K1440" s="67"/>
    </row>
    <row r="1441" spans="1:11" s="6" customFormat="1" ht="25.5" outlineLevel="1">
      <c r="A1441" s="59" t="s">
        <v>43</v>
      </c>
      <c r="B1441" s="108"/>
      <c r="C1441" s="108" t="s">
        <v>44</v>
      </c>
      <c r="D1441" s="109"/>
      <c r="E1441" s="62" t="s">
        <v>43</v>
      </c>
      <c r="F1441" s="110">
        <v>1982.54</v>
      </c>
      <c r="G1441" s="111" t="s">
        <v>85</v>
      </c>
      <c r="H1441" s="110"/>
      <c r="I1441" s="65">
        <v>33.47</v>
      </c>
      <c r="J1441" s="112">
        <v>26.39</v>
      </c>
      <c r="K1441" s="67">
        <v>883.16</v>
      </c>
    </row>
    <row r="1442" spans="1:11" s="6" customFormat="1" ht="25.5" outlineLevel="1">
      <c r="A1442" s="59" t="s">
        <v>43</v>
      </c>
      <c r="B1442" s="108"/>
      <c r="C1442" s="108" t="s">
        <v>46</v>
      </c>
      <c r="D1442" s="109"/>
      <c r="E1442" s="62" t="s">
        <v>43</v>
      </c>
      <c r="F1442" s="110">
        <v>37.380000000000003</v>
      </c>
      <c r="G1442" s="111" t="s">
        <v>86</v>
      </c>
      <c r="H1442" s="110"/>
      <c r="I1442" s="65">
        <v>0.62</v>
      </c>
      <c r="J1442" s="112">
        <v>11.61</v>
      </c>
      <c r="K1442" s="67">
        <v>7.24</v>
      </c>
    </row>
    <row r="1443" spans="1:11" s="6" customFormat="1" ht="15" outlineLevel="1">
      <c r="A1443" s="59" t="s">
        <v>43</v>
      </c>
      <c r="B1443" s="108"/>
      <c r="C1443" s="108" t="s">
        <v>48</v>
      </c>
      <c r="D1443" s="109"/>
      <c r="E1443" s="62" t="s">
        <v>43</v>
      </c>
      <c r="F1443" s="110" t="s">
        <v>710</v>
      </c>
      <c r="G1443" s="111"/>
      <c r="H1443" s="110"/>
      <c r="I1443" s="68" t="s">
        <v>287</v>
      </c>
      <c r="J1443" s="112">
        <v>26.39</v>
      </c>
      <c r="K1443" s="69" t="s">
        <v>711</v>
      </c>
    </row>
    <row r="1444" spans="1:11" s="6" customFormat="1" ht="15" outlineLevel="1">
      <c r="A1444" s="59" t="s">
        <v>43</v>
      </c>
      <c r="B1444" s="108"/>
      <c r="C1444" s="108" t="s">
        <v>52</v>
      </c>
      <c r="D1444" s="109"/>
      <c r="E1444" s="62" t="s">
        <v>43</v>
      </c>
      <c r="F1444" s="110">
        <v>946.44</v>
      </c>
      <c r="G1444" s="111">
        <v>0</v>
      </c>
      <c r="H1444" s="110"/>
      <c r="I1444" s="65"/>
      <c r="J1444" s="112">
        <v>1.32</v>
      </c>
      <c r="K1444" s="67"/>
    </row>
    <row r="1445" spans="1:11" s="6" customFormat="1" ht="15" outlineLevel="1">
      <c r="A1445" s="59" t="s">
        <v>43</v>
      </c>
      <c r="B1445" s="108"/>
      <c r="C1445" s="108" t="s">
        <v>53</v>
      </c>
      <c r="D1445" s="109" t="s">
        <v>54</v>
      </c>
      <c r="E1445" s="62">
        <v>100</v>
      </c>
      <c r="F1445" s="110"/>
      <c r="G1445" s="111"/>
      <c r="H1445" s="110"/>
      <c r="I1445" s="65">
        <v>33.47</v>
      </c>
      <c r="J1445" s="112">
        <v>83</v>
      </c>
      <c r="K1445" s="67">
        <v>733.02</v>
      </c>
    </row>
    <row r="1446" spans="1:11" s="6" customFormat="1" ht="15" outlineLevel="1">
      <c r="A1446" s="59" t="s">
        <v>43</v>
      </c>
      <c r="B1446" s="108"/>
      <c r="C1446" s="108" t="s">
        <v>55</v>
      </c>
      <c r="D1446" s="109" t="s">
        <v>54</v>
      </c>
      <c r="E1446" s="62">
        <v>64</v>
      </c>
      <c r="F1446" s="110"/>
      <c r="G1446" s="111"/>
      <c r="H1446" s="110"/>
      <c r="I1446" s="65">
        <v>21.42</v>
      </c>
      <c r="J1446" s="112">
        <v>41</v>
      </c>
      <c r="K1446" s="67">
        <v>362.1</v>
      </c>
    </row>
    <row r="1447" spans="1:11" s="6" customFormat="1" ht="15" outlineLevel="1">
      <c r="A1447" s="59" t="s">
        <v>43</v>
      </c>
      <c r="B1447" s="108"/>
      <c r="C1447" s="108" t="s">
        <v>56</v>
      </c>
      <c r="D1447" s="109" t="s">
        <v>54</v>
      </c>
      <c r="E1447" s="62">
        <v>98</v>
      </c>
      <c r="F1447" s="110"/>
      <c r="G1447" s="111"/>
      <c r="H1447" s="110"/>
      <c r="I1447" s="65">
        <v>0.15</v>
      </c>
      <c r="J1447" s="112">
        <v>95</v>
      </c>
      <c r="K1447" s="67">
        <v>3.68</v>
      </c>
    </row>
    <row r="1448" spans="1:11" s="6" customFormat="1" ht="15" outlineLevel="1">
      <c r="A1448" s="59" t="s">
        <v>43</v>
      </c>
      <c r="B1448" s="108"/>
      <c r="C1448" s="108" t="s">
        <v>57</v>
      </c>
      <c r="D1448" s="109" t="s">
        <v>54</v>
      </c>
      <c r="E1448" s="62">
        <v>77</v>
      </c>
      <c r="F1448" s="110"/>
      <c r="G1448" s="111"/>
      <c r="H1448" s="110"/>
      <c r="I1448" s="65">
        <v>0.12</v>
      </c>
      <c r="J1448" s="112">
        <v>65</v>
      </c>
      <c r="K1448" s="67">
        <v>2.52</v>
      </c>
    </row>
    <row r="1449" spans="1:11" s="6" customFormat="1" ht="30" outlineLevel="1">
      <c r="A1449" s="59" t="s">
        <v>43</v>
      </c>
      <c r="B1449" s="108"/>
      <c r="C1449" s="108" t="s">
        <v>58</v>
      </c>
      <c r="D1449" s="109" t="s">
        <v>59</v>
      </c>
      <c r="E1449" s="62">
        <v>164.8</v>
      </c>
      <c r="F1449" s="110"/>
      <c r="G1449" s="111" t="s">
        <v>85</v>
      </c>
      <c r="H1449" s="110"/>
      <c r="I1449" s="65">
        <v>2.78</v>
      </c>
      <c r="J1449" s="112"/>
      <c r="K1449" s="67"/>
    </row>
    <row r="1450" spans="1:11" s="6" customFormat="1" ht="15.75">
      <c r="A1450" s="70" t="s">
        <v>43</v>
      </c>
      <c r="B1450" s="113"/>
      <c r="C1450" s="113" t="s">
        <v>60</v>
      </c>
      <c r="D1450" s="114"/>
      <c r="E1450" s="73" t="s">
        <v>43</v>
      </c>
      <c r="F1450" s="115"/>
      <c r="G1450" s="116"/>
      <c r="H1450" s="115"/>
      <c r="I1450" s="76">
        <v>89.25</v>
      </c>
      <c r="J1450" s="117"/>
      <c r="K1450" s="78">
        <v>1991.72</v>
      </c>
    </row>
    <row r="1451" spans="1:11" s="6" customFormat="1" ht="15" outlineLevel="1">
      <c r="A1451" s="59" t="s">
        <v>43</v>
      </c>
      <c r="B1451" s="108"/>
      <c r="C1451" s="108" t="s">
        <v>61</v>
      </c>
      <c r="D1451" s="109"/>
      <c r="E1451" s="62" t="s">
        <v>43</v>
      </c>
      <c r="F1451" s="110"/>
      <c r="G1451" s="111"/>
      <c r="H1451" s="110"/>
      <c r="I1451" s="65"/>
      <c r="J1451" s="112"/>
      <c r="K1451" s="67"/>
    </row>
    <row r="1452" spans="1:11" s="6" customFormat="1" ht="25.5" outlineLevel="1">
      <c r="A1452" s="59" t="s">
        <v>43</v>
      </c>
      <c r="B1452" s="108"/>
      <c r="C1452" s="108" t="s">
        <v>46</v>
      </c>
      <c r="D1452" s="109"/>
      <c r="E1452" s="62" t="s">
        <v>43</v>
      </c>
      <c r="F1452" s="110">
        <v>8.8000000000000007</v>
      </c>
      <c r="G1452" s="111" t="s">
        <v>90</v>
      </c>
      <c r="H1452" s="110"/>
      <c r="I1452" s="65">
        <v>0.01</v>
      </c>
      <c r="J1452" s="112">
        <v>26.39</v>
      </c>
      <c r="K1452" s="67">
        <v>0.39</v>
      </c>
    </row>
    <row r="1453" spans="1:11" s="6" customFormat="1" ht="25.5" outlineLevel="1">
      <c r="A1453" s="59" t="s">
        <v>43</v>
      </c>
      <c r="B1453" s="108"/>
      <c r="C1453" s="108" t="s">
        <v>48</v>
      </c>
      <c r="D1453" s="109"/>
      <c r="E1453" s="62" t="s">
        <v>43</v>
      </c>
      <c r="F1453" s="110">
        <v>8.8000000000000007</v>
      </c>
      <c r="G1453" s="111" t="s">
        <v>90</v>
      </c>
      <c r="H1453" s="110"/>
      <c r="I1453" s="65">
        <v>0.01</v>
      </c>
      <c r="J1453" s="112">
        <v>26.39</v>
      </c>
      <c r="K1453" s="67">
        <v>0.39</v>
      </c>
    </row>
    <row r="1454" spans="1:11" s="6" customFormat="1" ht="15" outlineLevel="1">
      <c r="A1454" s="59" t="s">
        <v>43</v>
      </c>
      <c r="B1454" s="108"/>
      <c r="C1454" s="108" t="s">
        <v>63</v>
      </c>
      <c r="D1454" s="109" t="s">
        <v>54</v>
      </c>
      <c r="E1454" s="62">
        <v>175</v>
      </c>
      <c r="F1454" s="110"/>
      <c r="G1454" s="111"/>
      <c r="H1454" s="110"/>
      <c r="I1454" s="65">
        <v>0.02</v>
      </c>
      <c r="J1454" s="112">
        <v>160</v>
      </c>
      <c r="K1454" s="67">
        <v>0.62</v>
      </c>
    </row>
    <row r="1455" spans="1:11" s="6" customFormat="1" ht="15" outlineLevel="1">
      <c r="A1455" s="59" t="s">
        <v>43</v>
      </c>
      <c r="B1455" s="108"/>
      <c r="C1455" s="108" t="s">
        <v>64</v>
      </c>
      <c r="D1455" s="109"/>
      <c r="E1455" s="62" t="s">
        <v>43</v>
      </c>
      <c r="F1455" s="110"/>
      <c r="G1455" s="111"/>
      <c r="H1455" s="110"/>
      <c r="I1455" s="65">
        <v>0.03</v>
      </c>
      <c r="J1455" s="112"/>
      <c r="K1455" s="67">
        <v>1.01</v>
      </c>
    </row>
    <row r="1456" spans="1:11" s="6" customFormat="1" ht="15.75">
      <c r="A1456" s="70" t="s">
        <v>43</v>
      </c>
      <c r="B1456" s="113"/>
      <c r="C1456" s="113" t="s">
        <v>65</v>
      </c>
      <c r="D1456" s="114"/>
      <c r="E1456" s="73" t="s">
        <v>43</v>
      </c>
      <c r="F1456" s="115"/>
      <c r="G1456" s="116"/>
      <c r="H1456" s="115"/>
      <c r="I1456" s="76">
        <v>89.28</v>
      </c>
      <c r="J1456" s="117"/>
      <c r="K1456" s="78">
        <v>1992.73</v>
      </c>
    </row>
    <row r="1457" spans="1:11" s="6" customFormat="1" ht="180">
      <c r="A1457" s="59">
        <v>117</v>
      </c>
      <c r="B1457" s="108" t="s">
        <v>712</v>
      </c>
      <c r="C1457" s="108" t="s">
        <v>713</v>
      </c>
      <c r="D1457" s="109" t="s">
        <v>93</v>
      </c>
      <c r="E1457" s="62" t="s">
        <v>714</v>
      </c>
      <c r="F1457" s="110">
        <v>245.91</v>
      </c>
      <c r="G1457" s="111"/>
      <c r="H1457" s="110"/>
      <c r="I1457" s="65"/>
      <c r="J1457" s="112"/>
      <c r="K1457" s="67"/>
    </row>
    <row r="1458" spans="1:11" s="6" customFormat="1" ht="25.5" outlineLevel="1">
      <c r="A1458" s="59" t="s">
        <v>43</v>
      </c>
      <c r="B1458" s="108"/>
      <c r="C1458" s="108" t="s">
        <v>44</v>
      </c>
      <c r="D1458" s="109"/>
      <c r="E1458" s="62" t="s">
        <v>43</v>
      </c>
      <c r="F1458" s="110">
        <v>63.74</v>
      </c>
      <c r="G1458" s="111" t="s">
        <v>94</v>
      </c>
      <c r="H1458" s="110"/>
      <c r="I1458" s="65">
        <v>118.02</v>
      </c>
      <c r="J1458" s="112">
        <v>26.39</v>
      </c>
      <c r="K1458" s="67">
        <v>3114.67</v>
      </c>
    </row>
    <row r="1459" spans="1:11" s="6" customFormat="1" ht="15" outlineLevel="1">
      <c r="A1459" s="59" t="s">
        <v>43</v>
      </c>
      <c r="B1459" s="108"/>
      <c r="C1459" s="108" t="s">
        <v>46</v>
      </c>
      <c r="D1459" s="109"/>
      <c r="E1459" s="62" t="s">
        <v>43</v>
      </c>
      <c r="F1459" s="110">
        <v>1.1399999999999999</v>
      </c>
      <c r="G1459" s="111" t="s">
        <v>95</v>
      </c>
      <c r="H1459" s="110"/>
      <c r="I1459" s="65">
        <v>2.09</v>
      </c>
      <c r="J1459" s="112">
        <v>6.02</v>
      </c>
      <c r="K1459" s="67">
        <v>12.56</v>
      </c>
    </row>
    <row r="1460" spans="1:11" s="6" customFormat="1" ht="15" outlineLevel="1">
      <c r="A1460" s="59" t="s">
        <v>43</v>
      </c>
      <c r="B1460" s="108"/>
      <c r="C1460" s="108" t="s">
        <v>48</v>
      </c>
      <c r="D1460" s="109"/>
      <c r="E1460" s="62" t="s">
        <v>43</v>
      </c>
      <c r="F1460" s="110"/>
      <c r="G1460" s="111"/>
      <c r="H1460" s="110"/>
      <c r="I1460" s="65"/>
      <c r="J1460" s="112">
        <v>26.39</v>
      </c>
      <c r="K1460" s="67"/>
    </row>
    <row r="1461" spans="1:11" s="6" customFormat="1" ht="15" outlineLevel="1">
      <c r="A1461" s="59" t="s">
        <v>43</v>
      </c>
      <c r="B1461" s="108"/>
      <c r="C1461" s="108" t="s">
        <v>52</v>
      </c>
      <c r="D1461" s="109"/>
      <c r="E1461" s="62" t="s">
        <v>43</v>
      </c>
      <c r="F1461" s="110">
        <v>181.03</v>
      </c>
      <c r="G1461" s="111"/>
      <c r="H1461" s="110"/>
      <c r="I1461" s="65">
        <v>220.82</v>
      </c>
      <c r="J1461" s="112">
        <v>3.62</v>
      </c>
      <c r="K1461" s="67">
        <v>799.37</v>
      </c>
    </row>
    <row r="1462" spans="1:11" s="6" customFormat="1" ht="15" outlineLevel="1">
      <c r="A1462" s="59" t="s">
        <v>43</v>
      </c>
      <c r="B1462" s="108"/>
      <c r="C1462" s="108" t="s">
        <v>53</v>
      </c>
      <c r="D1462" s="109" t="s">
        <v>54</v>
      </c>
      <c r="E1462" s="62">
        <v>105</v>
      </c>
      <c r="F1462" s="110"/>
      <c r="G1462" s="111"/>
      <c r="H1462" s="110"/>
      <c r="I1462" s="65">
        <v>123.92</v>
      </c>
      <c r="J1462" s="112">
        <v>87</v>
      </c>
      <c r="K1462" s="67">
        <v>2709.76</v>
      </c>
    </row>
    <row r="1463" spans="1:11" s="6" customFormat="1" ht="15" outlineLevel="1">
      <c r="A1463" s="59" t="s">
        <v>43</v>
      </c>
      <c r="B1463" s="108"/>
      <c r="C1463" s="108" t="s">
        <v>55</v>
      </c>
      <c r="D1463" s="109" t="s">
        <v>54</v>
      </c>
      <c r="E1463" s="62">
        <v>70</v>
      </c>
      <c r="F1463" s="110"/>
      <c r="G1463" s="111"/>
      <c r="H1463" s="110"/>
      <c r="I1463" s="65">
        <v>82.61</v>
      </c>
      <c r="J1463" s="112">
        <v>41</v>
      </c>
      <c r="K1463" s="67">
        <v>1277.01</v>
      </c>
    </row>
    <row r="1464" spans="1:11" s="6" customFormat="1" ht="15" outlineLevel="1">
      <c r="A1464" s="59" t="s">
        <v>43</v>
      </c>
      <c r="B1464" s="108"/>
      <c r="C1464" s="108" t="s">
        <v>56</v>
      </c>
      <c r="D1464" s="109" t="s">
        <v>54</v>
      </c>
      <c r="E1464" s="62">
        <v>98</v>
      </c>
      <c r="F1464" s="110"/>
      <c r="G1464" s="111"/>
      <c r="H1464" s="110"/>
      <c r="I1464" s="65">
        <v>0</v>
      </c>
      <c r="J1464" s="112">
        <v>95</v>
      </c>
      <c r="K1464" s="67">
        <v>0</v>
      </c>
    </row>
    <row r="1465" spans="1:11" s="6" customFormat="1" ht="15" outlineLevel="1">
      <c r="A1465" s="59" t="s">
        <v>43</v>
      </c>
      <c r="B1465" s="108"/>
      <c r="C1465" s="108" t="s">
        <v>57</v>
      </c>
      <c r="D1465" s="109" t="s">
        <v>54</v>
      </c>
      <c r="E1465" s="62">
        <v>77</v>
      </c>
      <c r="F1465" s="110"/>
      <c r="G1465" s="111"/>
      <c r="H1465" s="110"/>
      <c r="I1465" s="65">
        <v>0</v>
      </c>
      <c r="J1465" s="112">
        <v>65</v>
      </c>
      <c r="K1465" s="67">
        <v>0</v>
      </c>
    </row>
    <row r="1466" spans="1:11" s="6" customFormat="1" ht="30" outlineLevel="1">
      <c r="A1466" s="59" t="s">
        <v>43</v>
      </c>
      <c r="B1466" s="108"/>
      <c r="C1466" s="108" t="s">
        <v>58</v>
      </c>
      <c r="D1466" s="109" t="s">
        <v>59</v>
      </c>
      <c r="E1466" s="62">
        <v>4.9800000000000004</v>
      </c>
      <c r="F1466" s="110"/>
      <c r="G1466" s="111" t="s">
        <v>94</v>
      </c>
      <c r="H1466" s="110"/>
      <c r="I1466" s="65">
        <v>9.2200000000000006</v>
      </c>
      <c r="J1466" s="112"/>
      <c r="K1466" s="67"/>
    </row>
    <row r="1467" spans="1:11" s="6" customFormat="1" ht="15.75">
      <c r="A1467" s="70" t="s">
        <v>43</v>
      </c>
      <c r="B1467" s="113"/>
      <c r="C1467" s="113" t="s">
        <v>60</v>
      </c>
      <c r="D1467" s="114"/>
      <c r="E1467" s="73" t="s">
        <v>43</v>
      </c>
      <c r="F1467" s="115"/>
      <c r="G1467" s="116"/>
      <c r="H1467" s="115"/>
      <c r="I1467" s="76">
        <v>547.46</v>
      </c>
      <c r="J1467" s="117"/>
      <c r="K1467" s="78">
        <v>7913.37</v>
      </c>
    </row>
    <row r="1468" spans="1:11" s="6" customFormat="1" ht="120">
      <c r="A1468" s="59">
        <v>118</v>
      </c>
      <c r="B1468" s="108" t="s">
        <v>123</v>
      </c>
      <c r="C1468" s="108" t="s">
        <v>715</v>
      </c>
      <c r="D1468" s="109" t="s">
        <v>125</v>
      </c>
      <c r="E1468" s="62">
        <v>1</v>
      </c>
      <c r="F1468" s="110">
        <v>25270.27</v>
      </c>
      <c r="G1468" s="111"/>
      <c r="H1468" s="110"/>
      <c r="I1468" s="65">
        <v>25270.27</v>
      </c>
      <c r="J1468" s="112">
        <v>7.4</v>
      </c>
      <c r="K1468" s="78">
        <v>187000</v>
      </c>
    </row>
    <row r="1469" spans="1:11" s="6" customFormat="1" ht="180">
      <c r="A1469" s="59">
        <v>119</v>
      </c>
      <c r="B1469" s="108" t="s">
        <v>716</v>
      </c>
      <c r="C1469" s="108" t="s">
        <v>717</v>
      </c>
      <c r="D1469" s="109" t="s">
        <v>41</v>
      </c>
      <c r="E1469" s="62">
        <v>1</v>
      </c>
      <c r="F1469" s="110">
        <v>377.88</v>
      </c>
      <c r="G1469" s="111"/>
      <c r="H1469" s="110"/>
      <c r="I1469" s="65"/>
      <c r="J1469" s="112"/>
      <c r="K1469" s="67"/>
    </row>
    <row r="1470" spans="1:11" s="6" customFormat="1" ht="25.5" outlineLevel="1">
      <c r="A1470" s="59" t="s">
        <v>43</v>
      </c>
      <c r="B1470" s="108"/>
      <c r="C1470" s="108" t="s">
        <v>44</v>
      </c>
      <c r="D1470" s="109"/>
      <c r="E1470" s="62" t="s">
        <v>43</v>
      </c>
      <c r="F1470" s="110">
        <v>365.98</v>
      </c>
      <c r="G1470" s="111" t="s">
        <v>94</v>
      </c>
      <c r="H1470" s="110"/>
      <c r="I1470" s="65">
        <v>555.55999999999995</v>
      </c>
      <c r="J1470" s="112">
        <v>26.39</v>
      </c>
      <c r="K1470" s="67">
        <v>14661.17</v>
      </c>
    </row>
    <row r="1471" spans="1:11" s="6" customFormat="1" ht="15" outlineLevel="1">
      <c r="A1471" s="59" t="s">
        <v>43</v>
      </c>
      <c r="B1471" s="108"/>
      <c r="C1471" s="108" t="s">
        <v>46</v>
      </c>
      <c r="D1471" s="109"/>
      <c r="E1471" s="62" t="s">
        <v>43</v>
      </c>
      <c r="F1471" s="110"/>
      <c r="G1471" s="111" t="s">
        <v>95</v>
      </c>
      <c r="H1471" s="110"/>
      <c r="I1471" s="65"/>
      <c r="J1471" s="112"/>
      <c r="K1471" s="67"/>
    </row>
    <row r="1472" spans="1:11" s="6" customFormat="1" ht="15" outlineLevel="1">
      <c r="A1472" s="59" t="s">
        <v>43</v>
      </c>
      <c r="B1472" s="108"/>
      <c r="C1472" s="108" t="s">
        <v>48</v>
      </c>
      <c r="D1472" s="109"/>
      <c r="E1472" s="62" t="s">
        <v>43</v>
      </c>
      <c r="F1472" s="110"/>
      <c r="G1472" s="111"/>
      <c r="H1472" s="110"/>
      <c r="I1472" s="65"/>
      <c r="J1472" s="112">
        <v>26.39</v>
      </c>
      <c r="K1472" s="67"/>
    </row>
    <row r="1473" spans="1:11" s="6" customFormat="1" ht="15" outlineLevel="1">
      <c r="A1473" s="59" t="s">
        <v>43</v>
      </c>
      <c r="B1473" s="108"/>
      <c r="C1473" s="108" t="s">
        <v>52</v>
      </c>
      <c r="D1473" s="109"/>
      <c r="E1473" s="62" t="s">
        <v>43</v>
      </c>
      <c r="F1473" s="110">
        <v>11.9</v>
      </c>
      <c r="G1473" s="111"/>
      <c r="H1473" s="110"/>
      <c r="I1473" s="65">
        <v>11.9</v>
      </c>
      <c r="J1473" s="112">
        <v>8.23</v>
      </c>
      <c r="K1473" s="67">
        <v>97.94</v>
      </c>
    </row>
    <row r="1474" spans="1:11" s="6" customFormat="1" ht="15" outlineLevel="1">
      <c r="A1474" s="59" t="s">
        <v>43</v>
      </c>
      <c r="B1474" s="108"/>
      <c r="C1474" s="108" t="s">
        <v>53</v>
      </c>
      <c r="D1474" s="109" t="s">
        <v>54</v>
      </c>
      <c r="E1474" s="62">
        <v>114</v>
      </c>
      <c r="F1474" s="110"/>
      <c r="G1474" s="111"/>
      <c r="H1474" s="110"/>
      <c r="I1474" s="65">
        <v>633.34</v>
      </c>
      <c r="J1474" s="112">
        <v>79</v>
      </c>
      <c r="K1474" s="67">
        <v>11582.32</v>
      </c>
    </row>
    <row r="1475" spans="1:11" s="6" customFormat="1" ht="15" outlineLevel="1">
      <c r="A1475" s="59" t="s">
        <v>43</v>
      </c>
      <c r="B1475" s="108"/>
      <c r="C1475" s="108" t="s">
        <v>55</v>
      </c>
      <c r="D1475" s="109" t="s">
        <v>54</v>
      </c>
      <c r="E1475" s="62">
        <v>67</v>
      </c>
      <c r="F1475" s="110"/>
      <c r="G1475" s="111"/>
      <c r="H1475" s="110"/>
      <c r="I1475" s="65">
        <v>372.23</v>
      </c>
      <c r="J1475" s="112">
        <v>41</v>
      </c>
      <c r="K1475" s="67">
        <v>6011.08</v>
      </c>
    </row>
    <row r="1476" spans="1:11" s="6" customFormat="1" ht="15" outlineLevel="1">
      <c r="A1476" s="59" t="s">
        <v>43</v>
      </c>
      <c r="B1476" s="108"/>
      <c r="C1476" s="108" t="s">
        <v>56</v>
      </c>
      <c r="D1476" s="109" t="s">
        <v>54</v>
      </c>
      <c r="E1476" s="62">
        <v>98</v>
      </c>
      <c r="F1476" s="110"/>
      <c r="G1476" s="111"/>
      <c r="H1476" s="110"/>
      <c r="I1476" s="65">
        <v>0</v>
      </c>
      <c r="J1476" s="112">
        <v>95</v>
      </c>
      <c r="K1476" s="67">
        <v>0</v>
      </c>
    </row>
    <row r="1477" spans="1:11" s="6" customFormat="1" ht="15" outlineLevel="1">
      <c r="A1477" s="59" t="s">
        <v>43</v>
      </c>
      <c r="B1477" s="108"/>
      <c r="C1477" s="108" t="s">
        <v>57</v>
      </c>
      <c r="D1477" s="109" t="s">
        <v>54</v>
      </c>
      <c r="E1477" s="62">
        <v>77</v>
      </c>
      <c r="F1477" s="110"/>
      <c r="G1477" s="111"/>
      <c r="H1477" s="110"/>
      <c r="I1477" s="65">
        <v>0</v>
      </c>
      <c r="J1477" s="112">
        <v>65</v>
      </c>
      <c r="K1477" s="67">
        <v>0</v>
      </c>
    </row>
    <row r="1478" spans="1:11" s="6" customFormat="1" ht="30" outlineLevel="1">
      <c r="A1478" s="59" t="s">
        <v>43</v>
      </c>
      <c r="B1478" s="108"/>
      <c r="C1478" s="108" t="s">
        <v>58</v>
      </c>
      <c r="D1478" s="109" t="s">
        <v>59</v>
      </c>
      <c r="E1478" s="62">
        <v>29</v>
      </c>
      <c r="F1478" s="110"/>
      <c r="G1478" s="111" t="s">
        <v>94</v>
      </c>
      <c r="H1478" s="110"/>
      <c r="I1478" s="65">
        <v>44.02</v>
      </c>
      <c r="J1478" s="112"/>
      <c r="K1478" s="67"/>
    </row>
    <row r="1479" spans="1:11" s="6" customFormat="1" ht="15.75">
      <c r="A1479" s="70" t="s">
        <v>43</v>
      </c>
      <c r="B1479" s="113"/>
      <c r="C1479" s="113" t="s">
        <v>60</v>
      </c>
      <c r="D1479" s="114"/>
      <c r="E1479" s="73" t="s">
        <v>43</v>
      </c>
      <c r="F1479" s="115"/>
      <c r="G1479" s="116"/>
      <c r="H1479" s="115"/>
      <c r="I1479" s="76">
        <v>1573.03</v>
      </c>
      <c r="J1479" s="117"/>
      <c r="K1479" s="78">
        <v>32352.51</v>
      </c>
    </row>
    <row r="1480" spans="1:11" s="6" customFormat="1" ht="45">
      <c r="A1480" s="59">
        <v>120</v>
      </c>
      <c r="B1480" s="108" t="s">
        <v>123</v>
      </c>
      <c r="C1480" s="108" t="s">
        <v>718</v>
      </c>
      <c r="D1480" s="109" t="s">
        <v>125</v>
      </c>
      <c r="E1480" s="62">
        <v>1</v>
      </c>
      <c r="F1480" s="110">
        <v>2871.62</v>
      </c>
      <c r="G1480" s="111"/>
      <c r="H1480" s="110"/>
      <c r="I1480" s="65">
        <v>2871.62</v>
      </c>
      <c r="J1480" s="112">
        <v>7.4</v>
      </c>
      <c r="K1480" s="78">
        <v>21249.99</v>
      </c>
    </row>
    <row r="1481" spans="1:11" s="6" customFormat="1" ht="45">
      <c r="A1481" s="59">
        <v>121</v>
      </c>
      <c r="B1481" s="108" t="s">
        <v>719</v>
      </c>
      <c r="C1481" s="108" t="s">
        <v>720</v>
      </c>
      <c r="D1481" s="109" t="s">
        <v>106</v>
      </c>
      <c r="E1481" s="62">
        <v>0.01</v>
      </c>
      <c r="F1481" s="110">
        <v>131.63999999999999</v>
      </c>
      <c r="G1481" s="111"/>
      <c r="H1481" s="110"/>
      <c r="I1481" s="65">
        <v>1.32</v>
      </c>
      <c r="J1481" s="112">
        <v>12.2</v>
      </c>
      <c r="K1481" s="78">
        <v>16.059999999999999</v>
      </c>
    </row>
    <row r="1482" spans="1:11" s="6" customFormat="1" ht="180">
      <c r="A1482" s="59">
        <v>122</v>
      </c>
      <c r="B1482" s="108" t="s">
        <v>721</v>
      </c>
      <c r="C1482" s="108" t="s">
        <v>722</v>
      </c>
      <c r="D1482" s="109" t="s">
        <v>41</v>
      </c>
      <c r="E1482" s="62">
        <v>1</v>
      </c>
      <c r="F1482" s="110">
        <v>308.75</v>
      </c>
      <c r="G1482" s="111"/>
      <c r="H1482" s="110"/>
      <c r="I1482" s="65"/>
      <c r="J1482" s="112"/>
      <c r="K1482" s="67"/>
    </row>
    <row r="1483" spans="1:11" s="6" customFormat="1" ht="25.5" outlineLevel="1">
      <c r="A1483" s="59" t="s">
        <v>43</v>
      </c>
      <c r="B1483" s="108"/>
      <c r="C1483" s="108" t="s">
        <v>44</v>
      </c>
      <c r="D1483" s="109"/>
      <c r="E1483" s="62" t="s">
        <v>43</v>
      </c>
      <c r="F1483" s="110">
        <v>222.55</v>
      </c>
      <c r="G1483" s="111" t="s">
        <v>94</v>
      </c>
      <c r="H1483" s="110"/>
      <c r="I1483" s="65">
        <v>337.83</v>
      </c>
      <c r="J1483" s="112">
        <v>26.39</v>
      </c>
      <c r="K1483" s="67">
        <v>8915.36</v>
      </c>
    </row>
    <row r="1484" spans="1:11" s="6" customFormat="1" ht="15" outlineLevel="1">
      <c r="A1484" s="59" t="s">
        <v>43</v>
      </c>
      <c r="B1484" s="108"/>
      <c r="C1484" s="108" t="s">
        <v>46</v>
      </c>
      <c r="D1484" s="109"/>
      <c r="E1484" s="62" t="s">
        <v>43</v>
      </c>
      <c r="F1484" s="110">
        <v>31.81</v>
      </c>
      <c r="G1484" s="111" t="s">
        <v>95</v>
      </c>
      <c r="H1484" s="110"/>
      <c r="I1484" s="65">
        <v>47.72</v>
      </c>
      <c r="J1484" s="112">
        <v>8.5500000000000007</v>
      </c>
      <c r="K1484" s="67">
        <v>407.96</v>
      </c>
    </row>
    <row r="1485" spans="1:11" s="6" customFormat="1" ht="15" outlineLevel="1">
      <c r="A1485" s="59" t="s">
        <v>43</v>
      </c>
      <c r="B1485" s="108"/>
      <c r="C1485" s="108" t="s">
        <v>48</v>
      </c>
      <c r="D1485" s="109"/>
      <c r="E1485" s="62" t="s">
        <v>43</v>
      </c>
      <c r="F1485" s="110" t="s">
        <v>723</v>
      </c>
      <c r="G1485" s="111"/>
      <c r="H1485" s="110"/>
      <c r="I1485" s="68" t="s">
        <v>724</v>
      </c>
      <c r="J1485" s="112">
        <v>26.39</v>
      </c>
      <c r="K1485" s="69" t="s">
        <v>725</v>
      </c>
    </row>
    <row r="1486" spans="1:11" s="6" customFormat="1" ht="15" outlineLevel="1">
      <c r="A1486" s="59" t="s">
        <v>43</v>
      </c>
      <c r="B1486" s="108"/>
      <c r="C1486" s="108" t="s">
        <v>52</v>
      </c>
      <c r="D1486" s="109"/>
      <c r="E1486" s="62" t="s">
        <v>43</v>
      </c>
      <c r="F1486" s="110">
        <v>54.39</v>
      </c>
      <c r="G1486" s="111"/>
      <c r="H1486" s="110"/>
      <c r="I1486" s="65">
        <v>54.39</v>
      </c>
      <c r="J1486" s="112">
        <v>8.23</v>
      </c>
      <c r="K1486" s="67">
        <v>447.63</v>
      </c>
    </row>
    <row r="1487" spans="1:11" s="6" customFormat="1" ht="15" outlineLevel="1">
      <c r="A1487" s="59" t="s">
        <v>43</v>
      </c>
      <c r="B1487" s="108"/>
      <c r="C1487" s="108" t="s">
        <v>53</v>
      </c>
      <c r="D1487" s="109" t="s">
        <v>54</v>
      </c>
      <c r="E1487" s="62">
        <v>67</v>
      </c>
      <c r="F1487" s="110"/>
      <c r="G1487" s="111"/>
      <c r="H1487" s="110"/>
      <c r="I1487" s="65">
        <v>226.35</v>
      </c>
      <c r="J1487" s="112">
        <v>70</v>
      </c>
      <c r="K1487" s="67">
        <v>6240.75</v>
      </c>
    </row>
    <row r="1488" spans="1:11" s="6" customFormat="1" ht="15" outlineLevel="1">
      <c r="A1488" s="59" t="s">
        <v>43</v>
      </c>
      <c r="B1488" s="108"/>
      <c r="C1488" s="108" t="s">
        <v>55</v>
      </c>
      <c r="D1488" s="109" t="s">
        <v>54</v>
      </c>
      <c r="E1488" s="62">
        <v>67</v>
      </c>
      <c r="F1488" s="110"/>
      <c r="G1488" s="111"/>
      <c r="H1488" s="110"/>
      <c r="I1488" s="65">
        <v>226.35</v>
      </c>
      <c r="J1488" s="112">
        <v>41</v>
      </c>
      <c r="K1488" s="67">
        <v>3655.3</v>
      </c>
    </row>
    <row r="1489" spans="1:11" s="6" customFormat="1" ht="15" outlineLevel="1">
      <c r="A1489" s="59" t="s">
        <v>43</v>
      </c>
      <c r="B1489" s="108"/>
      <c r="C1489" s="108" t="s">
        <v>56</v>
      </c>
      <c r="D1489" s="109" t="s">
        <v>54</v>
      </c>
      <c r="E1489" s="62">
        <v>98</v>
      </c>
      <c r="F1489" s="110"/>
      <c r="G1489" s="111"/>
      <c r="H1489" s="110"/>
      <c r="I1489" s="65">
        <v>3.62</v>
      </c>
      <c r="J1489" s="112">
        <v>95</v>
      </c>
      <c r="K1489" s="67">
        <v>92.51</v>
      </c>
    </row>
    <row r="1490" spans="1:11" s="6" customFormat="1" ht="15" outlineLevel="1">
      <c r="A1490" s="59" t="s">
        <v>43</v>
      </c>
      <c r="B1490" s="108"/>
      <c r="C1490" s="108" t="s">
        <v>57</v>
      </c>
      <c r="D1490" s="109" t="s">
        <v>54</v>
      </c>
      <c r="E1490" s="62">
        <v>77</v>
      </c>
      <c r="F1490" s="110"/>
      <c r="G1490" s="111"/>
      <c r="H1490" s="110"/>
      <c r="I1490" s="65">
        <v>2.84</v>
      </c>
      <c r="J1490" s="112">
        <v>65</v>
      </c>
      <c r="K1490" s="67">
        <v>63.3</v>
      </c>
    </row>
    <row r="1491" spans="1:11" s="6" customFormat="1" ht="30" outlineLevel="1">
      <c r="A1491" s="59" t="s">
        <v>43</v>
      </c>
      <c r="B1491" s="108"/>
      <c r="C1491" s="108" t="s">
        <v>58</v>
      </c>
      <c r="D1491" s="109" t="s">
        <v>59</v>
      </c>
      <c r="E1491" s="62">
        <v>18.5</v>
      </c>
      <c r="F1491" s="110"/>
      <c r="G1491" s="111" t="s">
        <v>94</v>
      </c>
      <c r="H1491" s="110"/>
      <c r="I1491" s="65">
        <v>28.08</v>
      </c>
      <c r="J1491" s="112"/>
      <c r="K1491" s="67"/>
    </row>
    <row r="1492" spans="1:11" s="6" customFormat="1" ht="15.75">
      <c r="A1492" s="70" t="s">
        <v>43</v>
      </c>
      <c r="B1492" s="113"/>
      <c r="C1492" s="113" t="s">
        <v>60</v>
      </c>
      <c r="D1492" s="114"/>
      <c r="E1492" s="73" t="s">
        <v>43</v>
      </c>
      <c r="F1492" s="115"/>
      <c r="G1492" s="116"/>
      <c r="H1492" s="115"/>
      <c r="I1492" s="76">
        <v>899.1</v>
      </c>
      <c r="J1492" s="117"/>
      <c r="K1492" s="78">
        <v>19822.810000000001</v>
      </c>
    </row>
    <row r="1493" spans="1:11" s="6" customFormat="1" ht="15" outlineLevel="1">
      <c r="A1493" s="59" t="s">
        <v>43</v>
      </c>
      <c r="B1493" s="108"/>
      <c r="C1493" s="108" t="s">
        <v>61</v>
      </c>
      <c r="D1493" s="109"/>
      <c r="E1493" s="62" t="s">
        <v>43</v>
      </c>
      <c r="F1493" s="110"/>
      <c r="G1493" s="111"/>
      <c r="H1493" s="110"/>
      <c r="I1493" s="65"/>
      <c r="J1493" s="112"/>
      <c r="K1493" s="67"/>
    </row>
    <row r="1494" spans="1:11" s="6" customFormat="1" ht="25.5" outlineLevel="1">
      <c r="A1494" s="59" t="s">
        <v>43</v>
      </c>
      <c r="B1494" s="108"/>
      <c r="C1494" s="108" t="s">
        <v>46</v>
      </c>
      <c r="D1494" s="109"/>
      <c r="E1494" s="62" t="s">
        <v>43</v>
      </c>
      <c r="F1494" s="110">
        <v>2.46</v>
      </c>
      <c r="G1494" s="111" t="s">
        <v>100</v>
      </c>
      <c r="H1494" s="110"/>
      <c r="I1494" s="65">
        <v>0.37</v>
      </c>
      <c r="J1494" s="112">
        <v>26.39</v>
      </c>
      <c r="K1494" s="67">
        <v>9.74</v>
      </c>
    </row>
    <row r="1495" spans="1:11" s="6" customFormat="1" ht="25.5" outlineLevel="1">
      <c r="A1495" s="59" t="s">
        <v>43</v>
      </c>
      <c r="B1495" s="108"/>
      <c r="C1495" s="108" t="s">
        <v>48</v>
      </c>
      <c r="D1495" s="109"/>
      <c r="E1495" s="62" t="s">
        <v>43</v>
      </c>
      <c r="F1495" s="110">
        <v>2.46</v>
      </c>
      <c r="G1495" s="111" t="s">
        <v>100</v>
      </c>
      <c r="H1495" s="110"/>
      <c r="I1495" s="65">
        <v>0.37</v>
      </c>
      <c r="J1495" s="112">
        <v>26.39</v>
      </c>
      <c r="K1495" s="67">
        <v>9.74</v>
      </c>
    </row>
    <row r="1496" spans="1:11" s="6" customFormat="1" ht="15" outlineLevel="1">
      <c r="A1496" s="59" t="s">
        <v>43</v>
      </c>
      <c r="B1496" s="108"/>
      <c r="C1496" s="108" t="s">
        <v>63</v>
      </c>
      <c r="D1496" s="109" t="s">
        <v>54</v>
      </c>
      <c r="E1496" s="62">
        <v>175</v>
      </c>
      <c r="F1496" s="110"/>
      <c r="G1496" s="111"/>
      <c r="H1496" s="110"/>
      <c r="I1496" s="65">
        <v>0.64</v>
      </c>
      <c r="J1496" s="112">
        <v>160</v>
      </c>
      <c r="K1496" s="67">
        <v>15.58</v>
      </c>
    </row>
    <row r="1497" spans="1:11" s="6" customFormat="1" ht="15" outlineLevel="1">
      <c r="A1497" s="59" t="s">
        <v>43</v>
      </c>
      <c r="B1497" s="108"/>
      <c r="C1497" s="108" t="s">
        <v>64</v>
      </c>
      <c r="D1497" s="109"/>
      <c r="E1497" s="62" t="s">
        <v>43</v>
      </c>
      <c r="F1497" s="110"/>
      <c r="G1497" s="111"/>
      <c r="H1497" s="110"/>
      <c r="I1497" s="65">
        <v>1.01</v>
      </c>
      <c r="J1497" s="112"/>
      <c r="K1497" s="67">
        <v>25.32</v>
      </c>
    </row>
    <row r="1498" spans="1:11" s="6" customFormat="1" ht="15.75">
      <c r="A1498" s="70" t="s">
        <v>43</v>
      </c>
      <c r="B1498" s="113"/>
      <c r="C1498" s="113" t="s">
        <v>65</v>
      </c>
      <c r="D1498" s="114"/>
      <c r="E1498" s="73" t="s">
        <v>43</v>
      </c>
      <c r="F1498" s="115"/>
      <c r="G1498" s="116"/>
      <c r="H1498" s="115"/>
      <c r="I1498" s="76">
        <v>900.11</v>
      </c>
      <c r="J1498" s="117"/>
      <c r="K1498" s="78">
        <v>19848.13</v>
      </c>
    </row>
    <row r="1499" spans="1:11" s="6" customFormat="1" ht="150">
      <c r="A1499" s="59">
        <v>123</v>
      </c>
      <c r="B1499" s="108" t="s">
        <v>123</v>
      </c>
      <c r="C1499" s="108" t="s">
        <v>726</v>
      </c>
      <c r="D1499" s="109" t="s">
        <v>125</v>
      </c>
      <c r="E1499" s="62">
        <v>1</v>
      </c>
      <c r="F1499" s="110">
        <v>11486.49</v>
      </c>
      <c r="G1499" s="111"/>
      <c r="H1499" s="110"/>
      <c r="I1499" s="65">
        <v>11486.49</v>
      </c>
      <c r="J1499" s="112">
        <v>7.4</v>
      </c>
      <c r="K1499" s="78">
        <v>85000.03</v>
      </c>
    </row>
    <row r="1500" spans="1:11" s="6" customFormat="1" ht="45">
      <c r="A1500" s="59">
        <v>124</v>
      </c>
      <c r="B1500" s="108" t="s">
        <v>719</v>
      </c>
      <c r="C1500" s="108" t="s">
        <v>720</v>
      </c>
      <c r="D1500" s="109" t="s">
        <v>106</v>
      </c>
      <c r="E1500" s="62">
        <v>6.3E-2</v>
      </c>
      <c r="F1500" s="110">
        <v>131.63999999999999</v>
      </c>
      <c r="G1500" s="111"/>
      <c r="H1500" s="110"/>
      <c r="I1500" s="65">
        <v>8.2899999999999991</v>
      </c>
      <c r="J1500" s="112">
        <v>12.2</v>
      </c>
      <c r="K1500" s="78">
        <v>101.18</v>
      </c>
    </row>
    <row r="1501" spans="1:11" s="6" customFormat="1" ht="195">
      <c r="A1501" s="59">
        <v>125</v>
      </c>
      <c r="B1501" s="108" t="s">
        <v>727</v>
      </c>
      <c r="C1501" s="108" t="s">
        <v>728</v>
      </c>
      <c r="D1501" s="109" t="s">
        <v>156</v>
      </c>
      <c r="E1501" s="62" t="s">
        <v>541</v>
      </c>
      <c r="F1501" s="110">
        <v>216.57</v>
      </c>
      <c r="G1501" s="111"/>
      <c r="H1501" s="110"/>
      <c r="I1501" s="65"/>
      <c r="J1501" s="112"/>
      <c r="K1501" s="67"/>
    </row>
    <row r="1502" spans="1:11" s="6" customFormat="1" ht="25.5" outlineLevel="1">
      <c r="A1502" s="59" t="s">
        <v>43</v>
      </c>
      <c r="B1502" s="108"/>
      <c r="C1502" s="108" t="s">
        <v>44</v>
      </c>
      <c r="D1502" s="109"/>
      <c r="E1502" s="62" t="s">
        <v>43</v>
      </c>
      <c r="F1502" s="110">
        <v>141.44</v>
      </c>
      <c r="G1502" s="111" t="s">
        <v>94</v>
      </c>
      <c r="H1502" s="110"/>
      <c r="I1502" s="65">
        <v>2.15</v>
      </c>
      <c r="J1502" s="112">
        <v>26.39</v>
      </c>
      <c r="K1502" s="67">
        <v>56.66</v>
      </c>
    </row>
    <row r="1503" spans="1:11" s="6" customFormat="1" ht="15" outlineLevel="1">
      <c r="A1503" s="59" t="s">
        <v>43</v>
      </c>
      <c r="B1503" s="108"/>
      <c r="C1503" s="108" t="s">
        <v>46</v>
      </c>
      <c r="D1503" s="109"/>
      <c r="E1503" s="62" t="s">
        <v>43</v>
      </c>
      <c r="F1503" s="110">
        <v>33.409999999999997</v>
      </c>
      <c r="G1503" s="111" t="s">
        <v>95</v>
      </c>
      <c r="H1503" s="110"/>
      <c r="I1503" s="65">
        <v>0.5</v>
      </c>
      <c r="J1503" s="112">
        <v>9.4</v>
      </c>
      <c r="K1503" s="67">
        <v>4.71</v>
      </c>
    </row>
    <row r="1504" spans="1:11" s="6" customFormat="1" ht="15" outlineLevel="1">
      <c r="A1504" s="59" t="s">
        <v>43</v>
      </c>
      <c r="B1504" s="108"/>
      <c r="C1504" s="108" t="s">
        <v>48</v>
      </c>
      <c r="D1504" s="109"/>
      <c r="E1504" s="62" t="s">
        <v>43</v>
      </c>
      <c r="F1504" s="110" t="s">
        <v>729</v>
      </c>
      <c r="G1504" s="111"/>
      <c r="H1504" s="110"/>
      <c r="I1504" s="68" t="s">
        <v>730</v>
      </c>
      <c r="J1504" s="112">
        <v>26.39</v>
      </c>
      <c r="K1504" s="69" t="s">
        <v>731</v>
      </c>
    </row>
    <row r="1505" spans="1:11" s="6" customFormat="1" ht="15" outlineLevel="1">
      <c r="A1505" s="59" t="s">
        <v>43</v>
      </c>
      <c r="B1505" s="108"/>
      <c r="C1505" s="108" t="s">
        <v>52</v>
      </c>
      <c r="D1505" s="109"/>
      <c r="E1505" s="62" t="s">
        <v>43</v>
      </c>
      <c r="F1505" s="110">
        <v>41.72</v>
      </c>
      <c r="G1505" s="111"/>
      <c r="H1505" s="110"/>
      <c r="I1505" s="65">
        <v>0.42</v>
      </c>
      <c r="J1505" s="112">
        <v>4.33</v>
      </c>
      <c r="K1505" s="67">
        <v>1.81</v>
      </c>
    </row>
    <row r="1506" spans="1:11" s="6" customFormat="1" ht="15" outlineLevel="1">
      <c r="A1506" s="59" t="s">
        <v>43</v>
      </c>
      <c r="B1506" s="108"/>
      <c r="C1506" s="108" t="s">
        <v>53</v>
      </c>
      <c r="D1506" s="109" t="s">
        <v>54</v>
      </c>
      <c r="E1506" s="62">
        <v>105</v>
      </c>
      <c r="F1506" s="110"/>
      <c r="G1506" s="111"/>
      <c r="H1506" s="110"/>
      <c r="I1506" s="65">
        <v>2.2599999999999998</v>
      </c>
      <c r="J1506" s="112">
        <v>87</v>
      </c>
      <c r="K1506" s="67">
        <v>49.29</v>
      </c>
    </row>
    <row r="1507" spans="1:11" s="6" customFormat="1" ht="15" outlineLevel="1">
      <c r="A1507" s="59" t="s">
        <v>43</v>
      </c>
      <c r="B1507" s="108"/>
      <c r="C1507" s="108" t="s">
        <v>55</v>
      </c>
      <c r="D1507" s="109" t="s">
        <v>54</v>
      </c>
      <c r="E1507" s="62">
        <v>70</v>
      </c>
      <c r="F1507" s="110"/>
      <c r="G1507" s="111"/>
      <c r="H1507" s="110"/>
      <c r="I1507" s="65">
        <v>1.51</v>
      </c>
      <c r="J1507" s="112">
        <v>41</v>
      </c>
      <c r="K1507" s="67">
        <v>23.23</v>
      </c>
    </row>
    <row r="1508" spans="1:11" s="6" customFormat="1" ht="15" outlineLevel="1">
      <c r="A1508" s="59" t="s">
        <v>43</v>
      </c>
      <c r="B1508" s="108"/>
      <c r="C1508" s="108" t="s">
        <v>56</v>
      </c>
      <c r="D1508" s="109" t="s">
        <v>54</v>
      </c>
      <c r="E1508" s="62">
        <v>98</v>
      </c>
      <c r="F1508" s="110"/>
      <c r="G1508" s="111"/>
      <c r="H1508" s="110"/>
      <c r="I1508" s="65">
        <v>7.0000000000000007E-2</v>
      </c>
      <c r="J1508" s="112">
        <v>95</v>
      </c>
      <c r="K1508" s="67">
        <v>1.83</v>
      </c>
    </row>
    <row r="1509" spans="1:11" s="6" customFormat="1" ht="15" outlineLevel="1">
      <c r="A1509" s="59" t="s">
        <v>43</v>
      </c>
      <c r="B1509" s="108"/>
      <c r="C1509" s="108" t="s">
        <v>57</v>
      </c>
      <c r="D1509" s="109" t="s">
        <v>54</v>
      </c>
      <c r="E1509" s="62">
        <v>77</v>
      </c>
      <c r="F1509" s="110"/>
      <c r="G1509" s="111"/>
      <c r="H1509" s="110"/>
      <c r="I1509" s="65">
        <v>0.05</v>
      </c>
      <c r="J1509" s="112">
        <v>65</v>
      </c>
      <c r="K1509" s="67">
        <v>1.25</v>
      </c>
    </row>
    <row r="1510" spans="1:11" s="6" customFormat="1" ht="30" outlineLevel="1">
      <c r="A1510" s="59" t="s">
        <v>43</v>
      </c>
      <c r="B1510" s="108"/>
      <c r="C1510" s="108" t="s">
        <v>58</v>
      </c>
      <c r="D1510" s="109" t="s">
        <v>59</v>
      </c>
      <c r="E1510" s="62">
        <v>12.71</v>
      </c>
      <c r="F1510" s="110"/>
      <c r="G1510" s="111" t="s">
        <v>94</v>
      </c>
      <c r="H1510" s="110"/>
      <c r="I1510" s="65">
        <v>0.19</v>
      </c>
      <c r="J1510" s="112"/>
      <c r="K1510" s="67"/>
    </row>
    <row r="1511" spans="1:11" s="6" customFormat="1" ht="15.75">
      <c r="A1511" s="70" t="s">
        <v>43</v>
      </c>
      <c r="B1511" s="113"/>
      <c r="C1511" s="113" t="s">
        <v>60</v>
      </c>
      <c r="D1511" s="114"/>
      <c r="E1511" s="73" t="s">
        <v>43</v>
      </c>
      <c r="F1511" s="115"/>
      <c r="G1511" s="116"/>
      <c r="H1511" s="115"/>
      <c r="I1511" s="76">
        <v>6.96</v>
      </c>
      <c r="J1511" s="117"/>
      <c r="K1511" s="78">
        <v>138.78</v>
      </c>
    </row>
    <row r="1512" spans="1:11" s="6" customFormat="1" ht="15" outlineLevel="1">
      <c r="A1512" s="59" t="s">
        <v>43</v>
      </c>
      <c r="B1512" s="108"/>
      <c r="C1512" s="108" t="s">
        <v>61</v>
      </c>
      <c r="D1512" s="109"/>
      <c r="E1512" s="62" t="s">
        <v>43</v>
      </c>
      <c r="F1512" s="110"/>
      <c r="G1512" s="111"/>
      <c r="H1512" s="110"/>
      <c r="I1512" s="65"/>
      <c r="J1512" s="112"/>
      <c r="K1512" s="67"/>
    </row>
    <row r="1513" spans="1:11" s="6" customFormat="1" ht="25.5" outlineLevel="1">
      <c r="A1513" s="59" t="s">
        <v>43</v>
      </c>
      <c r="B1513" s="108"/>
      <c r="C1513" s="108" t="s">
        <v>46</v>
      </c>
      <c r="D1513" s="109"/>
      <c r="E1513" s="62" t="s">
        <v>43</v>
      </c>
      <c r="F1513" s="110">
        <v>4.88</v>
      </c>
      <c r="G1513" s="111" t="s">
        <v>100</v>
      </c>
      <c r="H1513" s="110"/>
      <c r="I1513" s="65">
        <v>0.01</v>
      </c>
      <c r="J1513" s="112">
        <v>26.39</v>
      </c>
      <c r="K1513" s="67">
        <v>0.19</v>
      </c>
    </row>
    <row r="1514" spans="1:11" s="6" customFormat="1" ht="25.5" outlineLevel="1">
      <c r="A1514" s="59" t="s">
        <v>43</v>
      </c>
      <c r="B1514" s="108"/>
      <c r="C1514" s="108" t="s">
        <v>48</v>
      </c>
      <c r="D1514" s="109"/>
      <c r="E1514" s="62" t="s">
        <v>43</v>
      </c>
      <c r="F1514" s="110">
        <v>4.88</v>
      </c>
      <c r="G1514" s="111" t="s">
        <v>100</v>
      </c>
      <c r="H1514" s="110"/>
      <c r="I1514" s="65">
        <v>0.01</v>
      </c>
      <c r="J1514" s="112">
        <v>26.39</v>
      </c>
      <c r="K1514" s="67">
        <v>0.19</v>
      </c>
    </row>
    <row r="1515" spans="1:11" s="6" customFormat="1" ht="15" outlineLevel="1">
      <c r="A1515" s="59" t="s">
        <v>43</v>
      </c>
      <c r="B1515" s="108"/>
      <c r="C1515" s="108" t="s">
        <v>63</v>
      </c>
      <c r="D1515" s="109" t="s">
        <v>54</v>
      </c>
      <c r="E1515" s="62">
        <v>175</v>
      </c>
      <c r="F1515" s="110"/>
      <c r="G1515" s="111"/>
      <c r="H1515" s="110"/>
      <c r="I1515" s="65">
        <v>0.02</v>
      </c>
      <c r="J1515" s="112">
        <v>160</v>
      </c>
      <c r="K1515" s="67">
        <v>0.3</v>
      </c>
    </row>
    <row r="1516" spans="1:11" s="6" customFormat="1" ht="15" outlineLevel="1">
      <c r="A1516" s="59" t="s">
        <v>43</v>
      </c>
      <c r="B1516" s="108"/>
      <c r="C1516" s="108" t="s">
        <v>64</v>
      </c>
      <c r="D1516" s="109"/>
      <c r="E1516" s="62" t="s">
        <v>43</v>
      </c>
      <c r="F1516" s="110"/>
      <c r="G1516" s="111"/>
      <c r="H1516" s="110"/>
      <c r="I1516" s="65">
        <v>0.03</v>
      </c>
      <c r="J1516" s="112"/>
      <c r="K1516" s="67">
        <v>0.49</v>
      </c>
    </row>
    <row r="1517" spans="1:11" s="6" customFormat="1" ht="15.75">
      <c r="A1517" s="70" t="s">
        <v>43</v>
      </c>
      <c r="B1517" s="113"/>
      <c r="C1517" s="113" t="s">
        <v>65</v>
      </c>
      <c r="D1517" s="114"/>
      <c r="E1517" s="73" t="s">
        <v>43</v>
      </c>
      <c r="F1517" s="115"/>
      <c r="G1517" s="116"/>
      <c r="H1517" s="115"/>
      <c r="I1517" s="76">
        <v>6.99</v>
      </c>
      <c r="J1517" s="117"/>
      <c r="K1517" s="78">
        <v>139.27000000000001</v>
      </c>
    </row>
    <row r="1518" spans="1:11" s="6" customFormat="1" ht="30">
      <c r="A1518" s="59">
        <v>126</v>
      </c>
      <c r="B1518" s="108" t="s">
        <v>732</v>
      </c>
      <c r="C1518" s="108" t="s">
        <v>733</v>
      </c>
      <c r="D1518" s="109" t="s">
        <v>103</v>
      </c>
      <c r="E1518" s="62" t="s">
        <v>714</v>
      </c>
      <c r="F1518" s="110">
        <v>721.79</v>
      </c>
      <c r="G1518" s="111"/>
      <c r="H1518" s="110"/>
      <c r="I1518" s="65">
        <v>880.44</v>
      </c>
      <c r="J1518" s="112">
        <v>3.59</v>
      </c>
      <c r="K1518" s="78">
        <v>3160.78</v>
      </c>
    </row>
    <row r="1519" spans="1:11" s="6" customFormat="1" ht="180">
      <c r="A1519" s="59">
        <v>127</v>
      </c>
      <c r="B1519" s="108" t="s">
        <v>459</v>
      </c>
      <c r="C1519" s="108" t="s">
        <v>734</v>
      </c>
      <c r="D1519" s="109" t="s">
        <v>41</v>
      </c>
      <c r="E1519" s="62">
        <v>1</v>
      </c>
      <c r="F1519" s="110">
        <v>703.32</v>
      </c>
      <c r="G1519" s="111"/>
      <c r="H1519" s="110"/>
      <c r="I1519" s="65"/>
      <c r="J1519" s="112"/>
      <c r="K1519" s="67"/>
    </row>
    <row r="1520" spans="1:11" s="6" customFormat="1" ht="25.5" outlineLevel="1">
      <c r="A1520" s="59" t="s">
        <v>43</v>
      </c>
      <c r="B1520" s="108"/>
      <c r="C1520" s="108" t="s">
        <v>44</v>
      </c>
      <c r="D1520" s="109"/>
      <c r="E1520" s="62" t="s">
        <v>43</v>
      </c>
      <c r="F1520" s="110">
        <v>295.92</v>
      </c>
      <c r="G1520" s="111" t="s">
        <v>94</v>
      </c>
      <c r="H1520" s="110"/>
      <c r="I1520" s="65">
        <v>449.21</v>
      </c>
      <c r="J1520" s="112">
        <v>26.39</v>
      </c>
      <c r="K1520" s="67">
        <v>11854.56</v>
      </c>
    </row>
    <row r="1521" spans="1:11" s="6" customFormat="1" ht="15" outlineLevel="1">
      <c r="A1521" s="59" t="s">
        <v>43</v>
      </c>
      <c r="B1521" s="108"/>
      <c r="C1521" s="108" t="s">
        <v>46</v>
      </c>
      <c r="D1521" s="109"/>
      <c r="E1521" s="62" t="s">
        <v>43</v>
      </c>
      <c r="F1521" s="110">
        <v>352.66</v>
      </c>
      <c r="G1521" s="111" t="s">
        <v>95</v>
      </c>
      <c r="H1521" s="110"/>
      <c r="I1521" s="65">
        <v>528.99</v>
      </c>
      <c r="J1521" s="112">
        <v>9.89</v>
      </c>
      <c r="K1521" s="67">
        <v>5231.71</v>
      </c>
    </row>
    <row r="1522" spans="1:11" s="6" customFormat="1" ht="15" outlineLevel="1">
      <c r="A1522" s="59" t="s">
        <v>43</v>
      </c>
      <c r="B1522" s="108"/>
      <c r="C1522" s="108" t="s">
        <v>48</v>
      </c>
      <c r="D1522" s="109"/>
      <c r="E1522" s="62" t="s">
        <v>43</v>
      </c>
      <c r="F1522" s="110" t="s">
        <v>461</v>
      </c>
      <c r="G1522" s="111"/>
      <c r="H1522" s="110"/>
      <c r="I1522" s="68" t="s">
        <v>686</v>
      </c>
      <c r="J1522" s="112">
        <v>26.39</v>
      </c>
      <c r="K1522" s="69" t="s">
        <v>687</v>
      </c>
    </row>
    <row r="1523" spans="1:11" s="6" customFormat="1" ht="15" outlineLevel="1">
      <c r="A1523" s="59" t="s">
        <v>43</v>
      </c>
      <c r="B1523" s="108"/>
      <c r="C1523" s="108" t="s">
        <v>52</v>
      </c>
      <c r="D1523" s="109"/>
      <c r="E1523" s="62" t="s">
        <v>43</v>
      </c>
      <c r="F1523" s="110">
        <v>54.74</v>
      </c>
      <c r="G1523" s="111"/>
      <c r="H1523" s="110"/>
      <c r="I1523" s="65">
        <v>54.74</v>
      </c>
      <c r="J1523" s="112">
        <v>8.23</v>
      </c>
      <c r="K1523" s="67">
        <v>450.51</v>
      </c>
    </row>
    <row r="1524" spans="1:11" s="6" customFormat="1" ht="15" outlineLevel="1">
      <c r="A1524" s="59" t="s">
        <v>43</v>
      </c>
      <c r="B1524" s="108"/>
      <c r="C1524" s="108" t="s">
        <v>53</v>
      </c>
      <c r="D1524" s="109" t="s">
        <v>54</v>
      </c>
      <c r="E1524" s="62">
        <v>67</v>
      </c>
      <c r="F1524" s="110"/>
      <c r="G1524" s="111"/>
      <c r="H1524" s="110"/>
      <c r="I1524" s="65">
        <v>300.97000000000003</v>
      </c>
      <c r="J1524" s="112">
        <v>70</v>
      </c>
      <c r="K1524" s="67">
        <v>8298.19</v>
      </c>
    </row>
    <row r="1525" spans="1:11" s="6" customFormat="1" ht="15" outlineLevel="1">
      <c r="A1525" s="59" t="s">
        <v>43</v>
      </c>
      <c r="B1525" s="108"/>
      <c r="C1525" s="108" t="s">
        <v>55</v>
      </c>
      <c r="D1525" s="109" t="s">
        <v>54</v>
      </c>
      <c r="E1525" s="62">
        <v>67</v>
      </c>
      <c r="F1525" s="110"/>
      <c r="G1525" s="111"/>
      <c r="H1525" s="110"/>
      <c r="I1525" s="65">
        <v>300.97000000000003</v>
      </c>
      <c r="J1525" s="112">
        <v>41</v>
      </c>
      <c r="K1525" s="67">
        <v>4860.37</v>
      </c>
    </row>
    <row r="1526" spans="1:11" s="6" customFormat="1" ht="15" outlineLevel="1">
      <c r="A1526" s="59" t="s">
        <v>43</v>
      </c>
      <c r="B1526" s="108"/>
      <c r="C1526" s="108" t="s">
        <v>56</v>
      </c>
      <c r="D1526" s="109" t="s">
        <v>54</v>
      </c>
      <c r="E1526" s="62">
        <v>98</v>
      </c>
      <c r="F1526" s="110"/>
      <c r="G1526" s="111"/>
      <c r="H1526" s="110"/>
      <c r="I1526" s="65">
        <v>75.94</v>
      </c>
      <c r="J1526" s="112">
        <v>95</v>
      </c>
      <c r="K1526" s="67">
        <v>1942.71</v>
      </c>
    </row>
    <row r="1527" spans="1:11" s="6" customFormat="1" ht="15" outlineLevel="1">
      <c r="A1527" s="59" t="s">
        <v>43</v>
      </c>
      <c r="B1527" s="108"/>
      <c r="C1527" s="108" t="s">
        <v>57</v>
      </c>
      <c r="D1527" s="109" t="s">
        <v>54</v>
      </c>
      <c r="E1527" s="62">
        <v>77</v>
      </c>
      <c r="F1527" s="110"/>
      <c r="G1527" s="111"/>
      <c r="H1527" s="110"/>
      <c r="I1527" s="65">
        <v>59.67</v>
      </c>
      <c r="J1527" s="112">
        <v>65</v>
      </c>
      <c r="K1527" s="67">
        <v>1329.22</v>
      </c>
    </row>
    <row r="1528" spans="1:11" s="6" customFormat="1" ht="30" outlineLevel="1">
      <c r="A1528" s="59" t="s">
        <v>43</v>
      </c>
      <c r="B1528" s="108"/>
      <c r="C1528" s="108" t="s">
        <v>58</v>
      </c>
      <c r="D1528" s="109" t="s">
        <v>59</v>
      </c>
      <c r="E1528" s="62">
        <v>24</v>
      </c>
      <c r="F1528" s="110"/>
      <c r="G1528" s="111" t="s">
        <v>94</v>
      </c>
      <c r="H1528" s="110"/>
      <c r="I1528" s="65">
        <v>36.43</v>
      </c>
      <c r="J1528" s="112"/>
      <c r="K1528" s="67"/>
    </row>
    <row r="1529" spans="1:11" s="6" customFormat="1" ht="15.75">
      <c r="A1529" s="70" t="s">
        <v>43</v>
      </c>
      <c r="B1529" s="113"/>
      <c r="C1529" s="113" t="s">
        <v>60</v>
      </c>
      <c r="D1529" s="114"/>
      <c r="E1529" s="73" t="s">
        <v>43</v>
      </c>
      <c r="F1529" s="115"/>
      <c r="G1529" s="116"/>
      <c r="H1529" s="115"/>
      <c r="I1529" s="76">
        <v>1770.49</v>
      </c>
      <c r="J1529" s="117"/>
      <c r="K1529" s="78">
        <v>33967.269999999997</v>
      </c>
    </row>
    <row r="1530" spans="1:11" s="6" customFormat="1" ht="15" outlineLevel="1">
      <c r="A1530" s="59" t="s">
        <v>43</v>
      </c>
      <c r="B1530" s="108"/>
      <c r="C1530" s="108" t="s">
        <v>61</v>
      </c>
      <c r="D1530" s="109"/>
      <c r="E1530" s="62" t="s">
        <v>43</v>
      </c>
      <c r="F1530" s="110"/>
      <c r="G1530" s="111"/>
      <c r="H1530" s="110"/>
      <c r="I1530" s="65"/>
      <c r="J1530" s="112"/>
      <c r="K1530" s="67"/>
    </row>
    <row r="1531" spans="1:11" s="6" customFormat="1" ht="25.5" outlineLevel="1">
      <c r="A1531" s="59" t="s">
        <v>43</v>
      </c>
      <c r="B1531" s="108"/>
      <c r="C1531" s="108" t="s">
        <v>46</v>
      </c>
      <c r="D1531" s="109"/>
      <c r="E1531" s="62" t="s">
        <v>43</v>
      </c>
      <c r="F1531" s="110">
        <v>51.66</v>
      </c>
      <c r="G1531" s="111" t="s">
        <v>100</v>
      </c>
      <c r="H1531" s="110"/>
      <c r="I1531" s="65">
        <v>7.75</v>
      </c>
      <c r="J1531" s="112">
        <v>26.39</v>
      </c>
      <c r="K1531" s="67">
        <v>204.5</v>
      </c>
    </row>
    <row r="1532" spans="1:11" s="6" customFormat="1" ht="25.5" outlineLevel="1">
      <c r="A1532" s="59" t="s">
        <v>43</v>
      </c>
      <c r="B1532" s="108"/>
      <c r="C1532" s="108" t="s">
        <v>48</v>
      </c>
      <c r="D1532" s="109"/>
      <c r="E1532" s="62" t="s">
        <v>43</v>
      </c>
      <c r="F1532" s="110">
        <v>51.66</v>
      </c>
      <c r="G1532" s="111" t="s">
        <v>100</v>
      </c>
      <c r="H1532" s="110"/>
      <c r="I1532" s="65">
        <v>7.75</v>
      </c>
      <c r="J1532" s="112">
        <v>26.39</v>
      </c>
      <c r="K1532" s="67">
        <v>204.5</v>
      </c>
    </row>
    <row r="1533" spans="1:11" s="6" customFormat="1" ht="15" outlineLevel="1">
      <c r="A1533" s="59" t="s">
        <v>43</v>
      </c>
      <c r="B1533" s="108"/>
      <c r="C1533" s="108" t="s">
        <v>63</v>
      </c>
      <c r="D1533" s="109" t="s">
        <v>54</v>
      </c>
      <c r="E1533" s="62">
        <v>175</v>
      </c>
      <c r="F1533" s="110"/>
      <c r="G1533" s="111"/>
      <c r="H1533" s="110"/>
      <c r="I1533" s="65">
        <v>13.57</v>
      </c>
      <c r="J1533" s="112">
        <v>160</v>
      </c>
      <c r="K1533" s="67">
        <v>327.20999999999998</v>
      </c>
    </row>
    <row r="1534" spans="1:11" s="6" customFormat="1" ht="15" outlineLevel="1">
      <c r="A1534" s="59" t="s">
        <v>43</v>
      </c>
      <c r="B1534" s="108"/>
      <c r="C1534" s="108" t="s">
        <v>64</v>
      </c>
      <c r="D1534" s="109"/>
      <c r="E1534" s="62" t="s">
        <v>43</v>
      </c>
      <c r="F1534" s="110"/>
      <c r="G1534" s="111"/>
      <c r="H1534" s="110"/>
      <c r="I1534" s="65">
        <v>21.32</v>
      </c>
      <c r="J1534" s="112"/>
      <c r="K1534" s="67">
        <v>531.71</v>
      </c>
    </row>
    <row r="1535" spans="1:11" s="6" customFormat="1" ht="15.75">
      <c r="A1535" s="70" t="s">
        <v>43</v>
      </c>
      <c r="B1535" s="113"/>
      <c r="C1535" s="113" t="s">
        <v>65</v>
      </c>
      <c r="D1535" s="114"/>
      <c r="E1535" s="73" t="s">
        <v>43</v>
      </c>
      <c r="F1535" s="115"/>
      <c r="G1535" s="116"/>
      <c r="H1535" s="115"/>
      <c r="I1535" s="76">
        <v>1791.81</v>
      </c>
      <c r="J1535" s="117"/>
      <c r="K1535" s="78">
        <v>34498.980000000003</v>
      </c>
    </row>
    <row r="1536" spans="1:11" s="6" customFormat="1" ht="180">
      <c r="A1536" s="59">
        <v>128</v>
      </c>
      <c r="B1536" s="108" t="s">
        <v>464</v>
      </c>
      <c r="C1536" s="108" t="s">
        <v>465</v>
      </c>
      <c r="D1536" s="109" t="s">
        <v>41</v>
      </c>
      <c r="E1536" s="62">
        <v>1</v>
      </c>
      <c r="F1536" s="110">
        <v>35.31</v>
      </c>
      <c r="G1536" s="111"/>
      <c r="H1536" s="110"/>
      <c r="I1536" s="65"/>
      <c r="J1536" s="112"/>
      <c r="K1536" s="67"/>
    </row>
    <row r="1537" spans="1:11" s="6" customFormat="1" ht="25.5" outlineLevel="1">
      <c r="A1537" s="59" t="s">
        <v>43</v>
      </c>
      <c r="B1537" s="108"/>
      <c r="C1537" s="108" t="s">
        <v>44</v>
      </c>
      <c r="D1537" s="109"/>
      <c r="E1537" s="62" t="s">
        <v>43</v>
      </c>
      <c r="F1537" s="110">
        <v>5.81</v>
      </c>
      <c r="G1537" s="111" t="s">
        <v>94</v>
      </c>
      <c r="H1537" s="110"/>
      <c r="I1537" s="65">
        <v>8.82</v>
      </c>
      <c r="J1537" s="112">
        <v>26.39</v>
      </c>
      <c r="K1537" s="67">
        <v>232.75</v>
      </c>
    </row>
    <row r="1538" spans="1:11" s="6" customFormat="1" ht="15" outlineLevel="1">
      <c r="A1538" s="59" t="s">
        <v>43</v>
      </c>
      <c r="B1538" s="108"/>
      <c r="C1538" s="108" t="s">
        <v>46</v>
      </c>
      <c r="D1538" s="109"/>
      <c r="E1538" s="62" t="s">
        <v>43</v>
      </c>
      <c r="F1538" s="110">
        <v>27.61</v>
      </c>
      <c r="G1538" s="111" t="s">
        <v>95</v>
      </c>
      <c r="H1538" s="110"/>
      <c r="I1538" s="65">
        <v>41.42</v>
      </c>
      <c r="J1538" s="112">
        <v>10.93</v>
      </c>
      <c r="K1538" s="67">
        <v>452.67</v>
      </c>
    </row>
    <row r="1539" spans="1:11" s="6" customFormat="1" ht="15" outlineLevel="1">
      <c r="A1539" s="59" t="s">
        <v>43</v>
      </c>
      <c r="B1539" s="108"/>
      <c r="C1539" s="108" t="s">
        <v>48</v>
      </c>
      <c r="D1539" s="109"/>
      <c r="E1539" s="62" t="s">
        <v>43</v>
      </c>
      <c r="F1539" s="110" t="s">
        <v>466</v>
      </c>
      <c r="G1539" s="111"/>
      <c r="H1539" s="110"/>
      <c r="I1539" s="68" t="s">
        <v>688</v>
      </c>
      <c r="J1539" s="112">
        <v>26.39</v>
      </c>
      <c r="K1539" s="69" t="s">
        <v>689</v>
      </c>
    </row>
    <row r="1540" spans="1:11" s="6" customFormat="1" ht="15" outlineLevel="1">
      <c r="A1540" s="59" t="s">
        <v>43</v>
      </c>
      <c r="B1540" s="108"/>
      <c r="C1540" s="108" t="s">
        <v>52</v>
      </c>
      <c r="D1540" s="109"/>
      <c r="E1540" s="62" t="s">
        <v>43</v>
      </c>
      <c r="F1540" s="110">
        <v>1.89</v>
      </c>
      <c r="G1540" s="111"/>
      <c r="H1540" s="110"/>
      <c r="I1540" s="65">
        <v>1.89</v>
      </c>
      <c r="J1540" s="112">
        <v>8.23</v>
      </c>
      <c r="K1540" s="67">
        <v>15.55</v>
      </c>
    </row>
    <row r="1541" spans="1:11" s="6" customFormat="1" ht="15" outlineLevel="1">
      <c r="A1541" s="59" t="s">
        <v>43</v>
      </c>
      <c r="B1541" s="108"/>
      <c r="C1541" s="108" t="s">
        <v>53</v>
      </c>
      <c r="D1541" s="109" t="s">
        <v>54</v>
      </c>
      <c r="E1541" s="62">
        <v>114</v>
      </c>
      <c r="F1541" s="110"/>
      <c r="G1541" s="111"/>
      <c r="H1541" s="110"/>
      <c r="I1541" s="65">
        <v>10.050000000000001</v>
      </c>
      <c r="J1541" s="112">
        <v>79</v>
      </c>
      <c r="K1541" s="67">
        <v>183.87</v>
      </c>
    </row>
    <row r="1542" spans="1:11" s="6" customFormat="1" ht="15" outlineLevel="1">
      <c r="A1542" s="59" t="s">
        <v>43</v>
      </c>
      <c r="B1542" s="108"/>
      <c r="C1542" s="108" t="s">
        <v>55</v>
      </c>
      <c r="D1542" s="109" t="s">
        <v>54</v>
      </c>
      <c r="E1542" s="62">
        <v>67</v>
      </c>
      <c r="F1542" s="110"/>
      <c r="G1542" s="111"/>
      <c r="H1542" s="110"/>
      <c r="I1542" s="65">
        <v>5.91</v>
      </c>
      <c r="J1542" s="112">
        <v>41</v>
      </c>
      <c r="K1542" s="67">
        <v>95.43</v>
      </c>
    </row>
    <row r="1543" spans="1:11" s="6" customFormat="1" ht="15" outlineLevel="1">
      <c r="A1543" s="59" t="s">
        <v>43</v>
      </c>
      <c r="B1543" s="108"/>
      <c r="C1543" s="108" t="s">
        <v>56</v>
      </c>
      <c r="D1543" s="109" t="s">
        <v>54</v>
      </c>
      <c r="E1543" s="62">
        <v>98</v>
      </c>
      <c r="F1543" s="110"/>
      <c r="G1543" s="111"/>
      <c r="H1543" s="110"/>
      <c r="I1543" s="65">
        <v>8.1300000000000008</v>
      </c>
      <c r="J1543" s="112">
        <v>95</v>
      </c>
      <c r="K1543" s="67">
        <v>207.96</v>
      </c>
    </row>
    <row r="1544" spans="1:11" s="6" customFormat="1" ht="15" outlineLevel="1">
      <c r="A1544" s="59" t="s">
        <v>43</v>
      </c>
      <c r="B1544" s="108"/>
      <c r="C1544" s="108" t="s">
        <v>57</v>
      </c>
      <c r="D1544" s="109" t="s">
        <v>54</v>
      </c>
      <c r="E1544" s="62">
        <v>77</v>
      </c>
      <c r="F1544" s="110"/>
      <c r="G1544" s="111"/>
      <c r="H1544" s="110"/>
      <c r="I1544" s="65">
        <v>6.39</v>
      </c>
      <c r="J1544" s="112">
        <v>65</v>
      </c>
      <c r="K1544" s="67">
        <v>142.29</v>
      </c>
    </row>
    <row r="1545" spans="1:11" s="6" customFormat="1" ht="30" outlineLevel="1">
      <c r="A1545" s="59" t="s">
        <v>43</v>
      </c>
      <c r="B1545" s="108"/>
      <c r="C1545" s="108" t="s">
        <v>58</v>
      </c>
      <c r="D1545" s="109" t="s">
        <v>59</v>
      </c>
      <c r="E1545" s="62">
        <v>0.52</v>
      </c>
      <c r="F1545" s="110"/>
      <c r="G1545" s="111" t="s">
        <v>94</v>
      </c>
      <c r="H1545" s="110"/>
      <c r="I1545" s="65">
        <v>0.79</v>
      </c>
      <c r="J1545" s="112"/>
      <c r="K1545" s="67"/>
    </row>
    <row r="1546" spans="1:11" s="6" customFormat="1" ht="15.75">
      <c r="A1546" s="70" t="s">
        <v>43</v>
      </c>
      <c r="B1546" s="113"/>
      <c r="C1546" s="113" t="s">
        <v>60</v>
      </c>
      <c r="D1546" s="114"/>
      <c r="E1546" s="73" t="s">
        <v>43</v>
      </c>
      <c r="F1546" s="115"/>
      <c r="G1546" s="116"/>
      <c r="H1546" s="115"/>
      <c r="I1546" s="76">
        <v>82.61</v>
      </c>
      <c r="J1546" s="117"/>
      <c r="K1546" s="78">
        <v>1330.52</v>
      </c>
    </row>
    <row r="1547" spans="1:11" s="6" customFormat="1" ht="15" outlineLevel="1">
      <c r="A1547" s="59" t="s">
        <v>43</v>
      </c>
      <c r="B1547" s="108"/>
      <c r="C1547" s="108" t="s">
        <v>61</v>
      </c>
      <c r="D1547" s="109"/>
      <c r="E1547" s="62" t="s">
        <v>43</v>
      </c>
      <c r="F1547" s="110"/>
      <c r="G1547" s="111"/>
      <c r="H1547" s="110"/>
      <c r="I1547" s="65"/>
      <c r="J1547" s="112"/>
      <c r="K1547" s="67"/>
    </row>
    <row r="1548" spans="1:11" s="6" customFormat="1" ht="25.5" outlineLevel="1">
      <c r="A1548" s="59" t="s">
        <v>43</v>
      </c>
      <c r="B1548" s="108"/>
      <c r="C1548" s="108" t="s">
        <v>46</v>
      </c>
      <c r="D1548" s="109"/>
      <c r="E1548" s="62" t="s">
        <v>43</v>
      </c>
      <c r="F1548" s="110">
        <v>5.53</v>
      </c>
      <c r="G1548" s="111" t="s">
        <v>100</v>
      </c>
      <c r="H1548" s="110"/>
      <c r="I1548" s="65">
        <v>0.83</v>
      </c>
      <c r="J1548" s="112">
        <v>26.39</v>
      </c>
      <c r="K1548" s="67">
        <v>21.89</v>
      </c>
    </row>
    <row r="1549" spans="1:11" s="6" customFormat="1" ht="25.5" outlineLevel="1">
      <c r="A1549" s="59" t="s">
        <v>43</v>
      </c>
      <c r="B1549" s="108"/>
      <c r="C1549" s="108" t="s">
        <v>48</v>
      </c>
      <c r="D1549" s="109"/>
      <c r="E1549" s="62" t="s">
        <v>43</v>
      </c>
      <c r="F1549" s="110">
        <v>5.53</v>
      </c>
      <c r="G1549" s="111" t="s">
        <v>100</v>
      </c>
      <c r="H1549" s="110"/>
      <c r="I1549" s="65">
        <v>0.83</v>
      </c>
      <c r="J1549" s="112">
        <v>26.39</v>
      </c>
      <c r="K1549" s="67">
        <v>21.89</v>
      </c>
    </row>
    <row r="1550" spans="1:11" s="6" customFormat="1" ht="15" outlineLevel="1">
      <c r="A1550" s="59" t="s">
        <v>43</v>
      </c>
      <c r="B1550" s="108"/>
      <c r="C1550" s="108" t="s">
        <v>63</v>
      </c>
      <c r="D1550" s="109" t="s">
        <v>54</v>
      </c>
      <c r="E1550" s="62">
        <v>175</v>
      </c>
      <c r="F1550" s="110"/>
      <c r="G1550" s="111"/>
      <c r="H1550" s="110"/>
      <c r="I1550" s="65">
        <v>1.45</v>
      </c>
      <c r="J1550" s="112">
        <v>160</v>
      </c>
      <c r="K1550" s="67">
        <v>35.03</v>
      </c>
    </row>
    <row r="1551" spans="1:11" s="6" customFormat="1" ht="15" outlineLevel="1">
      <c r="A1551" s="59" t="s">
        <v>43</v>
      </c>
      <c r="B1551" s="108"/>
      <c r="C1551" s="108" t="s">
        <v>64</v>
      </c>
      <c r="D1551" s="109"/>
      <c r="E1551" s="62" t="s">
        <v>43</v>
      </c>
      <c r="F1551" s="110"/>
      <c r="G1551" s="111"/>
      <c r="H1551" s="110"/>
      <c r="I1551" s="65">
        <v>2.2799999999999998</v>
      </c>
      <c r="J1551" s="112"/>
      <c r="K1551" s="67">
        <v>56.92</v>
      </c>
    </row>
    <row r="1552" spans="1:11" s="6" customFormat="1" ht="15.75">
      <c r="A1552" s="70" t="s">
        <v>43</v>
      </c>
      <c r="B1552" s="113"/>
      <c r="C1552" s="113" t="s">
        <v>65</v>
      </c>
      <c r="D1552" s="114"/>
      <c r="E1552" s="73" t="s">
        <v>43</v>
      </c>
      <c r="F1552" s="115"/>
      <c r="G1552" s="116"/>
      <c r="H1552" s="115"/>
      <c r="I1552" s="76">
        <v>84.89</v>
      </c>
      <c r="J1552" s="117"/>
      <c r="K1552" s="78">
        <v>1387.44</v>
      </c>
    </row>
    <row r="1553" spans="1:11" s="6" customFormat="1" ht="195">
      <c r="A1553" s="59">
        <v>129</v>
      </c>
      <c r="B1553" s="108" t="s">
        <v>469</v>
      </c>
      <c r="C1553" s="108" t="s">
        <v>470</v>
      </c>
      <c r="D1553" s="109" t="s">
        <v>41</v>
      </c>
      <c r="E1553" s="62">
        <v>1</v>
      </c>
      <c r="F1553" s="110">
        <v>13.65</v>
      </c>
      <c r="G1553" s="111"/>
      <c r="H1553" s="110"/>
      <c r="I1553" s="65"/>
      <c r="J1553" s="112"/>
      <c r="K1553" s="67"/>
    </row>
    <row r="1554" spans="1:11" s="6" customFormat="1" ht="25.5" outlineLevel="1">
      <c r="A1554" s="59" t="s">
        <v>43</v>
      </c>
      <c r="B1554" s="108"/>
      <c r="C1554" s="108" t="s">
        <v>44</v>
      </c>
      <c r="D1554" s="109"/>
      <c r="E1554" s="62" t="s">
        <v>43</v>
      </c>
      <c r="F1554" s="110">
        <v>11.9</v>
      </c>
      <c r="G1554" s="111" t="s">
        <v>94</v>
      </c>
      <c r="H1554" s="110"/>
      <c r="I1554" s="65">
        <v>18.059999999999999</v>
      </c>
      <c r="J1554" s="112">
        <v>26.39</v>
      </c>
      <c r="K1554" s="67">
        <v>476.71</v>
      </c>
    </row>
    <row r="1555" spans="1:11" s="6" customFormat="1" ht="15" outlineLevel="1">
      <c r="A1555" s="59" t="s">
        <v>43</v>
      </c>
      <c r="B1555" s="108"/>
      <c r="C1555" s="108" t="s">
        <v>46</v>
      </c>
      <c r="D1555" s="109"/>
      <c r="E1555" s="62" t="s">
        <v>43</v>
      </c>
      <c r="F1555" s="110"/>
      <c r="G1555" s="111" t="s">
        <v>95</v>
      </c>
      <c r="H1555" s="110"/>
      <c r="I1555" s="65"/>
      <c r="J1555" s="112"/>
      <c r="K1555" s="67"/>
    </row>
    <row r="1556" spans="1:11" s="6" customFormat="1" ht="15" outlineLevel="1">
      <c r="A1556" s="59" t="s">
        <v>43</v>
      </c>
      <c r="B1556" s="108"/>
      <c r="C1556" s="108" t="s">
        <v>48</v>
      </c>
      <c r="D1556" s="109"/>
      <c r="E1556" s="62" t="s">
        <v>43</v>
      </c>
      <c r="F1556" s="110"/>
      <c r="G1556" s="111"/>
      <c r="H1556" s="110"/>
      <c r="I1556" s="65"/>
      <c r="J1556" s="112">
        <v>26.39</v>
      </c>
      <c r="K1556" s="67"/>
    </row>
    <row r="1557" spans="1:11" s="6" customFormat="1" ht="15" outlineLevel="1">
      <c r="A1557" s="59" t="s">
        <v>43</v>
      </c>
      <c r="B1557" s="108"/>
      <c r="C1557" s="108" t="s">
        <v>52</v>
      </c>
      <c r="D1557" s="109"/>
      <c r="E1557" s="62" t="s">
        <v>43</v>
      </c>
      <c r="F1557" s="110">
        <v>1.75</v>
      </c>
      <c r="G1557" s="111"/>
      <c r="H1557" s="110"/>
      <c r="I1557" s="65">
        <v>1.75</v>
      </c>
      <c r="J1557" s="112">
        <v>8.23</v>
      </c>
      <c r="K1557" s="67">
        <v>14.4</v>
      </c>
    </row>
    <row r="1558" spans="1:11" s="6" customFormat="1" ht="15" outlineLevel="1">
      <c r="A1558" s="59" t="s">
        <v>43</v>
      </c>
      <c r="B1558" s="108"/>
      <c r="C1558" s="108" t="s">
        <v>53</v>
      </c>
      <c r="D1558" s="109" t="s">
        <v>54</v>
      </c>
      <c r="E1558" s="62">
        <v>114</v>
      </c>
      <c r="F1558" s="110"/>
      <c r="G1558" s="111"/>
      <c r="H1558" s="110"/>
      <c r="I1558" s="65">
        <v>20.59</v>
      </c>
      <c r="J1558" s="112">
        <v>79</v>
      </c>
      <c r="K1558" s="67">
        <v>376.6</v>
      </c>
    </row>
    <row r="1559" spans="1:11" s="6" customFormat="1" ht="15" outlineLevel="1">
      <c r="A1559" s="59" t="s">
        <v>43</v>
      </c>
      <c r="B1559" s="108"/>
      <c r="C1559" s="108" t="s">
        <v>55</v>
      </c>
      <c r="D1559" s="109" t="s">
        <v>54</v>
      </c>
      <c r="E1559" s="62">
        <v>67</v>
      </c>
      <c r="F1559" s="110"/>
      <c r="G1559" s="111"/>
      <c r="H1559" s="110"/>
      <c r="I1559" s="65">
        <v>12.1</v>
      </c>
      <c r="J1559" s="112">
        <v>41</v>
      </c>
      <c r="K1559" s="67">
        <v>195.45</v>
      </c>
    </row>
    <row r="1560" spans="1:11" s="6" customFormat="1" ht="15" outlineLevel="1">
      <c r="A1560" s="59" t="s">
        <v>43</v>
      </c>
      <c r="B1560" s="108"/>
      <c r="C1560" s="108" t="s">
        <v>56</v>
      </c>
      <c r="D1560" s="109" t="s">
        <v>54</v>
      </c>
      <c r="E1560" s="62">
        <v>98</v>
      </c>
      <c r="F1560" s="110"/>
      <c r="G1560" s="111"/>
      <c r="H1560" s="110"/>
      <c r="I1560" s="65">
        <v>0</v>
      </c>
      <c r="J1560" s="112">
        <v>95</v>
      </c>
      <c r="K1560" s="67">
        <v>0</v>
      </c>
    </row>
    <row r="1561" spans="1:11" s="6" customFormat="1" ht="15" outlineLevel="1">
      <c r="A1561" s="59" t="s">
        <v>43</v>
      </c>
      <c r="B1561" s="108"/>
      <c r="C1561" s="108" t="s">
        <v>57</v>
      </c>
      <c r="D1561" s="109" t="s">
        <v>54</v>
      </c>
      <c r="E1561" s="62">
        <v>77</v>
      </c>
      <c r="F1561" s="110"/>
      <c r="G1561" s="111"/>
      <c r="H1561" s="110"/>
      <c r="I1561" s="65">
        <v>0</v>
      </c>
      <c r="J1561" s="112">
        <v>65</v>
      </c>
      <c r="K1561" s="67">
        <v>0</v>
      </c>
    </row>
    <row r="1562" spans="1:11" s="6" customFormat="1" ht="30" outlineLevel="1">
      <c r="A1562" s="59" t="s">
        <v>43</v>
      </c>
      <c r="B1562" s="108"/>
      <c r="C1562" s="108" t="s">
        <v>58</v>
      </c>
      <c r="D1562" s="109" t="s">
        <v>59</v>
      </c>
      <c r="E1562" s="62">
        <v>1</v>
      </c>
      <c r="F1562" s="110"/>
      <c r="G1562" s="111" t="s">
        <v>94</v>
      </c>
      <c r="H1562" s="110"/>
      <c r="I1562" s="65">
        <v>1.52</v>
      </c>
      <c r="J1562" s="112"/>
      <c r="K1562" s="67"/>
    </row>
    <row r="1563" spans="1:11" s="6" customFormat="1" ht="15.75">
      <c r="A1563" s="70" t="s">
        <v>43</v>
      </c>
      <c r="B1563" s="113"/>
      <c r="C1563" s="113" t="s">
        <v>60</v>
      </c>
      <c r="D1563" s="114"/>
      <c r="E1563" s="73" t="s">
        <v>43</v>
      </c>
      <c r="F1563" s="115"/>
      <c r="G1563" s="116"/>
      <c r="H1563" s="115"/>
      <c r="I1563" s="76">
        <v>52.5</v>
      </c>
      <c r="J1563" s="117"/>
      <c r="K1563" s="78">
        <v>1063.1600000000001</v>
      </c>
    </row>
    <row r="1564" spans="1:11" s="6" customFormat="1" ht="75">
      <c r="A1564" s="59">
        <v>130</v>
      </c>
      <c r="B1564" s="108" t="s">
        <v>123</v>
      </c>
      <c r="C1564" s="118" t="s">
        <v>735</v>
      </c>
      <c r="D1564" s="119" t="s">
        <v>125</v>
      </c>
      <c r="E1564" s="81">
        <v>1</v>
      </c>
      <c r="F1564" s="120">
        <v>6317.57</v>
      </c>
      <c r="G1564" s="121"/>
      <c r="H1564" s="120"/>
      <c r="I1564" s="84">
        <v>6317.57</v>
      </c>
      <c r="J1564" s="122">
        <v>7.4</v>
      </c>
      <c r="K1564" s="86">
        <v>46750.02</v>
      </c>
    </row>
    <row r="1565" spans="1:11" s="6" customFormat="1" ht="15">
      <c r="A1565" s="123"/>
      <c r="B1565" s="124"/>
      <c r="C1565" s="168" t="s">
        <v>127</v>
      </c>
      <c r="D1565" s="169"/>
      <c r="E1565" s="169"/>
      <c r="F1565" s="169"/>
      <c r="G1565" s="169"/>
      <c r="H1565" s="169"/>
      <c r="I1565" s="65">
        <v>49865.440000000002</v>
      </c>
      <c r="J1565" s="112"/>
      <c r="K1565" s="67">
        <v>401279.3</v>
      </c>
    </row>
    <row r="1566" spans="1:11" s="6" customFormat="1" ht="15">
      <c r="A1566" s="123"/>
      <c r="B1566" s="124"/>
      <c r="C1566" s="168" t="s">
        <v>128</v>
      </c>
      <c r="D1566" s="169"/>
      <c r="E1566" s="169"/>
      <c r="F1566" s="169"/>
      <c r="G1566" s="169"/>
      <c r="H1566" s="169"/>
      <c r="I1566" s="65"/>
      <c r="J1566" s="112"/>
      <c r="K1566" s="67"/>
    </row>
    <row r="1567" spans="1:11" s="6" customFormat="1" ht="15">
      <c r="A1567" s="123"/>
      <c r="B1567" s="124"/>
      <c r="C1567" s="168" t="s">
        <v>129</v>
      </c>
      <c r="D1567" s="169"/>
      <c r="E1567" s="169"/>
      <c r="F1567" s="169"/>
      <c r="G1567" s="169"/>
      <c r="H1567" s="169"/>
      <c r="I1567" s="65">
        <v>1926.14</v>
      </c>
      <c r="J1567" s="112"/>
      <c r="K1567" s="67">
        <v>50830.85</v>
      </c>
    </row>
    <row r="1568" spans="1:11" s="6" customFormat="1" ht="15">
      <c r="A1568" s="123"/>
      <c r="B1568" s="124"/>
      <c r="C1568" s="168" t="s">
        <v>130</v>
      </c>
      <c r="D1568" s="169"/>
      <c r="E1568" s="169"/>
      <c r="F1568" s="169"/>
      <c r="G1568" s="169"/>
      <c r="H1568" s="169"/>
      <c r="I1568" s="65">
        <v>46301.47</v>
      </c>
      <c r="J1568" s="112"/>
      <c r="K1568" s="67">
        <v>341944.49</v>
      </c>
    </row>
    <row r="1569" spans="1:11" s="6" customFormat="1" ht="15">
      <c r="A1569" s="123"/>
      <c r="B1569" s="124"/>
      <c r="C1569" s="168" t="s">
        <v>131</v>
      </c>
      <c r="D1569" s="169"/>
      <c r="E1569" s="169"/>
      <c r="F1569" s="169"/>
      <c r="G1569" s="169"/>
      <c r="H1569" s="169"/>
      <c r="I1569" s="65">
        <v>898.68</v>
      </c>
      <c r="J1569" s="112"/>
      <c r="K1569" s="67">
        <v>9071.67</v>
      </c>
    </row>
    <row r="1570" spans="1:11" s="6" customFormat="1" ht="15">
      <c r="A1570" s="123"/>
      <c r="B1570" s="124"/>
      <c r="C1570" s="168" t="s">
        <v>736</v>
      </c>
      <c r="D1570" s="169"/>
      <c r="E1570" s="169"/>
      <c r="F1570" s="169"/>
      <c r="G1570" s="169"/>
      <c r="H1570" s="169"/>
      <c r="I1570" s="65">
        <v>880.44</v>
      </c>
      <c r="J1570" s="112"/>
      <c r="K1570" s="67">
        <v>3160.78</v>
      </c>
    </row>
    <row r="1571" spans="1:11" s="6" customFormat="1" ht="15.75">
      <c r="A1571" s="123"/>
      <c r="B1571" s="124"/>
      <c r="C1571" s="173" t="s">
        <v>132</v>
      </c>
      <c r="D1571" s="174"/>
      <c r="E1571" s="174"/>
      <c r="F1571" s="174"/>
      <c r="G1571" s="174"/>
      <c r="H1571" s="174"/>
      <c r="I1571" s="76">
        <v>1669.61</v>
      </c>
      <c r="J1571" s="117"/>
      <c r="K1571" s="78">
        <v>38551</v>
      </c>
    </row>
    <row r="1572" spans="1:11" s="6" customFormat="1" ht="15.75">
      <c r="A1572" s="123"/>
      <c r="B1572" s="124"/>
      <c r="C1572" s="173" t="s">
        <v>133</v>
      </c>
      <c r="D1572" s="174"/>
      <c r="E1572" s="174"/>
      <c r="F1572" s="174"/>
      <c r="G1572" s="174"/>
      <c r="H1572" s="174"/>
      <c r="I1572" s="76">
        <v>1302.8</v>
      </c>
      <c r="J1572" s="117"/>
      <c r="K1572" s="78">
        <v>21735.47</v>
      </c>
    </row>
    <row r="1573" spans="1:11" s="6" customFormat="1" ht="32.1" customHeight="1">
      <c r="A1573" s="123"/>
      <c r="B1573" s="124"/>
      <c r="C1573" s="173" t="s">
        <v>737</v>
      </c>
      <c r="D1573" s="174"/>
      <c r="E1573" s="174"/>
      <c r="F1573" s="174"/>
      <c r="G1573" s="174"/>
      <c r="H1573" s="174"/>
      <c r="I1573" s="76"/>
      <c r="J1573" s="117"/>
      <c r="K1573" s="78"/>
    </row>
    <row r="1574" spans="1:11" s="6" customFormat="1" ht="15">
      <c r="A1574" s="123"/>
      <c r="B1574" s="124"/>
      <c r="C1574" s="168" t="s">
        <v>135</v>
      </c>
      <c r="D1574" s="169"/>
      <c r="E1574" s="169"/>
      <c r="F1574" s="169"/>
      <c r="G1574" s="169"/>
      <c r="H1574" s="169"/>
      <c r="I1574" s="65">
        <v>46686.55</v>
      </c>
      <c r="J1574" s="112"/>
      <c r="K1574" s="67">
        <v>352230.53</v>
      </c>
    </row>
    <row r="1575" spans="1:11" s="6" customFormat="1" ht="15">
      <c r="A1575" s="123"/>
      <c r="B1575" s="124"/>
      <c r="C1575" s="168" t="s">
        <v>136</v>
      </c>
      <c r="D1575" s="169"/>
      <c r="E1575" s="169"/>
      <c r="F1575" s="169"/>
      <c r="G1575" s="169"/>
      <c r="H1575" s="169"/>
      <c r="I1575" s="65">
        <v>5270.86</v>
      </c>
      <c r="J1575" s="112"/>
      <c r="K1575" s="67">
        <v>106174.46</v>
      </c>
    </row>
    <row r="1576" spans="1:11" s="6" customFormat="1" ht="15">
      <c r="A1576" s="123"/>
      <c r="B1576" s="124"/>
      <c r="C1576" s="168" t="s">
        <v>738</v>
      </c>
      <c r="D1576" s="169"/>
      <c r="E1576" s="169"/>
      <c r="F1576" s="169"/>
      <c r="G1576" s="169"/>
      <c r="H1576" s="169"/>
      <c r="I1576" s="65">
        <v>880.44</v>
      </c>
      <c r="J1576" s="112"/>
      <c r="K1576" s="67">
        <v>3160.78</v>
      </c>
    </row>
    <row r="1577" spans="1:11" s="6" customFormat="1" ht="15">
      <c r="A1577" s="123"/>
      <c r="B1577" s="124"/>
      <c r="C1577" s="168" t="s">
        <v>137</v>
      </c>
      <c r="D1577" s="169"/>
      <c r="E1577" s="169"/>
      <c r="F1577" s="169"/>
      <c r="G1577" s="169"/>
      <c r="H1577" s="169"/>
      <c r="I1577" s="65">
        <v>52837.85</v>
      </c>
      <c r="J1577" s="112"/>
      <c r="K1577" s="67">
        <v>461565.77</v>
      </c>
    </row>
    <row r="1578" spans="1:11" s="6" customFormat="1" ht="32.1" customHeight="1">
      <c r="A1578" s="123"/>
      <c r="B1578" s="124"/>
      <c r="C1578" s="175" t="s">
        <v>739</v>
      </c>
      <c r="D1578" s="176"/>
      <c r="E1578" s="176"/>
      <c r="F1578" s="176"/>
      <c r="G1578" s="176"/>
      <c r="H1578" s="176"/>
      <c r="I1578" s="87">
        <v>52837.85</v>
      </c>
      <c r="J1578" s="125"/>
      <c r="K1578" s="86">
        <v>461565.77</v>
      </c>
    </row>
    <row r="1579" spans="1:11" s="6" customFormat="1" ht="22.15" customHeight="1">
      <c r="A1579" s="166" t="s">
        <v>740</v>
      </c>
      <c r="B1579" s="167"/>
      <c r="C1579" s="167"/>
      <c r="D1579" s="167"/>
      <c r="E1579" s="167"/>
      <c r="F1579" s="167"/>
      <c r="G1579" s="167"/>
      <c r="H1579" s="167"/>
      <c r="I1579" s="167"/>
      <c r="J1579" s="167"/>
      <c r="K1579" s="167"/>
    </row>
    <row r="1580" spans="1:11" s="6" customFormat="1" ht="180">
      <c r="A1580" s="59">
        <v>131</v>
      </c>
      <c r="B1580" s="108" t="s">
        <v>476</v>
      </c>
      <c r="C1580" s="108" t="s">
        <v>477</v>
      </c>
      <c r="D1580" s="109" t="s">
        <v>142</v>
      </c>
      <c r="E1580" s="62" t="s">
        <v>741</v>
      </c>
      <c r="F1580" s="110">
        <v>540.74</v>
      </c>
      <c r="G1580" s="111"/>
      <c r="H1580" s="110"/>
      <c r="I1580" s="65"/>
      <c r="J1580" s="112"/>
      <c r="K1580" s="67"/>
    </row>
    <row r="1581" spans="1:11" s="6" customFormat="1" ht="25.5" outlineLevel="1">
      <c r="A1581" s="59" t="s">
        <v>43</v>
      </c>
      <c r="B1581" s="108"/>
      <c r="C1581" s="108" t="s">
        <v>44</v>
      </c>
      <c r="D1581" s="109"/>
      <c r="E1581" s="62" t="s">
        <v>43</v>
      </c>
      <c r="F1581" s="110">
        <v>519.59</v>
      </c>
      <c r="G1581" s="111" t="s">
        <v>94</v>
      </c>
      <c r="H1581" s="110"/>
      <c r="I1581" s="65">
        <v>733.53</v>
      </c>
      <c r="J1581" s="112">
        <v>26.39</v>
      </c>
      <c r="K1581" s="67">
        <v>19357.75</v>
      </c>
    </row>
    <row r="1582" spans="1:11" s="6" customFormat="1" ht="15" outlineLevel="1">
      <c r="A1582" s="59" t="s">
        <v>43</v>
      </c>
      <c r="B1582" s="108"/>
      <c r="C1582" s="108" t="s">
        <v>46</v>
      </c>
      <c r="D1582" s="109"/>
      <c r="E1582" s="62" t="s">
        <v>43</v>
      </c>
      <c r="F1582" s="110">
        <v>7.44</v>
      </c>
      <c r="G1582" s="111" t="s">
        <v>95</v>
      </c>
      <c r="H1582" s="110"/>
      <c r="I1582" s="65">
        <v>10.38</v>
      </c>
      <c r="J1582" s="112">
        <v>11.63</v>
      </c>
      <c r="K1582" s="67">
        <v>120.71</v>
      </c>
    </row>
    <row r="1583" spans="1:11" s="6" customFormat="1" ht="15" outlineLevel="1">
      <c r="A1583" s="59" t="s">
        <v>43</v>
      </c>
      <c r="B1583" s="108"/>
      <c r="C1583" s="108" t="s">
        <v>48</v>
      </c>
      <c r="D1583" s="109"/>
      <c r="E1583" s="62" t="s">
        <v>43</v>
      </c>
      <c r="F1583" s="110" t="s">
        <v>479</v>
      </c>
      <c r="G1583" s="111"/>
      <c r="H1583" s="110"/>
      <c r="I1583" s="68" t="s">
        <v>742</v>
      </c>
      <c r="J1583" s="112">
        <v>26.39</v>
      </c>
      <c r="K1583" s="69" t="s">
        <v>743</v>
      </c>
    </row>
    <row r="1584" spans="1:11" s="6" customFormat="1" ht="15" outlineLevel="1">
      <c r="A1584" s="59" t="s">
        <v>43</v>
      </c>
      <c r="B1584" s="108"/>
      <c r="C1584" s="108" t="s">
        <v>52</v>
      </c>
      <c r="D1584" s="109"/>
      <c r="E1584" s="62" t="s">
        <v>43</v>
      </c>
      <c r="F1584" s="110">
        <v>13.71</v>
      </c>
      <c r="G1584" s="111"/>
      <c r="H1584" s="110"/>
      <c r="I1584" s="65">
        <v>12.75</v>
      </c>
      <c r="J1584" s="112">
        <v>7.52</v>
      </c>
      <c r="K1584" s="67">
        <v>95.88</v>
      </c>
    </row>
    <row r="1585" spans="1:11" s="6" customFormat="1" ht="15" outlineLevel="1">
      <c r="A1585" s="59" t="s">
        <v>43</v>
      </c>
      <c r="B1585" s="108"/>
      <c r="C1585" s="108" t="s">
        <v>53</v>
      </c>
      <c r="D1585" s="109" t="s">
        <v>54</v>
      </c>
      <c r="E1585" s="62">
        <v>91</v>
      </c>
      <c r="F1585" s="110"/>
      <c r="G1585" s="111"/>
      <c r="H1585" s="110"/>
      <c r="I1585" s="65">
        <v>667.51</v>
      </c>
      <c r="J1585" s="112">
        <v>75</v>
      </c>
      <c r="K1585" s="67">
        <v>14518.31</v>
      </c>
    </row>
    <row r="1586" spans="1:11" s="6" customFormat="1" ht="15" outlineLevel="1">
      <c r="A1586" s="59" t="s">
        <v>43</v>
      </c>
      <c r="B1586" s="108"/>
      <c r="C1586" s="108" t="s">
        <v>55</v>
      </c>
      <c r="D1586" s="109" t="s">
        <v>54</v>
      </c>
      <c r="E1586" s="62">
        <v>70</v>
      </c>
      <c r="F1586" s="110"/>
      <c r="G1586" s="111"/>
      <c r="H1586" s="110"/>
      <c r="I1586" s="65">
        <v>513.47</v>
      </c>
      <c r="J1586" s="112">
        <v>41</v>
      </c>
      <c r="K1586" s="67">
        <v>7936.68</v>
      </c>
    </row>
    <row r="1587" spans="1:11" s="6" customFormat="1" ht="15" outlineLevel="1">
      <c r="A1587" s="59" t="s">
        <v>43</v>
      </c>
      <c r="B1587" s="108"/>
      <c r="C1587" s="108" t="s">
        <v>56</v>
      </c>
      <c r="D1587" s="109" t="s">
        <v>54</v>
      </c>
      <c r="E1587" s="62">
        <v>98</v>
      </c>
      <c r="F1587" s="110"/>
      <c r="G1587" s="111"/>
      <c r="H1587" s="110"/>
      <c r="I1587" s="65">
        <v>2.41</v>
      </c>
      <c r="J1587" s="112">
        <v>95</v>
      </c>
      <c r="K1587" s="67">
        <v>61.55</v>
      </c>
    </row>
    <row r="1588" spans="1:11" s="6" customFormat="1" ht="15" outlineLevel="1">
      <c r="A1588" s="59" t="s">
        <v>43</v>
      </c>
      <c r="B1588" s="108"/>
      <c r="C1588" s="108" t="s">
        <v>57</v>
      </c>
      <c r="D1588" s="109" t="s">
        <v>54</v>
      </c>
      <c r="E1588" s="62">
        <v>77</v>
      </c>
      <c r="F1588" s="110"/>
      <c r="G1588" s="111"/>
      <c r="H1588" s="110"/>
      <c r="I1588" s="65">
        <v>1.89</v>
      </c>
      <c r="J1588" s="112">
        <v>65</v>
      </c>
      <c r="K1588" s="67">
        <v>42.11</v>
      </c>
    </row>
    <row r="1589" spans="1:11" s="6" customFormat="1" ht="30" outlineLevel="1">
      <c r="A1589" s="59" t="s">
        <v>43</v>
      </c>
      <c r="B1589" s="108"/>
      <c r="C1589" s="108" t="s">
        <v>58</v>
      </c>
      <c r="D1589" s="109" t="s">
        <v>59</v>
      </c>
      <c r="E1589" s="62">
        <v>45.9</v>
      </c>
      <c r="F1589" s="110"/>
      <c r="G1589" s="111" t="s">
        <v>94</v>
      </c>
      <c r="H1589" s="110"/>
      <c r="I1589" s="65">
        <v>64.8</v>
      </c>
      <c r="J1589" s="112"/>
      <c r="K1589" s="67"/>
    </row>
    <row r="1590" spans="1:11" s="6" customFormat="1" ht="15.75">
      <c r="A1590" s="70" t="s">
        <v>43</v>
      </c>
      <c r="B1590" s="113"/>
      <c r="C1590" s="113" t="s">
        <v>60</v>
      </c>
      <c r="D1590" s="114"/>
      <c r="E1590" s="73" t="s">
        <v>43</v>
      </c>
      <c r="F1590" s="115"/>
      <c r="G1590" s="116"/>
      <c r="H1590" s="115"/>
      <c r="I1590" s="76">
        <v>1941.94</v>
      </c>
      <c r="J1590" s="117"/>
      <c r="K1590" s="78">
        <v>42132.99</v>
      </c>
    </row>
    <row r="1591" spans="1:11" s="6" customFormat="1" ht="15" outlineLevel="1">
      <c r="A1591" s="59" t="s">
        <v>43</v>
      </c>
      <c r="B1591" s="108"/>
      <c r="C1591" s="108" t="s">
        <v>61</v>
      </c>
      <c r="D1591" s="109"/>
      <c r="E1591" s="62" t="s">
        <v>43</v>
      </c>
      <c r="F1591" s="110"/>
      <c r="G1591" s="111"/>
      <c r="H1591" s="110"/>
      <c r="I1591" s="65"/>
      <c r="J1591" s="112"/>
      <c r="K1591" s="67"/>
    </row>
    <row r="1592" spans="1:11" s="6" customFormat="1" ht="25.5" outlineLevel="1">
      <c r="A1592" s="59" t="s">
        <v>43</v>
      </c>
      <c r="B1592" s="108"/>
      <c r="C1592" s="108" t="s">
        <v>46</v>
      </c>
      <c r="D1592" s="109"/>
      <c r="E1592" s="62" t="s">
        <v>43</v>
      </c>
      <c r="F1592" s="110">
        <v>1.76</v>
      </c>
      <c r="G1592" s="111" t="s">
        <v>100</v>
      </c>
      <c r="H1592" s="110"/>
      <c r="I1592" s="65">
        <v>0.25</v>
      </c>
      <c r="J1592" s="112">
        <v>26.39</v>
      </c>
      <c r="K1592" s="67">
        <v>6.48</v>
      </c>
    </row>
    <row r="1593" spans="1:11" s="6" customFormat="1" ht="25.5" outlineLevel="1">
      <c r="A1593" s="59" t="s">
        <v>43</v>
      </c>
      <c r="B1593" s="108"/>
      <c r="C1593" s="108" t="s">
        <v>48</v>
      </c>
      <c r="D1593" s="109"/>
      <c r="E1593" s="62" t="s">
        <v>43</v>
      </c>
      <c r="F1593" s="110">
        <v>1.76</v>
      </c>
      <c r="G1593" s="111" t="s">
        <v>100</v>
      </c>
      <c r="H1593" s="110"/>
      <c r="I1593" s="65">
        <v>0.25</v>
      </c>
      <c r="J1593" s="112">
        <v>26.39</v>
      </c>
      <c r="K1593" s="67">
        <v>6.48</v>
      </c>
    </row>
    <row r="1594" spans="1:11" s="6" customFormat="1" ht="15" outlineLevel="1">
      <c r="A1594" s="59" t="s">
        <v>43</v>
      </c>
      <c r="B1594" s="108"/>
      <c r="C1594" s="108" t="s">
        <v>63</v>
      </c>
      <c r="D1594" s="109" t="s">
        <v>54</v>
      </c>
      <c r="E1594" s="62">
        <v>175</v>
      </c>
      <c r="F1594" s="110"/>
      <c r="G1594" s="111"/>
      <c r="H1594" s="110"/>
      <c r="I1594" s="65">
        <v>0.44</v>
      </c>
      <c r="J1594" s="112">
        <v>160</v>
      </c>
      <c r="K1594" s="67">
        <v>10.37</v>
      </c>
    </row>
    <row r="1595" spans="1:11" s="6" customFormat="1" ht="15" outlineLevel="1">
      <c r="A1595" s="59" t="s">
        <v>43</v>
      </c>
      <c r="B1595" s="108"/>
      <c r="C1595" s="108" t="s">
        <v>64</v>
      </c>
      <c r="D1595" s="109"/>
      <c r="E1595" s="62" t="s">
        <v>43</v>
      </c>
      <c r="F1595" s="110"/>
      <c r="G1595" s="111"/>
      <c r="H1595" s="110"/>
      <c r="I1595" s="65">
        <v>0.69</v>
      </c>
      <c r="J1595" s="112"/>
      <c r="K1595" s="67">
        <v>16.850000000000001</v>
      </c>
    </row>
    <row r="1596" spans="1:11" s="6" customFormat="1" ht="15.75">
      <c r="A1596" s="70" t="s">
        <v>43</v>
      </c>
      <c r="B1596" s="113"/>
      <c r="C1596" s="113" t="s">
        <v>65</v>
      </c>
      <c r="D1596" s="114"/>
      <c r="E1596" s="73" t="s">
        <v>43</v>
      </c>
      <c r="F1596" s="115"/>
      <c r="G1596" s="116"/>
      <c r="H1596" s="115"/>
      <c r="I1596" s="76">
        <v>1942.63</v>
      </c>
      <c r="J1596" s="117"/>
      <c r="K1596" s="78">
        <v>42149.84</v>
      </c>
    </row>
    <row r="1597" spans="1:11" s="6" customFormat="1" ht="180">
      <c r="A1597" s="59">
        <v>132</v>
      </c>
      <c r="B1597" s="108" t="s">
        <v>147</v>
      </c>
      <c r="C1597" s="108" t="s">
        <v>148</v>
      </c>
      <c r="D1597" s="109" t="s">
        <v>149</v>
      </c>
      <c r="E1597" s="62" t="s">
        <v>744</v>
      </c>
      <c r="F1597" s="110">
        <v>0.59</v>
      </c>
      <c r="G1597" s="111"/>
      <c r="H1597" s="110"/>
      <c r="I1597" s="65"/>
      <c r="J1597" s="112"/>
      <c r="K1597" s="67"/>
    </row>
    <row r="1598" spans="1:11" s="6" customFormat="1" ht="25.5" outlineLevel="1">
      <c r="A1598" s="59" t="s">
        <v>43</v>
      </c>
      <c r="B1598" s="108"/>
      <c r="C1598" s="108" t="s">
        <v>44</v>
      </c>
      <c r="D1598" s="109"/>
      <c r="E1598" s="62" t="s">
        <v>43</v>
      </c>
      <c r="F1598" s="110"/>
      <c r="G1598" s="111" t="s">
        <v>94</v>
      </c>
      <c r="H1598" s="110"/>
      <c r="I1598" s="65"/>
      <c r="J1598" s="112"/>
      <c r="K1598" s="67"/>
    </row>
    <row r="1599" spans="1:11" s="6" customFormat="1" ht="15" outlineLevel="1">
      <c r="A1599" s="59" t="s">
        <v>43</v>
      </c>
      <c r="B1599" s="108"/>
      <c r="C1599" s="108" t="s">
        <v>46</v>
      </c>
      <c r="D1599" s="109"/>
      <c r="E1599" s="62" t="s">
        <v>43</v>
      </c>
      <c r="F1599" s="110">
        <v>0.59</v>
      </c>
      <c r="G1599" s="111" t="s">
        <v>95</v>
      </c>
      <c r="H1599" s="110"/>
      <c r="I1599" s="65">
        <v>61.73</v>
      </c>
      <c r="J1599" s="112">
        <v>7.07</v>
      </c>
      <c r="K1599" s="67">
        <v>436.42</v>
      </c>
    </row>
    <row r="1600" spans="1:11" s="6" customFormat="1" ht="15" outlineLevel="1">
      <c r="A1600" s="59" t="s">
        <v>43</v>
      </c>
      <c r="B1600" s="108"/>
      <c r="C1600" s="108" t="s">
        <v>48</v>
      </c>
      <c r="D1600" s="109"/>
      <c r="E1600" s="62" t="s">
        <v>43</v>
      </c>
      <c r="F1600" s="110" t="s">
        <v>151</v>
      </c>
      <c r="G1600" s="111"/>
      <c r="H1600" s="110"/>
      <c r="I1600" s="68" t="s">
        <v>745</v>
      </c>
      <c r="J1600" s="112">
        <v>26.39</v>
      </c>
      <c r="K1600" s="69" t="s">
        <v>746</v>
      </c>
    </row>
    <row r="1601" spans="1:11" s="6" customFormat="1" ht="15" outlineLevel="1">
      <c r="A1601" s="59" t="s">
        <v>43</v>
      </c>
      <c r="B1601" s="108"/>
      <c r="C1601" s="108" t="s">
        <v>52</v>
      </c>
      <c r="D1601" s="109"/>
      <c r="E1601" s="62" t="s">
        <v>43</v>
      </c>
      <c r="F1601" s="110"/>
      <c r="G1601" s="111"/>
      <c r="H1601" s="110"/>
      <c r="I1601" s="65"/>
      <c r="J1601" s="112"/>
      <c r="K1601" s="67"/>
    </row>
    <row r="1602" spans="1:11" s="6" customFormat="1" ht="15" outlineLevel="1">
      <c r="A1602" s="59" t="s">
        <v>43</v>
      </c>
      <c r="B1602" s="108"/>
      <c r="C1602" s="108" t="s">
        <v>53</v>
      </c>
      <c r="D1602" s="109" t="s">
        <v>54</v>
      </c>
      <c r="E1602" s="62">
        <v>91</v>
      </c>
      <c r="F1602" s="110"/>
      <c r="G1602" s="111"/>
      <c r="H1602" s="110"/>
      <c r="I1602" s="65"/>
      <c r="J1602" s="112">
        <v>95</v>
      </c>
      <c r="K1602" s="67"/>
    </row>
    <row r="1603" spans="1:11" s="6" customFormat="1" ht="15" outlineLevel="1">
      <c r="A1603" s="59" t="s">
        <v>43</v>
      </c>
      <c r="B1603" s="108"/>
      <c r="C1603" s="108" t="s">
        <v>55</v>
      </c>
      <c r="D1603" s="109" t="s">
        <v>54</v>
      </c>
      <c r="E1603" s="62">
        <v>70</v>
      </c>
      <c r="F1603" s="110"/>
      <c r="G1603" s="111"/>
      <c r="H1603" s="110"/>
      <c r="I1603" s="65"/>
      <c r="J1603" s="112">
        <v>65</v>
      </c>
      <c r="K1603" s="67"/>
    </row>
    <row r="1604" spans="1:11" s="6" customFormat="1" ht="15" outlineLevel="1">
      <c r="A1604" s="59" t="s">
        <v>43</v>
      </c>
      <c r="B1604" s="108"/>
      <c r="C1604" s="108" t="s">
        <v>56</v>
      </c>
      <c r="D1604" s="109" t="s">
        <v>54</v>
      </c>
      <c r="E1604" s="62">
        <v>98</v>
      </c>
      <c r="F1604" s="110"/>
      <c r="G1604" s="111"/>
      <c r="H1604" s="110"/>
      <c r="I1604" s="65">
        <v>1.03</v>
      </c>
      <c r="J1604" s="112">
        <v>95</v>
      </c>
      <c r="K1604" s="67">
        <v>26.23</v>
      </c>
    </row>
    <row r="1605" spans="1:11" s="6" customFormat="1" ht="15" outlineLevel="1">
      <c r="A1605" s="59" t="s">
        <v>43</v>
      </c>
      <c r="B1605" s="108"/>
      <c r="C1605" s="108" t="s">
        <v>57</v>
      </c>
      <c r="D1605" s="109" t="s">
        <v>54</v>
      </c>
      <c r="E1605" s="62">
        <v>77</v>
      </c>
      <c r="F1605" s="110"/>
      <c r="G1605" s="111"/>
      <c r="H1605" s="110"/>
      <c r="I1605" s="65">
        <v>0.81</v>
      </c>
      <c r="J1605" s="112">
        <v>65</v>
      </c>
      <c r="K1605" s="67">
        <v>17.95</v>
      </c>
    </row>
    <row r="1606" spans="1:11" s="6" customFormat="1" ht="15.75">
      <c r="A1606" s="70" t="s">
        <v>43</v>
      </c>
      <c r="B1606" s="113"/>
      <c r="C1606" s="113" t="s">
        <v>60</v>
      </c>
      <c r="D1606" s="114"/>
      <c r="E1606" s="73" t="s">
        <v>43</v>
      </c>
      <c r="F1606" s="115"/>
      <c r="G1606" s="116"/>
      <c r="H1606" s="115"/>
      <c r="I1606" s="76">
        <v>63.57</v>
      </c>
      <c r="J1606" s="117"/>
      <c r="K1606" s="78">
        <v>480.6</v>
      </c>
    </row>
    <row r="1607" spans="1:11" s="6" customFormat="1" ht="15" outlineLevel="1">
      <c r="A1607" s="59" t="s">
        <v>43</v>
      </c>
      <c r="B1607" s="108"/>
      <c r="C1607" s="108" t="s">
        <v>61</v>
      </c>
      <c r="D1607" s="109"/>
      <c r="E1607" s="62" t="s">
        <v>43</v>
      </c>
      <c r="F1607" s="110"/>
      <c r="G1607" s="111"/>
      <c r="H1607" s="110"/>
      <c r="I1607" s="65"/>
      <c r="J1607" s="112"/>
      <c r="K1607" s="67"/>
    </row>
    <row r="1608" spans="1:11" s="6" customFormat="1" ht="25.5" outlineLevel="1">
      <c r="A1608" s="59" t="s">
        <v>43</v>
      </c>
      <c r="B1608" s="108"/>
      <c r="C1608" s="108" t="s">
        <v>46</v>
      </c>
      <c r="D1608" s="109"/>
      <c r="E1608" s="62" t="s">
        <v>43</v>
      </c>
      <c r="F1608" s="110">
        <v>0.01</v>
      </c>
      <c r="G1608" s="111" t="s">
        <v>100</v>
      </c>
      <c r="H1608" s="110"/>
      <c r="I1608" s="65">
        <v>0.1</v>
      </c>
      <c r="J1608" s="112">
        <v>26.39</v>
      </c>
      <c r="K1608" s="67">
        <v>2.76</v>
      </c>
    </row>
    <row r="1609" spans="1:11" s="6" customFormat="1" ht="25.5" outlineLevel="1">
      <c r="A1609" s="59" t="s">
        <v>43</v>
      </c>
      <c r="B1609" s="108"/>
      <c r="C1609" s="108" t="s">
        <v>48</v>
      </c>
      <c r="D1609" s="109"/>
      <c r="E1609" s="62" t="s">
        <v>43</v>
      </c>
      <c r="F1609" s="110">
        <v>0.01</v>
      </c>
      <c r="G1609" s="111" t="s">
        <v>100</v>
      </c>
      <c r="H1609" s="110"/>
      <c r="I1609" s="65">
        <v>0.1</v>
      </c>
      <c r="J1609" s="112">
        <v>26.39</v>
      </c>
      <c r="K1609" s="67">
        <v>2.76</v>
      </c>
    </row>
    <row r="1610" spans="1:11" s="6" customFormat="1" ht="15" outlineLevel="1">
      <c r="A1610" s="59" t="s">
        <v>43</v>
      </c>
      <c r="B1610" s="108"/>
      <c r="C1610" s="108" t="s">
        <v>63</v>
      </c>
      <c r="D1610" s="109" t="s">
        <v>54</v>
      </c>
      <c r="E1610" s="62">
        <v>175</v>
      </c>
      <c r="F1610" s="110"/>
      <c r="G1610" s="111"/>
      <c r="H1610" s="110"/>
      <c r="I1610" s="65">
        <v>0.18</v>
      </c>
      <c r="J1610" s="112">
        <v>160</v>
      </c>
      <c r="K1610" s="67">
        <v>4.41</v>
      </c>
    </row>
    <row r="1611" spans="1:11" s="6" customFormat="1" ht="15" outlineLevel="1">
      <c r="A1611" s="59" t="s">
        <v>43</v>
      </c>
      <c r="B1611" s="108"/>
      <c r="C1611" s="108" t="s">
        <v>64</v>
      </c>
      <c r="D1611" s="109"/>
      <c r="E1611" s="62" t="s">
        <v>43</v>
      </c>
      <c r="F1611" s="110"/>
      <c r="G1611" s="111"/>
      <c r="H1611" s="110"/>
      <c r="I1611" s="65">
        <v>0.28000000000000003</v>
      </c>
      <c r="J1611" s="112"/>
      <c r="K1611" s="67">
        <v>7.17</v>
      </c>
    </row>
    <row r="1612" spans="1:11" s="6" customFormat="1" ht="15.75">
      <c r="A1612" s="70" t="s">
        <v>43</v>
      </c>
      <c r="B1612" s="113"/>
      <c r="C1612" s="113" t="s">
        <v>65</v>
      </c>
      <c r="D1612" s="114"/>
      <c r="E1612" s="73" t="s">
        <v>43</v>
      </c>
      <c r="F1612" s="115"/>
      <c r="G1612" s="116"/>
      <c r="H1612" s="115"/>
      <c r="I1612" s="76">
        <v>63.85</v>
      </c>
      <c r="J1612" s="117"/>
      <c r="K1612" s="78">
        <v>487.77</v>
      </c>
    </row>
    <row r="1613" spans="1:11" s="6" customFormat="1" ht="240">
      <c r="A1613" s="59">
        <v>133</v>
      </c>
      <c r="B1613" s="108" t="s">
        <v>747</v>
      </c>
      <c r="C1613" s="108" t="s">
        <v>748</v>
      </c>
      <c r="D1613" s="109" t="s">
        <v>41</v>
      </c>
      <c r="E1613" s="62">
        <v>1</v>
      </c>
      <c r="F1613" s="110">
        <v>263.04000000000002</v>
      </c>
      <c r="G1613" s="111"/>
      <c r="H1613" s="110"/>
      <c r="I1613" s="65"/>
      <c r="J1613" s="112"/>
      <c r="K1613" s="67"/>
    </row>
    <row r="1614" spans="1:11" s="6" customFormat="1" ht="25.5" outlineLevel="1">
      <c r="A1614" s="59" t="s">
        <v>43</v>
      </c>
      <c r="B1614" s="108"/>
      <c r="C1614" s="108" t="s">
        <v>44</v>
      </c>
      <c r="D1614" s="109"/>
      <c r="E1614" s="62" t="s">
        <v>43</v>
      </c>
      <c r="F1614" s="110">
        <v>175.82</v>
      </c>
      <c r="G1614" s="111" t="s">
        <v>168</v>
      </c>
      <c r="H1614" s="110"/>
      <c r="I1614" s="65">
        <v>160.13999999999999</v>
      </c>
      <c r="J1614" s="112">
        <v>26.39</v>
      </c>
      <c r="K1614" s="67">
        <v>4226.01</v>
      </c>
    </row>
    <row r="1615" spans="1:11" s="6" customFormat="1" ht="25.5" outlineLevel="1">
      <c r="A1615" s="59" t="s">
        <v>43</v>
      </c>
      <c r="B1615" s="108"/>
      <c r="C1615" s="108" t="s">
        <v>46</v>
      </c>
      <c r="D1615" s="109"/>
      <c r="E1615" s="62" t="s">
        <v>43</v>
      </c>
      <c r="F1615" s="110">
        <v>1.2</v>
      </c>
      <c r="G1615" s="111" t="s">
        <v>169</v>
      </c>
      <c r="H1615" s="110"/>
      <c r="I1615" s="65">
        <v>1.08</v>
      </c>
      <c r="J1615" s="112">
        <v>9.58</v>
      </c>
      <c r="K1615" s="67">
        <v>10.35</v>
      </c>
    </row>
    <row r="1616" spans="1:11" s="6" customFormat="1" ht="15" outlineLevel="1">
      <c r="A1616" s="59" t="s">
        <v>43</v>
      </c>
      <c r="B1616" s="108"/>
      <c r="C1616" s="108" t="s">
        <v>48</v>
      </c>
      <c r="D1616" s="109"/>
      <c r="E1616" s="62" t="s">
        <v>43</v>
      </c>
      <c r="F1616" s="110" t="s">
        <v>749</v>
      </c>
      <c r="G1616" s="111"/>
      <c r="H1616" s="110"/>
      <c r="I1616" s="68" t="s">
        <v>377</v>
      </c>
      <c r="J1616" s="112">
        <v>26.39</v>
      </c>
      <c r="K1616" s="69" t="s">
        <v>378</v>
      </c>
    </row>
    <row r="1617" spans="1:11" s="6" customFormat="1" ht="15" outlineLevel="1">
      <c r="A1617" s="59" t="s">
        <v>43</v>
      </c>
      <c r="B1617" s="108"/>
      <c r="C1617" s="108" t="s">
        <v>52</v>
      </c>
      <c r="D1617" s="109"/>
      <c r="E1617" s="62" t="s">
        <v>43</v>
      </c>
      <c r="F1617" s="110">
        <v>86.02</v>
      </c>
      <c r="G1617" s="111">
        <v>0</v>
      </c>
      <c r="H1617" s="110"/>
      <c r="I1617" s="65"/>
      <c r="J1617" s="112">
        <v>6.33</v>
      </c>
      <c r="K1617" s="67"/>
    </row>
    <row r="1618" spans="1:11" s="6" customFormat="1" ht="15" outlineLevel="1">
      <c r="A1618" s="59" t="s">
        <v>43</v>
      </c>
      <c r="B1618" s="108"/>
      <c r="C1618" s="108" t="s">
        <v>53</v>
      </c>
      <c r="D1618" s="109" t="s">
        <v>54</v>
      </c>
      <c r="E1618" s="62">
        <v>110</v>
      </c>
      <c r="F1618" s="110"/>
      <c r="G1618" s="111"/>
      <c r="H1618" s="110"/>
      <c r="I1618" s="65">
        <v>176.15</v>
      </c>
      <c r="J1618" s="112">
        <v>90</v>
      </c>
      <c r="K1618" s="67">
        <v>3803.41</v>
      </c>
    </row>
    <row r="1619" spans="1:11" s="6" customFormat="1" ht="15" outlineLevel="1">
      <c r="A1619" s="59" t="s">
        <v>43</v>
      </c>
      <c r="B1619" s="108"/>
      <c r="C1619" s="108" t="s">
        <v>55</v>
      </c>
      <c r="D1619" s="109" t="s">
        <v>54</v>
      </c>
      <c r="E1619" s="62">
        <v>74</v>
      </c>
      <c r="F1619" s="110"/>
      <c r="G1619" s="111"/>
      <c r="H1619" s="110"/>
      <c r="I1619" s="65">
        <v>118.5</v>
      </c>
      <c r="J1619" s="112">
        <v>41</v>
      </c>
      <c r="K1619" s="67">
        <v>1732.66</v>
      </c>
    </row>
    <row r="1620" spans="1:11" s="6" customFormat="1" ht="15" outlineLevel="1">
      <c r="A1620" s="59" t="s">
        <v>43</v>
      </c>
      <c r="B1620" s="108"/>
      <c r="C1620" s="108" t="s">
        <v>56</v>
      </c>
      <c r="D1620" s="109" t="s">
        <v>54</v>
      </c>
      <c r="E1620" s="62">
        <v>98</v>
      </c>
      <c r="F1620" s="110"/>
      <c r="G1620" s="111"/>
      <c r="H1620" s="110"/>
      <c r="I1620" s="65">
        <v>0.16</v>
      </c>
      <c r="J1620" s="112">
        <v>95</v>
      </c>
      <c r="K1620" s="67">
        <v>4.07</v>
      </c>
    </row>
    <row r="1621" spans="1:11" s="6" customFormat="1" ht="15" outlineLevel="1">
      <c r="A1621" s="59" t="s">
        <v>43</v>
      </c>
      <c r="B1621" s="108"/>
      <c r="C1621" s="108" t="s">
        <v>57</v>
      </c>
      <c r="D1621" s="109" t="s">
        <v>54</v>
      </c>
      <c r="E1621" s="62">
        <v>77</v>
      </c>
      <c r="F1621" s="110"/>
      <c r="G1621" s="111"/>
      <c r="H1621" s="110"/>
      <c r="I1621" s="65">
        <v>0.12</v>
      </c>
      <c r="J1621" s="112">
        <v>65</v>
      </c>
      <c r="K1621" s="67">
        <v>2.78</v>
      </c>
    </row>
    <row r="1622" spans="1:11" s="6" customFormat="1" ht="30" outlineLevel="1">
      <c r="A1622" s="59" t="s">
        <v>43</v>
      </c>
      <c r="B1622" s="108"/>
      <c r="C1622" s="108" t="s">
        <v>58</v>
      </c>
      <c r="D1622" s="109" t="s">
        <v>59</v>
      </c>
      <c r="E1622" s="62">
        <v>13.72</v>
      </c>
      <c r="F1622" s="110"/>
      <c r="G1622" s="111" t="s">
        <v>168</v>
      </c>
      <c r="H1622" s="110"/>
      <c r="I1622" s="65">
        <v>12.5</v>
      </c>
      <c r="J1622" s="112"/>
      <c r="K1622" s="67"/>
    </row>
    <row r="1623" spans="1:11" s="6" customFormat="1" ht="15.75">
      <c r="A1623" s="70" t="s">
        <v>43</v>
      </c>
      <c r="B1623" s="113"/>
      <c r="C1623" s="113" t="s">
        <v>60</v>
      </c>
      <c r="D1623" s="114"/>
      <c r="E1623" s="73" t="s">
        <v>43</v>
      </c>
      <c r="F1623" s="115"/>
      <c r="G1623" s="116"/>
      <c r="H1623" s="115"/>
      <c r="I1623" s="76">
        <v>456.15</v>
      </c>
      <c r="J1623" s="117"/>
      <c r="K1623" s="78">
        <v>9779.2800000000007</v>
      </c>
    </row>
    <row r="1624" spans="1:11" s="6" customFormat="1" ht="15" outlineLevel="1">
      <c r="A1624" s="59" t="s">
        <v>43</v>
      </c>
      <c r="B1624" s="108"/>
      <c r="C1624" s="108" t="s">
        <v>61</v>
      </c>
      <c r="D1624" s="109"/>
      <c r="E1624" s="62" t="s">
        <v>43</v>
      </c>
      <c r="F1624" s="110"/>
      <c r="G1624" s="111"/>
      <c r="H1624" s="110"/>
      <c r="I1624" s="65"/>
      <c r="J1624" s="112"/>
      <c r="K1624" s="67"/>
    </row>
    <row r="1625" spans="1:11" s="6" customFormat="1" ht="25.5" outlineLevel="1">
      <c r="A1625" s="59" t="s">
        <v>43</v>
      </c>
      <c r="B1625" s="108"/>
      <c r="C1625" s="108" t="s">
        <v>46</v>
      </c>
      <c r="D1625" s="109"/>
      <c r="E1625" s="62" t="s">
        <v>43</v>
      </c>
      <c r="F1625" s="110">
        <v>0.18</v>
      </c>
      <c r="G1625" s="111" t="s">
        <v>173</v>
      </c>
      <c r="H1625" s="110"/>
      <c r="I1625" s="65">
        <v>0.02</v>
      </c>
      <c r="J1625" s="112">
        <v>26.39</v>
      </c>
      <c r="K1625" s="67">
        <v>0.43</v>
      </c>
    </row>
    <row r="1626" spans="1:11" s="6" customFormat="1" ht="25.5" outlineLevel="1">
      <c r="A1626" s="59" t="s">
        <v>43</v>
      </c>
      <c r="B1626" s="108"/>
      <c r="C1626" s="108" t="s">
        <v>48</v>
      </c>
      <c r="D1626" s="109"/>
      <c r="E1626" s="62" t="s">
        <v>43</v>
      </c>
      <c r="F1626" s="110">
        <v>0.18</v>
      </c>
      <c r="G1626" s="111" t="s">
        <v>173</v>
      </c>
      <c r="H1626" s="110"/>
      <c r="I1626" s="65">
        <v>0.02</v>
      </c>
      <c r="J1626" s="112">
        <v>26.39</v>
      </c>
      <c r="K1626" s="67">
        <v>0.43</v>
      </c>
    </row>
    <row r="1627" spans="1:11" s="6" customFormat="1" ht="15" outlineLevel="1">
      <c r="A1627" s="59" t="s">
        <v>43</v>
      </c>
      <c r="B1627" s="108"/>
      <c r="C1627" s="108" t="s">
        <v>63</v>
      </c>
      <c r="D1627" s="109" t="s">
        <v>54</v>
      </c>
      <c r="E1627" s="62">
        <v>175</v>
      </c>
      <c r="F1627" s="110"/>
      <c r="G1627" s="111"/>
      <c r="H1627" s="110"/>
      <c r="I1627" s="65">
        <v>0.04</v>
      </c>
      <c r="J1627" s="112">
        <v>160</v>
      </c>
      <c r="K1627" s="67">
        <v>0.69</v>
      </c>
    </row>
    <row r="1628" spans="1:11" s="6" customFormat="1" ht="15" outlineLevel="1">
      <c r="A1628" s="59" t="s">
        <v>43</v>
      </c>
      <c r="B1628" s="108"/>
      <c r="C1628" s="108" t="s">
        <v>64</v>
      </c>
      <c r="D1628" s="109"/>
      <c r="E1628" s="62" t="s">
        <v>43</v>
      </c>
      <c r="F1628" s="110"/>
      <c r="G1628" s="111"/>
      <c r="H1628" s="110"/>
      <c r="I1628" s="65">
        <v>0.06</v>
      </c>
      <c r="J1628" s="112"/>
      <c r="K1628" s="67">
        <v>1.1200000000000001</v>
      </c>
    </row>
    <row r="1629" spans="1:11" s="6" customFormat="1" ht="15.75">
      <c r="A1629" s="70" t="s">
        <v>43</v>
      </c>
      <c r="B1629" s="113"/>
      <c r="C1629" s="113" t="s">
        <v>65</v>
      </c>
      <c r="D1629" s="114"/>
      <c r="E1629" s="73" t="s">
        <v>43</v>
      </c>
      <c r="F1629" s="115"/>
      <c r="G1629" s="116"/>
      <c r="H1629" s="115"/>
      <c r="I1629" s="76">
        <v>456.21</v>
      </c>
      <c r="J1629" s="117"/>
      <c r="K1629" s="78">
        <v>9780.4</v>
      </c>
    </row>
    <row r="1630" spans="1:11" s="6" customFormat="1" ht="240">
      <c r="A1630" s="59">
        <v>134</v>
      </c>
      <c r="B1630" s="108" t="s">
        <v>750</v>
      </c>
      <c r="C1630" s="108" t="s">
        <v>751</v>
      </c>
      <c r="D1630" s="109" t="s">
        <v>41</v>
      </c>
      <c r="E1630" s="62">
        <v>2</v>
      </c>
      <c r="F1630" s="110">
        <v>28.37</v>
      </c>
      <c r="G1630" s="111"/>
      <c r="H1630" s="110"/>
      <c r="I1630" s="65"/>
      <c r="J1630" s="112"/>
      <c r="K1630" s="67"/>
    </row>
    <row r="1631" spans="1:11" s="6" customFormat="1" ht="25.5" outlineLevel="1">
      <c r="A1631" s="59" t="s">
        <v>43</v>
      </c>
      <c r="B1631" s="108"/>
      <c r="C1631" s="108" t="s">
        <v>44</v>
      </c>
      <c r="D1631" s="109"/>
      <c r="E1631" s="62" t="s">
        <v>43</v>
      </c>
      <c r="F1631" s="110">
        <v>20.47</v>
      </c>
      <c r="G1631" s="111" t="s">
        <v>701</v>
      </c>
      <c r="H1631" s="110"/>
      <c r="I1631" s="65">
        <v>31.07</v>
      </c>
      <c r="J1631" s="112">
        <v>26.39</v>
      </c>
      <c r="K1631" s="67">
        <v>820.03</v>
      </c>
    </row>
    <row r="1632" spans="1:11" s="6" customFormat="1" ht="25.5" outlineLevel="1">
      <c r="A1632" s="59" t="s">
        <v>43</v>
      </c>
      <c r="B1632" s="108"/>
      <c r="C1632" s="108" t="s">
        <v>46</v>
      </c>
      <c r="D1632" s="109"/>
      <c r="E1632" s="62" t="s">
        <v>43</v>
      </c>
      <c r="F1632" s="110">
        <v>1.1200000000000001</v>
      </c>
      <c r="G1632" s="111" t="s">
        <v>702</v>
      </c>
      <c r="H1632" s="110"/>
      <c r="I1632" s="65">
        <v>1.68</v>
      </c>
      <c r="J1632" s="112">
        <v>8.98</v>
      </c>
      <c r="K1632" s="67">
        <v>15.09</v>
      </c>
    </row>
    <row r="1633" spans="1:11" s="6" customFormat="1" ht="15" outlineLevel="1">
      <c r="A1633" s="59" t="s">
        <v>43</v>
      </c>
      <c r="B1633" s="108"/>
      <c r="C1633" s="108" t="s">
        <v>48</v>
      </c>
      <c r="D1633" s="109"/>
      <c r="E1633" s="62" t="s">
        <v>43</v>
      </c>
      <c r="F1633" s="110" t="s">
        <v>752</v>
      </c>
      <c r="G1633" s="111"/>
      <c r="H1633" s="110"/>
      <c r="I1633" s="68" t="s">
        <v>753</v>
      </c>
      <c r="J1633" s="112">
        <v>26.39</v>
      </c>
      <c r="K1633" s="69" t="s">
        <v>754</v>
      </c>
    </row>
    <row r="1634" spans="1:11" s="6" customFormat="1" ht="15" outlineLevel="1">
      <c r="A1634" s="59" t="s">
        <v>43</v>
      </c>
      <c r="B1634" s="108"/>
      <c r="C1634" s="108" t="s">
        <v>52</v>
      </c>
      <c r="D1634" s="109"/>
      <c r="E1634" s="62" t="s">
        <v>43</v>
      </c>
      <c r="F1634" s="110">
        <v>6.78</v>
      </c>
      <c r="G1634" s="111">
        <v>0</v>
      </c>
      <c r="H1634" s="110"/>
      <c r="I1634" s="65"/>
      <c r="J1634" s="112">
        <v>7.64</v>
      </c>
      <c r="K1634" s="67"/>
    </row>
    <row r="1635" spans="1:11" s="6" customFormat="1" ht="15" outlineLevel="1">
      <c r="A1635" s="59" t="s">
        <v>43</v>
      </c>
      <c r="B1635" s="108"/>
      <c r="C1635" s="108" t="s">
        <v>53</v>
      </c>
      <c r="D1635" s="109" t="s">
        <v>54</v>
      </c>
      <c r="E1635" s="62">
        <v>114</v>
      </c>
      <c r="F1635" s="110"/>
      <c r="G1635" s="111"/>
      <c r="H1635" s="110"/>
      <c r="I1635" s="65">
        <v>35.42</v>
      </c>
      <c r="J1635" s="112">
        <v>79</v>
      </c>
      <c r="K1635" s="67">
        <v>647.82000000000005</v>
      </c>
    </row>
    <row r="1636" spans="1:11" s="6" customFormat="1" ht="15" outlineLevel="1">
      <c r="A1636" s="59" t="s">
        <v>43</v>
      </c>
      <c r="B1636" s="108"/>
      <c r="C1636" s="108" t="s">
        <v>55</v>
      </c>
      <c r="D1636" s="109" t="s">
        <v>54</v>
      </c>
      <c r="E1636" s="62">
        <v>67</v>
      </c>
      <c r="F1636" s="110"/>
      <c r="G1636" s="111"/>
      <c r="H1636" s="110"/>
      <c r="I1636" s="65">
        <v>20.82</v>
      </c>
      <c r="J1636" s="112">
        <v>41</v>
      </c>
      <c r="K1636" s="67">
        <v>336.21</v>
      </c>
    </row>
    <row r="1637" spans="1:11" s="6" customFormat="1" ht="15" outlineLevel="1">
      <c r="A1637" s="59" t="s">
        <v>43</v>
      </c>
      <c r="B1637" s="108"/>
      <c r="C1637" s="108" t="s">
        <v>56</v>
      </c>
      <c r="D1637" s="109" t="s">
        <v>54</v>
      </c>
      <c r="E1637" s="62">
        <v>98</v>
      </c>
      <c r="F1637" s="110"/>
      <c r="G1637" s="111"/>
      <c r="H1637" s="110"/>
      <c r="I1637" s="65">
        <v>0.25</v>
      </c>
      <c r="J1637" s="112">
        <v>95</v>
      </c>
      <c r="K1637" s="67">
        <v>6.39</v>
      </c>
    </row>
    <row r="1638" spans="1:11" s="6" customFormat="1" ht="15" outlineLevel="1">
      <c r="A1638" s="59" t="s">
        <v>43</v>
      </c>
      <c r="B1638" s="108"/>
      <c r="C1638" s="108" t="s">
        <v>57</v>
      </c>
      <c r="D1638" s="109" t="s">
        <v>54</v>
      </c>
      <c r="E1638" s="62">
        <v>77</v>
      </c>
      <c r="F1638" s="110"/>
      <c r="G1638" s="111"/>
      <c r="H1638" s="110"/>
      <c r="I1638" s="65">
        <v>0.2</v>
      </c>
      <c r="J1638" s="112">
        <v>65</v>
      </c>
      <c r="K1638" s="67">
        <v>4.37</v>
      </c>
    </row>
    <row r="1639" spans="1:11" s="6" customFormat="1" ht="30" outlineLevel="1">
      <c r="A1639" s="59" t="s">
        <v>43</v>
      </c>
      <c r="B1639" s="108"/>
      <c r="C1639" s="108" t="s">
        <v>58</v>
      </c>
      <c r="D1639" s="109" t="s">
        <v>59</v>
      </c>
      <c r="E1639" s="62">
        <v>1.63</v>
      </c>
      <c r="F1639" s="110"/>
      <c r="G1639" s="111" t="s">
        <v>701</v>
      </c>
      <c r="H1639" s="110"/>
      <c r="I1639" s="65">
        <v>2.4700000000000002</v>
      </c>
      <c r="J1639" s="112"/>
      <c r="K1639" s="67"/>
    </row>
    <row r="1640" spans="1:11" s="6" customFormat="1" ht="15.75">
      <c r="A1640" s="70" t="s">
        <v>43</v>
      </c>
      <c r="B1640" s="113"/>
      <c r="C1640" s="113" t="s">
        <v>60</v>
      </c>
      <c r="D1640" s="114"/>
      <c r="E1640" s="73" t="s">
        <v>43</v>
      </c>
      <c r="F1640" s="115"/>
      <c r="G1640" s="116"/>
      <c r="H1640" s="115"/>
      <c r="I1640" s="76">
        <v>89.44</v>
      </c>
      <c r="J1640" s="117"/>
      <c r="K1640" s="78">
        <v>1829.91</v>
      </c>
    </row>
    <row r="1641" spans="1:11" s="6" customFormat="1" ht="15" outlineLevel="1">
      <c r="A1641" s="59" t="s">
        <v>43</v>
      </c>
      <c r="B1641" s="108"/>
      <c r="C1641" s="108" t="s">
        <v>61</v>
      </c>
      <c r="D1641" s="109"/>
      <c r="E1641" s="62" t="s">
        <v>43</v>
      </c>
      <c r="F1641" s="110"/>
      <c r="G1641" s="111"/>
      <c r="H1641" s="110"/>
      <c r="I1641" s="65"/>
      <c r="J1641" s="112"/>
      <c r="K1641" s="67"/>
    </row>
    <row r="1642" spans="1:11" s="6" customFormat="1" ht="25.5" outlineLevel="1">
      <c r="A1642" s="59" t="s">
        <v>43</v>
      </c>
      <c r="B1642" s="108"/>
      <c r="C1642" s="108" t="s">
        <v>46</v>
      </c>
      <c r="D1642" s="109"/>
      <c r="E1642" s="62" t="s">
        <v>43</v>
      </c>
      <c r="F1642" s="110">
        <v>0.17</v>
      </c>
      <c r="G1642" s="111" t="s">
        <v>705</v>
      </c>
      <c r="H1642" s="110"/>
      <c r="I1642" s="65">
        <v>0.03</v>
      </c>
      <c r="J1642" s="112">
        <v>26.39</v>
      </c>
      <c r="K1642" s="67">
        <v>0.67</v>
      </c>
    </row>
    <row r="1643" spans="1:11" s="6" customFormat="1" ht="25.5" outlineLevel="1">
      <c r="A1643" s="59" t="s">
        <v>43</v>
      </c>
      <c r="B1643" s="108"/>
      <c r="C1643" s="108" t="s">
        <v>48</v>
      </c>
      <c r="D1643" s="109"/>
      <c r="E1643" s="62" t="s">
        <v>43</v>
      </c>
      <c r="F1643" s="110">
        <v>0.17</v>
      </c>
      <c r="G1643" s="111" t="s">
        <v>705</v>
      </c>
      <c r="H1643" s="110"/>
      <c r="I1643" s="65">
        <v>0.03</v>
      </c>
      <c r="J1643" s="112">
        <v>26.39</v>
      </c>
      <c r="K1643" s="67">
        <v>0.67</v>
      </c>
    </row>
    <row r="1644" spans="1:11" s="6" customFormat="1" ht="15" outlineLevel="1">
      <c r="A1644" s="59" t="s">
        <v>43</v>
      </c>
      <c r="B1644" s="108"/>
      <c r="C1644" s="108" t="s">
        <v>63</v>
      </c>
      <c r="D1644" s="109" t="s">
        <v>54</v>
      </c>
      <c r="E1644" s="62">
        <v>175</v>
      </c>
      <c r="F1644" s="110"/>
      <c r="G1644" s="111"/>
      <c r="H1644" s="110"/>
      <c r="I1644" s="65">
        <v>0.05</v>
      </c>
      <c r="J1644" s="112">
        <v>160</v>
      </c>
      <c r="K1644" s="67">
        <v>1.08</v>
      </c>
    </row>
    <row r="1645" spans="1:11" s="6" customFormat="1" ht="15" outlineLevel="1">
      <c r="A1645" s="59" t="s">
        <v>43</v>
      </c>
      <c r="B1645" s="108"/>
      <c r="C1645" s="108" t="s">
        <v>64</v>
      </c>
      <c r="D1645" s="109"/>
      <c r="E1645" s="62" t="s">
        <v>43</v>
      </c>
      <c r="F1645" s="110"/>
      <c r="G1645" s="111"/>
      <c r="H1645" s="110"/>
      <c r="I1645" s="65">
        <v>0.08</v>
      </c>
      <c r="J1645" s="112"/>
      <c r="K1645" s="67">
        <v>1.75</v>
      </c>
    </row>
    <row r="1646" spans="1:11" s="6" customFormat="1" ht="15.75">
      <c r="A1646" s="70" t="s">
        <v>43</v>
      </c>
      <c r="B1646" s="113"/>
      <c r="C1646" s="113" t="s">
        <v>65</v>
      </c>
      <c r="D1646" s="114"/>
      <c r="E1646" s="73" t="s">
        <v>43</v>
      </c>
      <c r="F1646" s="115"/>
      <c r="G1646" s="116"/>
      <c r="H1646" s="115"/>
      <c r="I1646" s="76">
        <v>89.52</v>
      </c>
      <c r="J1646" s="117"/>
      <c r="K1646" s="78">
        <v>1831.66</v>
      </c>
    </row>
    <row r="1647" spans="1:11" s="6" customFormat="1" ht="255">
      <c r="A1647" s="59">
        <v>135</v>
      </c>
      <c r="B1647" s="108" t="s">
        <v>485</v>
      </c>
      <c r="C1647" s="108" t="s">
        <v>258</v>
      </c>
      <c r="D1647" s="109" t="s">
        <v>142</v>
      </c>
      <c r="E1647" s="62" t="s">
        <v>755</v>
      </c>
      <c r="F1647" s="110">
        <v>4680.08</v>
      </c>
      <c r="G1647" s="111"/>
      <c r="H1647" s="110"/>
      <c r="I1647" s="65"/>
      <c r="J1647" s="112"/>
      <c r="K1647" s="67"/>
    </row>
    <row r="1648" spans="1:11" s="6" customFormat="1" ht="25.5" outlineLevel="1">
      <c r="A1648" s="59" t="s">
        <v>43</v>
      </c>
      <c r="B1648" s="108"/>
      <c r="C1648" s="108" t="s">
        <v>44</v>
      </c>
      <c r="D1648" s="109"/>
      <c r="E1648" s="62" t="s">
        <v>43</v>
      </c>
      <c r="F1648" s="110">
        <v>1339.18</v>
      </c>
      <c r="G1648" s="111" t="s">
        <v>168</v>
      </c>
      <c r="H1648" s="110"/>
      <c r="I1648" s="65">
        <v>1080.31</v>
      </c>
      <c r="J1648" s="112">
        <v>26.39</v>
      </c>
      <c r="K1648" s="67">
        <v>28509.4</v>
      </c>
    </row>
    <row r="1649" spans="1:11" s="6" customFormat="1" ht="25.5" outlineLevel="1">
      <c r="A1649" s="59" t="s">
        <v>43</v>
      </c>
      <c r="B1649" s="108"/>
      <c r="C1649" s="108" t="s">
        <v>46</v>
      </c>
      <c r="D1649" s="109"/>
      <c r="E1649" s="62" t="s">
        <v>43</v>
      </c>
      <c r="F1649" s="110">
        <v>121.68</v>
      </c>
      <c r="G1649" s="111" t="s">
        <v>169</v>
      </c>
      <c r="H1649" s="110"/>
      <c r="I1649" s="65">
        <v>96.99</v>
      </c>
      <c r="J1649" s="112">
        <v>8.4600000000000009</v>
      </c>
      <c r="K1649" s="67">
        <v>820.58</v>
      </c>
    </row>
    <row r="1650" spans="1:11" s="6" customFormat="1" ht="15" outlineLevel="1">
      <c r="A1650" s="59" t="s">
        <v>43</v>
      </c>
      <c r="B1650" s="108"/>
      <c r="C1650" s="108" t="s">
        <v>48</v>
      </c>
      <c r="D1650" s="109"/>
      <c r="E1650" s="62" t="s">
        <v>43</v>
      </c>
      <c r="F1650" s="110" t="s">
        <v>260</v>
      </c>
      <c r="G1650" s="111"/>
      <c r="H1650" s="110"/>
      <c r="I1650" s="68" t="s">
        <v>756</v>
      </c>
      <c r="J1650" s="112">
        <v>26.39</v>
      </c>
      <c r="K1650" s="69" t="s">
        <v>757</v>
      </c>
    </row>
    <row r="1651" spans="1:11" s="6" customFormat="1" ht="15" outlineLevel="1">
      <c r="A1651" s="59" t="s">
        <v>43</v>
      </c>
      <c r="B1651" s="108"/>
      <c r="C1651" s="108" t="s">
        <v>52</v>
      </c>
      <c r="D1651" s="109"/>
      <c r="E1651" s="62" t="s">
        <v>43</v>
      </c>
      <c r="F1651" s="110">
        <v>3219.22</v>
      </c>
      <c r="G1651" s="111">
        <v>0.6</v>
      </c>
      <c r="H1651" s="110"/>
      <c r="I1651" s="65">
        <v>1710.76</v>
      </c>
      <c r="J1651" s="112">
        <v>49.14</v>
      </c>
      <c r="K1651" s="67">
        <v>84066.64</v>
      </c>
    </row>
    <row r="1652" spans="1:11" s="6" customFormat="1" ht="15" outlineLevel="1">
      <c r="A1652" s="59" t="s">
        <v>43</v>
      </c>
      <c r="B1652" s="108"/>
      <c r="C1652" s="108" t="s">
        <v>53</v>
      </c>
      <c r="D1652" s="109" t="s">
        <v>54</v>
      </c>
      <c r="E1652" s="62">
        <v>100</v>
      </c>
      <c r="F1652" s="110"/>
      <c r="G1652" s="111"/>
      <c r="H1652" s="110"/>
      <c r="I1652" s="65">
        <v>1080.31</v>
      </c>
      <c r="J1652" s="112">
        <v>83</v>
      </c>
      <c r="K1652" s="67">
        <v>23662.799999999999</v>
      </c>
    </row>
    <row r="1653" spans="1:11" s="6" customFormat="1" ht="15" outlineLevel="1">
      <c r="A1653" s="59" t="s">
        <v>43</v>
      </c>
      <c r="B1653" s="108"/>
      <c r="C1653" s="108" t="s">
        <v>55</v>
      </c>
      <c r="D1653" s="109" t="s">
        <v>54</v>
      </c>
      <c r="E1653" s="62">
        <v>64</v>
      </c>
      <c r="F1653" s="110"/>
      <c r="G1653" s="111"/>
      <c r="H1653" s="110"/>
      <c r="I1653" s="65">
        <v>691.4</v>
      </c>
      <c r="J1653" s="112">
        <v>41</v>
      </c>
      <c r="K1653" s="67">
        <v>11688.85</v>
      </c>
    </row>
    <row r="1654" spans="1:11" s="6" customFormat="1" ht="15" outlineLevel="1">
      <c r="A1654" s="59" t="s">
        <v>43</v>
      </c>
      <c r="B1654" s="108"/>
      <c r="C1654" s="108" t="s">
        <v>56</v>
      </c>
      <c r="D1654" s="109" t="s">
        <v>54</v>
      </c>
      <c r="E1654" s="62">
        <v>98</v>
      </c>
      <c r="F1654" s="110"/>
      <c r="G1654" s="111"/>
      <c r="H1654" s="110"/>
      <c r="I1654" s="65">
        <v>8.01</v>
      </c>
      <c r="J1654" s="112">
        <v>95</v>
      </c>
      <c r="K1654" s="67">
        <v>204.84</v>
      </c>
    </row>
    <row r="1655" spans="1:11" s="6" customFormat="1" ht="15" outlineLevel="1">
      <c r="A1655" s="59" t="s">
        <v>43</v>
      </c>
      <c r="B1655" s="108"/>
      <c r="C1655" s="108" t="s">
        <v>57</v>
      </c>
      <c r="D1655" s="109" t="s">
        <v>54</v>
      </c>
      <c r="E1655" s="62">
        <v>77</v>
      </c>
      <c r="F1655" s="110"/>
      <c r="G1655" s="111"/>
      <c r="H1655" s="110"/>
      <c r="I1655" s="65">
        <v>6.29</v>
      </c>
      <c r="J1655" s="112">
        <v>65</v>
      </c>
      <c r="K1655" s="67">
        <v>140.15</v>
      </c>
    </row>
    <row r="1656" spans="1:11" s="6" customFormat="1" ht="30" outlineLevel="1">
      <c r="A1656" s="59" t="s">
        <v>43</v>
      </c>
      <c r="B1656" s="108"/>
      <c r="C1656" s="108" t="s">
        <v>58</v>
      </c>
      <c r="D1656" s="109" t="s">
        <v>59</v>
      </c>
      <c r="E1656" s="62">
        <v>111.32</v>
      </c>
      <c r="F1656" s="110"/>
      <c r="G1656" s="111" t="s">
        <v>168</v>
      </c>
      <c r="H1656" s="110"/>
      <c r="I1656" s="65">
        <v>89.8</v>
      </c>
      <c r="J1656" s="112"/>
      <c r="K1656" s="67"/>
    </row>
    <row r="1657" spans="1:11" s="6" customFormat="1" ht="15.75">
      <c r="A1657" s="70" t="s">
        <v>43</v>
      </c>
      <c r="B1657" s="113"/>
      <c r="C1657" s="113" t="s">
        <v>60</v>
      </c>
      <c r="D1657" s="114"/>
      <c r="E1657" s="73" t="s">
        <v>43</v>
      </c>
      <c r="F1657" s="115"/>
      <c r="G1657" s="116"/>
      <c r="H1657" s="115"/>
      <c r="I1657" s="76">
        <v>4674.07</v>
      </c>
      <c r="J1657" s="117"/>
      <c r="K1657" s="78">
        <v>149093.26</v>
      </c>
    </row>
    <row r="1658" spans="1:11" s="6" customFormat="1" ht="15" outlineLevel="1">
      <c r="A1658" s="59" t="s">
        <v>43</v>
      </c>
      <c r="B1658" s="108"/>
      <c r="C1658" s="108" t="s">
        <v>61</v>
      </c>
      <c r="D1658" s="109"/>
      <c r="E1658" s="62" t="s">
        <v>43</v>
      </c>
      <c r="F1658" s="110"/>
      <c r="G1658" s="111"/>
      <c r="H1658" s="110"/>
      <c r="I1658" s="65"/>
      <c r="J1658" s="112"/>
      <c r="K1658" s="67"/>
    </row>
    <row r="1659" spans="1:11" s="6" customFormat="1" ht="25.5" outlineLevel="1">
      <c r="A1659" s="59" t="s">
        <v>43</v>
      </c>
      <c r="B1659" s="108"/>
      <c r="C1659" s="108" t="s">
        <v>46</v>
      </c>
      <c r="D1659" s="109"/>
      <c r="E1659" s="62" t="s">
        <v>43</v>
      </c>
      <c r="F1659" s="110">
        <v>10.25</v>
      </c>
      <c r="G1659" s="111" t="s">
        <v>173</v>
      </c>
      <c r="H1659" s="110"/>
      <c r="I1659" s="65">
        <v>0.82</v>
      </c>
      <c r="J1659" s="112">
        <v>26.39</v>
      </c>
      <c r="K1659" s="67">
        <v>21.56</v>
      </c>
    </row>
    <row r="1660" spans="1:11" s="6" customFormat="1" ht="25.5" outlineLevel="1">
      <c r="A1660" s="59" t="s">
        <v>43</v>
      </c>
      <c r="B1660" s="108"/>
      <c r="C1660" s="108" t="s">
        <v>48</v>
      </c>
      <c r="D1660" s="109"/>
      <c r="E1660" s="62" t="s">
        <v>43</v>
      </c>
      <c r="F1660" s="110">
        <v>10.25</v>
      </c>
      <c r="G1660" s="111" t="s">
        <v>173</v>
      </c>
      <c r="H1660" s="110"/>
      <c r="I1660" s="65">
        <v>0.82</v>
      </c>
      <c r="J1660" s="112">
        <v>26.39</v>
      </c>
      <c r="K1660" s="67">
        <v>21.56</v>
      </c>
    </row>
    <row r="1661" spans="1:11" s="6" customFormat="1" ht="15" outlineLevel="1">
      <c r="A1661" s="59" t="s">
        <v>43</v>
      </c>
      <c r="B1661" s="108"/>
      <c r="C1661" s="108" t="s">
        <v>63</v>
      </c>
      <c r="D1661" s="109" t="s">
        <v>54</v>
      </c>
      <c r="E1661" s="62">
        <v>175</v>
      </c>
      <c r="F1661" s="110"/>
      <c r="G1661" s="111"/>
      <c r="H1661" s="110"/>
      <c r="I1661" s="65">
        <v>1.43</v>
      </c>
      <c r="J1661" s="112">
        <v>160</v>
      </c>
      <c r="K1661" s="67">
        <v>34.49</v>
      </c>
    </row>
    <row r="1662" spans="1:11" s="6" customFormat="1" ht="15" outlineLevel="1">
      <c r="A1662" s="59" t="s">
        <v>43</v>
      </c>
      <c r="B1662" s="108"/>
      <c r="C1662" s="108" t="s">
        <v>64</v>
      </c>
      <c r="D1662" s="109"/>
      <c r="E1662" s="62" t="s">
        <v>43</v>
      </c>
      <c r="F1662" s="110"/>
      <c r="G1662" s="111"/>
      <c r="H1662" s="110"/>
      <c r="I1662" s="65">
        <v>2.25</v>
      </c>
      <c r="J1662" s="112"/>
      <c r="K1662" s="67">
        <v>56.05</v>
      </c>
    </row>
    <row r="1663" spans="1:11" s="6" customFormat="1" ht="15.75">
      <c r="A1663" s="70" t="s">
        <v>43</v>
      </c>
      <c r="B1663" s="113"/>
      <c r="C1663" s="113" t="s">
        <v>65</v>
      </c>
      <c r="D1663" s="114"/>
      <c r="E1663" s="73" t="s">
        <v>43</v>
      </c>
      <c r="F1663" s="115"/>
      <c r="G1663" s="116"/>
      <c r="H1663" s="115"/>
      <c r="I1663" s="76">
        <v>4676.32</v>
      </c>
      <c r="J1663" s="117"/>
      <c r="K1663" s="78">
        <v>149149.31</v>
      </c>
    </row>
    <row r="1664" spans="1:11" s="6" customFormat="1" ht="240">
      <c r="A1664" s="59">
        <v>136</v>
      </c>
      <c r="B1664" s="108" t="s">
        <v>489</v>
      </c>
      <c r="C1664" s="108" t="s">
        <v>490</v>
      </c>
      <c r="D1664" s="109" t="s">
        <v>142</v>
      </c>
      <c r="E1664" s="62" t="s">
        <v>755</v>
      </c>
      <c r="F1664" s="110">
        <v>8355.73</v>
      </c>
      <c r="G1664" s="111"/>
      <c r="H1664" s="110"/>
      <c r="I1664" s="65"/>
      <c r="J1664" s="112"/>
      <c r="K1664" s="67"/>
    </row>
    <row r="1665" spans="1:11" s="6" customFormat="1" ht="25.5" outlineLevel="1">
      <c r="A1665" s="59" t="s">
        <v>43</v>
      </c>
      <c r="B1665" s="108"/>
      <c r="C1665" s="108" t="s">
        <v>44</v>
      </c>
      <c r="D1665" s="109"/>
      <c r="E1665" s="62" t="s">
        <v>43</v>
      </c>
      <c r="F1665" s="110">
        <v>1013.09</v>
      </c>
      <c r="G1665" s="111" t="s">
        <v>85</v>
      </c>
      <c r="H1665" s="110"/>
      <c r="I1665" s="65">
        <v>1089.67</v>
      </c>
      <c r="J1665" s="112">
        <v>26.39</v>
      </c>
      <c r="K1665" s="67">
        <v>28756.49</v>
      </c>
    </row>
    <row r="1666" spans="1:11" s="6" customFormat="1" ht="25.5" outlineLevel="1">
      <c r="A1666" s="59" t="s">
        <v>43</v>
      </c>
      <c r="B1666" s="108"/>
      <c r="C1666" s="108" t="s">
        <v>46</v>
      </c>
      <c r="D1666" s="109"/>
      <c r="E1666" s="62" t="s">
        <v>43</v>
      </c>
      <c r="F1666" s="110">
        <v>30</v>
      </c>
      <c r="G1666" s="111" t="s">
        <v>86</v>
      </c>
      <c r="H1666" s="110"/>
      <c r="I1666" s="65">
        <v>31.89</v>
      </c>
      <c r="J1666" s="112">
        <v>8.11</v>
      </c>
      <c r="K1666" s="67">
        <v>258.58999999999997</v>
      </c>
    </row>
    <row r="1667" spans="1:11" s="6" customFormat="1" ht="15" outlineLevel="1">
      <c r="A1667" s="59" t="s">
        <v>43</v>
      </c>
      <c r="B1667" s="108"/>
      <c r="C1667" s="108" t="s">
        <v>48</v>
      </c>
      <c r="D1667" s="109"/>
      <c r="E1667" s="62" t="s">
        <v>43</v>
      </c>
      <c r="F1667" s="110" t="s">
        <v>491</v>
      </c>
      <c r="G1667" s="111"/>
      <c r="H1667" s="110"/>
      <c r="I1667" s="68" t="s">
        <v>758</v>
      </c>
      <c r="J1667" s="112">
        <v>26.39</v>
      </c>
      <c r="K1667" s="69" t="s">
        <v>759</v>
      </c>
    </row>
    <row r="1668" spans="1:11" s="6" customFormat="1" ht="15" outlineLevel="1">
      <c r="A1668" s="59" t="s">
        <v>43</v>
      </c>
      <c r="B1668" s="108"/>
      <c r="C1668" s="108" t="s">
        <v>52</v>
      </c>
      <c r="D1668" s="109"/>
      <c r="E1668" s="62" t="s">
        <v>43</v>
      </c>
      <c r="F1668" s="110">
        <v>7312.64</v>
      </c>
      <c r="G1668" s="111">
        <v>0</v>
      </c>
      <c r="H1668" s="110"/>
      <c r="I1668" s="65"/>
      <c r="J1668" s="112">
        <v>1.96</v>
      </c>
      <c r="K1668" s="67"/>
    </row>
    <row r="1669" spans="1:11" s="6" customFormat="1" ht="15" outlineLevel="1">
      <c r="A1669" s="59" t="s">
        <v>43</v>
      </c>
      <c r="B1669" s="108"/>
      <c r="C1669" s="108" t="s">
        <v>53</v>
      </c>
      <c r="D1669" s="109" t="s">
        <v>54</v>
      </c>
      <c r="E1669" s="62">
        <v>91</v>
      </c>
      <c r="F1669" s="110"/>
      <c r="G1669" s="111"/>
      <c r="H1669" s="110"/>
      <c r="I1669" s="65">
        <v>991.6</v>
      </c>
      <c r="J1669" s="112">
        <v>75</v>
      </c>
      <c r="K1669" s="67">
        <v>21567.37</v>
      </c>
    </row>
    <row r="1670" spans="1:11" s="6" customFormat="1" ht="15" outlineLevel="1">
      <c r="A1670" s="59" t="s">
        <v>43</v>
      </c>
      <c r="B1670" s="108"/>
      <c r="C1670" s="108" t="s">
        <v>55</v>
      </c>
      <c r="D1670" s="109" t="s">
        <v>54</v>
      </c>
      <c r="E1670" s="62">
        <v>70</v>
      </c>
      <c r="F1670" s="110"/>
      <c r="G1670" s="111"/>
      <c r="H1670" s="110"/>
      <c r="I1670" s="65">
        <v>762.77</v>
      </c>
      <c r="J1670" s="112">
        <v>41</v>
      </c>
      <c r="K1670" s="67">
        <v>11790.16</v>
      </c>
    </row>
    <row r="1671" spans="1:11" s="6" customFormat="1" ht="15" outlineLevel="1">
      <c r="A1671" s="59" t="s">
        <v>43</v>
      </c>
      <c r="B1671" s="108"/>
      <c r="C1671" s="108" t="s">
        <v>56</v>
      </c>
      <c r="D1671" s="109" t="s">
        <v>54</v>
      </c>
      <c r="E1671" s="62">
        <v>98</v>
      </c>
      <c r="F1671" s="110"/>
      <c r="G1671" s="111"/>
      <c r="H1671" s="110"/>
      <c r="I1671" s="65">
        <v>2.87</v>
      </c>
      <c r="J1671" s="112">
        <v>95</v>
      </c>
      <c r="K1671" s="67">
        <v>73.540000000000006</v>
      </c>
    </row>
    <row r="1672" spans="1:11" s="6" customFormat="1" ht="15" outlineLevel="1">
      <c r="A1672" s="59" t="s">
        <v>43</v>
      </c>
      <c r="B1672" s="108"/>
      <c r="C1672" s="108" t="s">
        <v>57</v>
      </c>
      <c r="D1672" s="109" t="s">
        <v>54</v>
      </c>
      <c r="E1672" s="62">
        <v>77</v>
      </c>
      <c r="F1672" s="110"/>
      <c r="G1672" s="111"/>
      <c r="H1672" s="110"/>
      <c r="I1672" s="65">
        <v>2.2599999999999998</v>
      </c>
      <c r="J1672" s="112">
        <v>65</v>
      </c>
      <c r="K1672" s="67">
        <v>50.32</v>
      </c>
    </row>
    <row r="1673" spans="1:11" s="6" customFormat="1" ht="30" outlineLevel="1">
      <c r="A1673" s="59" t="s">
        <v>43</v>
      </c>
      <c r="B1673" s="108"/>
      <c r="C1673" s="108" t="s">
        <v>58</v>
      </c>
      <c r="D1673" s="109" t="s">
        <v>59</v>
      </c>
      <c r="E1673" s="62">
        <v>85.15</v>
      </c>
      <c r="F1673" s="110"/>
      <c r="G1673" s="111" t="s">
        <v>85</v>
      </c>
      <c r="H1673" s="110"/>
      <c r="I1673" s="65">
        <v>91.59</v>
      </c>
      <c r="J1673" s="112"/>
      <c r="K1673" s="67"/>
    </row>
    <row r="1674" spans="1:11" s="6" customFormat="1" ht="15.75">
      <c r="A1674" s="70" t="s">
        <v>43</v>
      </c>
      <c r="B1674" s="113"/>
      <c r="C1674" s="113" t="s">
        <v>60</v>
      </c>
      <c r="D1674" s="114"/>
      <c r="E1674" s="73" t="s">
        <v>43</v>
      </c>
      <c r="F1674" s="115"/>
      <c r="G1674" s="116"/>
      <c r="H1674" s="115"/>
      <c r="I1674" s="76">
        <v>2881.06</v>
      </c>
      <c r="J1674" s="117"/>
      <c r="K1674" s="78">
        <v>62496.47</v>
      </c>
    </row>
    <row r="1675" spans="1:11" s="6" customFormat="1" ht="15" outlineLevel="1">
      <c r="A1675" s="59" t="s">
        <v>43</v>
      </c>
      <c r="B1675" s="108"/>
      <c r="C1675" s="108" t="s">
        <v>61</v>
      </c>
      <c r="D1675" s="109"/>
      <c r="E1675" s="62" t="s">
        <v>43</v>
      </c>
      <c r="F1675" s="110"/>
      <c r="G1675" s="111"/>
      <c r="H1675" s="110"/>
      <c r="I1675" s="65"/>
      <c r="J1675" s="112"/>
      <c r="K1675" s="67"/>
    </row>
    <row r="1676" spans="1:11" s="6" customFormat="1" ht="25.5" outlineLevel="1">
      <c r="A1676" s="59" t="s">
        <v>43</v>
      </c>
      <c r="B1676" s="108"/>
      <c r="C1676" s="108" t="s">
        <v>46</v>
      </c>
      <c r="D1676" s="109"/>
      <c r="E1676" s="62" t="s">
        <v>43</v>
      </c>
      <c r="F1676" s="110">
        <v>2.76</v>
      </c>
      <c r="G1676" s="111" t="s">
        <v>90</v>
      </c>
      <c r="H1676" s="110"/>
      <c r="I1676" s="65">
        <v>0.28999999999999998</v>
      </c>
      <c r="J1676" s="112">
        <v>26.39</v>
      </c>
      <c r="K1676" s="67">
        <v>7.74</v>
      </c>
    </row>
    <row r="1677" spans="1:11" s="6" customFormat="1" ht="25.5" outlineLevel="1">
      <c r="A1677" s="59" t="s">
        <v>43</v>
      </c>
      <c r="B1677" s="108"/>
      <c r="C1677" s="108" t="s">
        <v>48</v>
      </c>
      <c r="D1677" s="109"/>
      <c r="E1677" s="62" t="s">
        <v>43</v>
      </c>
      <c r="F1677" s="110">
        <v>2.76</v>
      </c>
      <c r="G1677" s="111" t="s">
        <v>90</v>
      </c>
      <c r="H1677" s="110"/>
      <c r="I1677" s="65">
        <v>0.28999999999999998</v>
      </c>
      <c r="J1677" s="112">
        <v>26.39</v>
      </c>
      <c r="K1677" s="67">
        <v>7.74</v>
      </c>
    </row>
    <row r="1678" spans="1:11" s="6" customFormat="1" ht="15" outlineLevel="1">
      <c r="A1678" s="59" t="s">
        <v>43</v>
      </c>
      <c r="B1678" s="108"/>
      <c r="C1678" s="108" t="s">
        <v>63</v>
      </c>
      <c r="D1678" s="109" t="s">
        <v>54</v>
      </c>
      <c r="E1678" s="62">
        <v>175</v>
      </c>
      <c r="F1678" s="110"/>
      <c r="G1678" s="111"/>
      <c r="H1678" s="110"/>
      <c r="I1678" s="65">
        <v>0.5</v>
      </c>
      <c r="J1678" s="112">
        <v>160</v>
      </c>
      <c r="K1678" s="67">
        <v>12.38</v>
      </c>
    </row>
    <row r="1679" spans="1:11" s="6" customFormat="1" ht="15" outlineLevel="1">
      <c r="A1679" s="59" t="s">
        <v>43</v>
      </c>
      <c r="B1679" s="108"/>
      <c r="C1679" s="108" t="s">
        <v>64</v>
      </c>
      <c r="D1679" s="109"/>
      <c r="E1679" s="62" t="s">
        <v>43</v>
      </c>
      <c r="F1679" s="110"/>
      <c r="G1679" s="111"/>
      <c r="H1679" s="110"/>
      <c r="I1679" s="65">
        <v>0.79</v>
      </c>
      <c r="J1679" s="112"/>
      <c r="K1679" s="67">
        <v>20.12</v>
      </c>
    </row>
    <row r="1680" spans="1:11" s="6" customFormat="1" ht="15.75">
      <c r="A1680" s="70" t="s">
        <v>43</v>
      </c>
      <c r="B1680" s="113"/>
      <c r="C1680" s="113" t="s">
        <v>65</v>
      </c>
      <c r="D1680" s="114"/>
      <c r="E1680" s="73" t="s">
        <v>43</v>
      </c>
      <c r="F1680" s="115"/>
      <c r="G1680" s="116"/>
      <c r="H1680" s="115"/>
      <c r="I1680" s="76">
        <v>2881.85</v>
      </c>
      <c r="J1680" s="117"/>
      <c r="K1680" s="78">
        <v>62516.59</v>
      </c>
    </row>
    <row r="1681" spans="1:11" s="6" customFormat="1" ht="255">
      <c r="A1681" s="59">
        <v>137</v>
      </c>
      <c r="B1681" s="108" t="s">
        <v>494</v>
      </c>
      <c r="C1681" s="108" t="s">
        <v>495</v>
      </c>
      <c r="D1681" s="109" t="s">
        <v>142</v>
      </c>
      <c r="E1681" s="62" t="s">
        <v>760</v>
      </c>
      <c r="F1681" s="110">
        <v>1253.3900000000001</v>
      </c>
      <c r="G1681" s="111"/>
      <c r="H1681" s="110"/>
      <c r="I1681" s="65"/>
      <c r="J1681" s="112"/>
      <c r="K1681" s="67"/>
    </row>
    <row r="1682" spans="1:11" s="6" customFormat="1" ht="25.5" outlineLevel="1">
      <c r="A1682" s="59" t="s">
        <v>43</v>
      </c>
      <c r="B1682" s="108"/>
      <c r="C1682" s="108" t="s">
        <v>44</v>
      </c>
      <c r="D1682" s="109"/>
      <c r="E1682" s="62" t="s">
        <v>43</v>
      </c>
      <c r="F1682" s="110">
        <v>1188.0999999999999</v>
      </c>
      <c r="G1682" s="111" t="s">
        <v>85</v>
      </c>
      <c r="H1682" s="110"/>
      <c r="I1682" s="65">
        <v>58.87</v>
      </c>
      <c r="J1682" s="112">
        <v>26.39</v>
      </c>
      <c r="K1682" s="67">
        <v>1553.51</v>
      </c>
    </row>
    <row r="1683" spans="1:11" s="6" customFormat="1" ht="25.5" outlineLevel="1">
      <c r="A1683" s="59" t="s">
        <v>43</v>
      </c>
      <c r="B1683" s="108"/>
      <c r="C1683" s="108" t="s">
        <v>46</v>
      </c>
      <c r="D1683" s="109"/>
      <c r="E1683" s="62" t="s">
        <v>43</v>
      </c>
      <c r="F1683" s="110">
        <v>62.37</v>
      </c>
      <c r="G1683" s="111" t="s">
        <v>86</v>
      </c>
      <c r="H1683" s="110"/>
      <c r="I1683" s="65">
        <v>3.05</v>
      </c>
      <c r="J1683" s="112">
        <v>22.29</v>
      </c>
      <c r="K1683" s="67">
        <v>68.069999999999993</v>
      </c>
    </row>
    <row r="1684" spans="1:11" s="6" customFormat="1" ht="15" outlineLevel="1">
      <c r="A1684" s="59" t="s">
        <v>43</v>
      </c>
      <c r="B1684" s="108"/>
      <c r="C1684" s="108" t="s">
        <v>48</v>
      </c>
      <c r="D1684" s="109"/>
      <c r="E1684" s="62" t="s">
        <v>43</v>
      </c>
      <c r="F1684" s="110" t="s">
        <v>497</v>
      </c>
      <c r="G1684" s="111"/>
      <c r="H1684" s="110"/>
      <c r="I1684" s="68" t="s">
        <v>761</v>
      </c>
      <c r="J1684" s="112">
        <v>26.39</v>
      </c>
      <c r="K1684" s="69" t="s">
        <v>762</v>
      </c>
    </row>
    <row r="1685" spans="1:11" s="6" customFormat="1" ht="15" outlineLevel="1">
      <c r="A1685" s="59" t="s">
        <v>43</v>
      </c>
      <c r="B1685" s="108"/>
      <c r="C1685" s="108" t="s">
        <v>52</v>
      </c>
      <c r="D1685" s="109"/>
      <c r="E1685" s="62" t="s">
        <v>43</v>
      </c>
      <c r="F1685" s="110">
        <v>2.92</v>
      </c>
      <c r="G1685" s="111">
        <v>0</v>
      </c>
      <c r="H1685" s="110"/>
      <c r="I1685" s="65"/>
      <c r="J1685" s="112">
        <v>12.86</v>
      </c>
      <c r="K1685" s="67"/>
    </row>
    <row r="1686" spans="1:11" s="6" customFormat="1" ht="15" outlineLevel="1">
      <c r="A1686" s="59" t="s">
        <v>43</v>
      </c>
      <c r="B1686" s="108"/>
      <c r="C1686" s="108" t="s">
        <v>53</v>
      </c>
      <c r="D1686" s="109" t="s">
        <v>54</v>
      </c>
      <c r="E1686" s="62">
        <v>100</v>
      </c>
      <c r="F1686" s="110"/>
      <c r="G1686" s="111"/>
      <c r="H1686" s="110"/>
      <c r="I1686" s="65">
        <v>58.87</v>
      </c>
      <c r="J1686" s="112">
        <v>83</v>
      </c>
      <c r="K1686" s="67">
        <v>1289.4100000000001</v>
      </c>
    </row>
    <row r="1687" spans="1:11" s="6" customFormat="1" ht="15" outlineLevel="1">
      <c r="A1687" s="59" t="s">
        <v>43</v>
      </c>
      <c r="B1687" s="108"/>
      <c r="C1687" s="108" t="s">
        <v>55</v>
      </c>
      <c r="D1687" s="109" t="s">
        <v>54</v>
      </c>
      <c r="E1687" s="62">
        <v>64</v>
      </c>
      <c r="F1687" s="110"/>
      <c r="G1687" s="111"/>
      <c r="H1687" s="110"/>
      <c r="I1687" s="65">
        <v>37.68</v>
      </c>
      <c r="J1687" s="112">
        <v>41</v>
      </c>
      <c r="K1687" s="67">
        <v>636.94000000000005</v>
      </c>
    </row>
    <row r="1688" spans="1:11" s="6" customFormat="1" ht="15" outlineLevel="1">
      <c r="A1688" s="59" t="s">
        <v>43</v>
      </c>
      <c r="B1688" s="108"/>
      <c r="C1688" s="108" t="s">
        <v>56</v>
      </c>
      <c r="D1688" s="109" t="s">
        <v>54</v>
      </c>
      <c r="E1688" s="62">
        <v>98</v>
      </c>
      <c r="F1688" s="110"/>
      <c r="G1688" s="111"/>
      <c r="H1688" s="110"/>
      <c r="I1688" s="65">
        <v>2.0699999999999998</v>
      </c>
      <c r="J1688" s="112">
        <v>95</v>
      </c>
      <c r="K1688" s="67">
        <v>52.86</v>
      </c>
    </row>
    <row r="1689" spans="1:11" s="6" customFormat="1" ht="15" outlineLevel="1">
      <c r="A1689" s="59" t="s">
        <v>43</v>
      </c>
      <c r="B1689" s="108"/>
      <c r="C1689" s="108" t="s">
        <v>57</v>
      </c>
      <c r="D1689" s="109" t="s">
        <v>54</v>
      </c>
      <c r="E1689" s="62">
        <v>77</v>
      </c>
      <c r="F1689" s="110"/>
      <c r="G1689" s="111"/>
      <c r="H1689" s="110"/>
      <c r="I1689" s="65">
        <v>1.62</v>
      </c>
      <c r="J1689" s="112">
        <v>65</v>
      </c>
      <c r="K1689" s="67">
        <v>36.17</v>
      </c>
    </row>
    <row r="1690" spans="1:11" s="6" customFormat="1" ht="30" outlineLevel="1">
      <c r="A1690" s="59" t="s">
        <v>43</v>
      </c>
      <c r="B1690" s="108"/>
      <c r="C1690" s="108" t="s">
        <v>58</v>
      </c>
      <c r="D1690" s="109" t="s">
        <v>59</v>
      </c>
      <c r="E1690" s="62">
        <v>101.39</v>
      </c>
      <c r="F1690" s="110"/>
      <c r="G1690" s="111" t="s">
        <v>85</v>
      </c>
      <c r="H1690" s="110"/>
      <c r="I1690" s="65">
        <v>5.0199999999999996</v>
      </c>
      <c r="J1690" s="112"/>
      <c r="K1690" s="67"/>
    </row>
    <row r="1691" spans="1:11" s="6" customFormat="1" ht="15.75">
      <c r="A1691" s="70" t="s">
        <v>43</v>
      </c>
      <c r="B1691" s="113"/>
      <c r="C1691" s="113" t="s">
        <v>60</v>
      </c>
      <c r="D1691" s="114"/>
      <c r="E1691" s="73" t="s">
        <v>43</v>
      </c>
      <c r="F1691" s="115"/>
      <c r="G1691" s="116"/>
      <c r="H1691" s="115"/>
      <c r="I1691" s="76">
        <v>162.16</v>
      </c>
      <c r="J1691" s="117"/>
      <c r="K1691" s="78">
        <v>3636.96</v>
      </c>
    </row>
    <row r="1692" spans="1:11" s="6" customFormat="1" ht="15" outlineLevel="1">
      <c r="A1692" s="59" t="s">
        <v>43</v>
      </c>
      <c r="B1692" s="108"/>
      <c r="C1692" s="108" t="s">
        <v>61</v>
      </c>
      <c r="D1692" s="109"/>
      <c r="E1692" s="62" t="s">
        <v>43</v>
      </c>
      <c r="F1692" s="110"/>
      <c r="G1692" s="111"/>
      <c r="H1692" s="110"/>
      <c r="I1692" s="65"/>
      <c r="J1692" s="112"/>
      <c r="K1692" s="67"/>
    </row>
    <row r="1693" spans="1:11" s="6" customFormat="1" ht="25.5" outlineLevel="1">
      <c r="A1693" s="59" t="s">
        <v>43</v>
      </c>
      <c r="B1693" s="108"/>
      <c r="C1693" s="108" t="s">
        <v>46</v>
      </c>
      <c r="D1693" s="109"/>
      <c r="E1693" s="62" t="s">
        <v>43</v>
      </c>
      <c r="F1693" s="110">
        <v>43.06</v>
      </c>
      <c r="G1693" s="111" t="s">
        <v>90</v>
      </c>
      <c r="H1693" s="110"/>
      <c r="I1693" s="65">
        <v>0.21</v>
      </c>
      <c r="J1693" s="112">
        <v>26.39</v>
      </c>
      <c r="K1693" s="67">
        <v>5.56</v>
      </c>
    </row>
    <row r="1694" spans="1:11" s="6" customFormat="1" ht="25.5" outlineLevel="1">
      <c r="A1694" s="59" t="s">
        <v>43</v>
      </c>
      <c r="B1694" s="108"/>
      <c r="C1694" s="108" t="s">
        <v>48</v>
      </c>
      <c r="D1694" s="109"/>
      <c r="E1694" s="62" t="s">
        <v>43</v>
      </c>
      <c r="F1694" s="110">
        <v>43.06</v>
      </c>
      <c r="G1694" s="111" t="s">
        <v>90</v>
      </c>
      <c r="H1694" s="110"/>
      <c r="I1694" s="65">
        <v>0.21</v>
      </c>
      <c r="J1694" s="112">
        <v>26.39</v>
      </c>
      <c r="K1694" s="67">
        <v>5.56</v>
      </c>
    </row>
    <row r="1695" spans="1:11" s="6" customFormat="1" ht="15" outlineLevel="1">
      <c r="A1695" s="59" t="s">
        <v>43</v>
      </c>
      <c r="B1695" s="108"/>
      <c r="C1695" s="108" t="s">
        <v>63</v>
      </c>
      <c r="D1695" s="109" t="s">
        <v>54</v>
      </c>
      <c r="E1695" s="62">
        <v>175</v>
      </c>
      <c r="F1695" s="110"/>
      <c r="G1695" s="111"/>
      <c r="H1695" s="110"/>
      <c r="I1695" s="65">
        <v>0.37</v>
      </c>
      <c r="J1695" s="112">
        <v>160</v>
      </c>
      <c r="K1695" s="67">
        <v>8.89</v>
      </c>
    </row>
    <row r="1696" spans="1:11" s="6" customFormat="1" ht="15" outlineLevel="1">
      <c r="A1696" s="59" t="s">
        <v>43</v>
      </c>
      <c r="B1696" s="108"/>
      <c r="C1696" s="108" t="s">
        <v>64</v>
      </c>
      <c r="D1696" s="109"/>
      <c r="E1696" s="62" t="s">
        <v>43</v>
      </c>
      <c r="F1696" s="110"/>
      <c r="G1696" s="111"/>
      <c r="H1696" s="110"/>
      <c r="I1696" s="65">
        <v>0.57999999999999996</v>
      </c>
      <c r="J1696" s="112"/>
      <c r="K1696" s="67">
        <v>14.45</v>
      </c>
    </row>
    <row r="1697" spans="1:11" s="6" customFormat="1" ht="15.75">
      <c r="A1697" s="70" t="s">
        <v>43</v>
      </c>
      <c r="B1697" s="113"/>
      <c r="C1697" s="113" t="s">
        <v>65</v>
      </c>
      <c r="D1697" s="114"/>
      <c r="E1697" s="73" t="s">
        <v>43</v>
      </c>
      <c r="F1697" s="115"/>
      <c r="G1697" s="116"/>
      <c r="H1697" s="115"/>
      <c r="I1697" s="76">
        <v>162.74</v>
      </c>
      <c r="J1697" s="117"/>
      <c r="K1697" s="78">
        <v>3651.41</v>
      </c>
    </row>
    <row r="1698" spans="1:11" s="6" customFormat="1" ht="180">
      <c r="A1698" s="59">
        <v>138</v>
      </c>
      <c r="B1698" s="108" t="s">
        <v>91</v>
      </c>
      <c r="C1698" s="108" t="s">
        <v>92</v>
      </c>
      <c r="D1698" s="109" t="s">
        <v>93</v>
      </c>
      <c r="E1698" s="62">
        <v>9</v>
      </c>
      <c r="F1698" s="110">
        <v>10.06</v>
      </c>
      <c r="G1698" s="111"/>
      <c r="H1698" s="110"/>
      <c r="I1698" s="65"/>
      <c r="J1698" s="112"/>
      <c r="K1698" s="67"/>
    </row>
    <row r="1699" spans="1:11" s="6" customFormat="1" ht="25.5" outlineLevel="1">
      <c r="A1699" s="59" t="s">
        <v>43</v>
      </c>
      <c r="B1699" s="108"/>
      <c r="C1699" s="108" t="s">
        <v>44</v>
      </c>
      <c r="D1699" s="109"/>
      <c r="E1699" s="62" t="s">
        <v>43</v>
      </c>
      <c r="F1699" s="110">
        <v>10.06</v>
      </c>
      <c r="G1699" s="111" t="s">
        <v>94</v>
      </c>
      <c r="H1699" s="110"/>
      <c r="I1699" s="65">
        <v>137.44</v>
      </c>
      <c r="J1699" s="112">
        <v>26.39</v>
      </c>
      <c r="K1699" s="67">
        <v>3627.03</v>
      </c>
    </row>
    <row r="1700" spans="1:11" s="6" customFormat="1" ht="15" outlineLevel="1">
      <c r="A1700" s="59" t="s">
        <v>43</v>
      </c>
      <c r="B1700" s="108"/>
      <c r="C1700" s="108" t="s">
        <v>46</v>
      </c>
      <c r="D1700" s="109"/>
      <c r="E1700" s="62" t="s">
        <v>43</v>
      </c>
      <c r="F1700" s="110"/>
      <c r="G1700" s="111" t="s">
        <v>95</v>
      </c>
      <c r="H1700" s="110"/>
      <c r="I1700" s="65"/>
      <c r="J1700" s="112"/>
      <c r="K1700" s="67"/>
    </row>
    <row r="1701" spans="1:11" s="6" customFormat="1" ht="15" outlineLevel="1">
      <c r="A1701" s="59" t="s">
        <v>43</v>
      </c>
      <c r="B1701" s="108"/>
      <c r="C1701" s="108" t="s">
        <v>48</v>
      </c>
      <c r="D1701" s="109"/>
      <c r="E1701" s="62" t="s">
        <v>43</v>
      </c>
      <c r="F1701" s="110"/>
      <c r="G1701" s="111"/>
      <c r="H1701" s="110"/>
      <c r="I1701" s="65"/>
      <c r="J1701" s="112">
        <v>26.39</v>
      </c>
      <c r="K1701" s="67"/>
    </row>
    <row r="1702" spans="1:11" s="6" customFormat="1" ht="15" outlineLevel="1">
      <c r="A1702" s="59" t="s">
        <v>43</v>
      </c>
      <c r="B1702" s="108"/>
      <c r="C1702" s="108" t="s">
        <v>52</v>
      </c>
      <c r="D1702" s="109"/>
      <c r="E1702" s="62" t="s">
        <v>43</v>
      </c>
      <c r="F1702" s="110"/>
      <c r="G1702" s="111"/>
      <c r="H1702" s="110"/>
      <c r="I1702" s="65"/>
      <c r="J1702" s="112"/>
      <c r="K1702" s="67"/>
    </row>
    <row r="1703" spans="1:11" s="6" customFormat="1" ht="15" outlineLevel="1">
      <c r="A1703" s="59" t="s">
        <v>43</v>
      </c>
      <c r="B1703" s="108"/>
      <c r="C1703" s="108" t="s">
        <v>53</v>
      </c>
      <c r="D1703" s="109" t="s">
        <v>54</v>
      </c>
      <c r="E1703" s="62">
        <v>100</v>
      </c>
      <c r="F1703" s="110"/>
      <c r="G1703" s="111"/>
      <c r="H1703" s="110"/>
      <c r="I1703" s="65">
        <v>137.44</v>
      </c>
      <c r="J1703" s="112">
        <v>83</v>
      </c>
      <c r="K1703" s="67">
        <v>3010.43</v>
      </c>
    </row>
    <row r="1704" spans="1:11" s="6" customFormat="1" ht="15" outlineLevel="1">
      <c r="A1704" s="59" t="s">
        <v>43</v>
      </c>
      <c r="B1704" s="108"/>
      <c r="C1704" s="108" t="s">
        <v>55</v>
      </c>
      <c r="D1704" s="109" t="s">
        <v>54</v>
      </c>
      <c r="E1704" s="62">
        <v>64</v>
      </c>
      <c r="F1704" s="110"/>
      <c r="G1704" s="111"/>
      <c r="H1704" s="110"/>
      <c r="I1704" s="65">
        <v>87.96</v>
      </c>
      <c r="J1704" s="112">
        <v>41</v>
      </c>
      <c r="K1704" s="67">
        <v>1487.08</v>
      </c>
    </row>
    <row r="1705" spans="1:11" s="6" customFormat="1" ht="15" outlineLevel="1">
      <c r="A1705" s="59" t="s">
        <v>43</v>
      </c>
      <c r="B1705" s="108"/>
      <c r="C1705" s="108" t="s">
        <v>56</v>
      </c>
      <c r="D1705" s="109" t="s">
        <v>54</v>
      </c>
      <c r="E1705" s="62">
        <v>98</v>
      </c>
      <c r="F1705" s="110"/>
      <c r="G1705" s="111"/>
      <c r="H1705" s="110"/>
      <c r="I1705" s="65">
        <v>0</v>
      </c>
      <c r="J1705" s="112">
        <v>95</v>
      </c>
      <c r="K1705" s="67">
        <v>0</v>
      </c>
    </row>
    <row r="1706" spans="1:11" s="6" customFormat="1" ht="15" outlineLevel="1">
      <c r="A1706" s="59" t="s">
        <v>43</v>
      </c>
      <c r="B1706" s="108"/>
      <c r="C1706" s="108" t="s">
        <v>57</v>
      </c>
      <c r="D1706" s="109" t="s">
        <v>54</v>
      </c>
      <c r="E1706" s="62">
        <v>77</v>
      </c>
      <c r="F1706" s="110"/>
      <c r="G1706" s="111"/>
      <c r="H1706" s="110"/>
      <c r="I1706" s="65">
        <v>0</v>
      </c>
      <c r="J1706" s="112">
        <v>65</v>
      </c>
      <c r="K1706" s="67">
        <v>0</v>
      </c>
    </row>
    <row r="1707" spans="1:11" s="6" customFormat="1" ht="30" outlineLevel="1">
      <c r="A1707" s="59" t="s">
        <v>43</v>
      </c>
      <c r="B1707" s="108"/>
      <c r="C1707" s="108" t="s">
        <v>58</v>
      </c>
      <c r="D1707" s="109" t="s">
        <v>59</v>
      </c>
      <c r="E1707" s="62">
        <v>0.9</v>
      </c>
      <c r="F1707" s="110"/>
      <c r="G1707" s="111" t="s">
        <v>94</v>
      </c>
      <c r="H1707" s="110"/>
      <c r="I1707" s="65">
        <v>12.3</v>
      </c>
      <c r="J1707" s="112"/>
      <c r="K1707" s="67"/>
    </row>
    <row r="1708" spans="1:11" s="6" customFormat="1" ht="15.75">
      <c r="A1708" s="70" t="s">
        <v>43</v>
      </c>
      <c r="B1708" s="113"/>
      <c r="C1708" s="113" t="s">
        <v>60</v>
      </c>
      <c r="D1708" s="114"/>
      <c r="E1708" s="73" t="s">
        <v>43</v>
      </c>
      <c r="F1708" s="115"/>
      <c r="G1708" s="116"/>
      <c r="H1708" s="115"/>
      <c r="I1708" s="76">
        <v>362.84</v>
      </c>
      <c r="J1708" s="117"/>
      <c r="K1708" s="78">
        <v>8124.54</v>
      </c>
    </row>
    <row r="1709" spans="1:11" s="6" customFormat="1" ht="180">
      <c r="A1709" s="59">
        <v>139</v>
      </c>
      <c r="B1709" s="108" t="s">
        <v>277</v>
      </c>
      <c r="C1709" s="108" t="s">
        <v>278</v>
      </c>
      <c r="D1709" s="109" t="s">
        <v>93</v>
      </c>
      <c r="E1709" s="62">
        <v>9</v>
      </c>
      <c r="F1709" s="110">
        <v>1.65</v>
      </c>
      <c r="G1709" s="111"/>
      <c r="H1709" s="110"/>
      <c r="I1709" s="65"/>
      <c r="J1709" s="112"/>
      <c r="K1709" s="67"/>
    </row>
    <row r="1710" spans="1:11" s="6" customFormat="1" ht="25.5" outlineLevel="1">
      <c r="A1710" s="59" t="s">
        <v>43</v>
      </c>
      <c r="B1710" s="108"/>
      <c r="C1710" s="108" t="s">
        <v>44</v>
      </c>
      <c r="D1710" s="109"/>
      <c r="E1710" s="62" t="s">
        <v>43</v>
      </c>
      <c r="F1710" s="110">
        <v>0.78</v>
      </c>
      <c r="G1710" s="111" t="s">
        <v>94</v>
      </c>
      <c r="H1710" s="110"/>
      <c r="I1710" s="65">
        <v>10.66</v>
      </c>
      <c r="J1710" s="112">
        <v>26.39</v>
      </c>
      <c r="K1710" s="67">
        <v>281.22000000000003</v>
      </c>
    </row>
    <row r="1711" spans="1:11" s="6" customFormat="1" ht="15" outlineLevel="1">
      <c r="A1711" s="59" t="s">
        <v>43</v>
      </c>
      <c r="B1711" s="108"/>
      <c r="C1711" s="108" t="s">
        <v>46</v>
      </c>
      <c r="D1711" s="109"/>
      <c r="E1711" s="62" t="s">
        <v>43</v>
      </c>
      <c r="F1711" s="110">
        <v>0.87</v>
      </c>
      <c r="G1711" s="111" t="s">
        <v>95</v>
      </c>
      <c r="H1711" s="110"/>
      <c r="I1711" s="65">
        <v>11.75</v>
      </c>
      <c r="J1711" s="112">
        <v>6.86</v>
      </c>
      <c r="K1711" s="67">
        <v>80.569999999999993</v>
      </c>
    </row>
    <row r="1712" spans="1:11" s="6" customFormat="1" ht="15" outlineLevel="1">
      <c r="A1712" s="59" t="s">
        <v>43</v>
      </c>
      <c r="B1712" s="108"/>
      <c r="C1712" s="108" t="s">
        <v>48</v>
      </c>
      <c r="D1712" s="109"/>
      <c r="E1712" s="62" t="s">
        <v>43</v>
      </c>
      <c r="F1712" s="110" t="s">
        <v>279</v>
      </c>
      <c r="G1712" s="111"/>
      <c r="H1712" s="110"/>
      <c r="I1712" s="68" t="s">
        <v>763</v>
      </c>
      <c r="J1712" s="112">
        <v>26.39</v>
      </c>
      <c r="K1712" s="69" t="s">
        <v>764</v>
      </c>
    </row>
    <row r="1713" spans="1:11" s="6" customFormat="1" ht="15" outlineLevel="1">
      <c r="A1713" s="59" t="s">
        <v>43</v>
      </c>
      <c r="B1713" s="108"/>
      <c r="C1713" s="108" t="s">
        <v>52</v>
      </c>
      <c r="D1713" s="109"/>
      <c r="E1713" s="62" t="s">
        <v>43</v>
      </c>
      <c r="F1713" s="110"/>
      <c r="G1713" s="111"/>
      <c r="H1713" s="110"/>
      <c r="I1713" s="65"/>
      <c r="J1713" s="112"/>
      <c r="K1713" s="67"/>
    </row>
    <row r="1714" spans="1:11" s="6" customFormat="1" ht="15" outlineLevel="1">
      <c r="A1714" s="59" t="s">
        <v>43</v>
      </c>
      <c r="B1714" s="108"/>
      <c r="C1714" s="108" t="s">
        <v>53</v>
      </c>
      <c r="D1714" s="109" t="s">
        <v>54</v>
      </c>
      <c r="E1714" s="62">
        <v>100</v>
      </c>
      <c r="F1714" s="110"/>
      <c r="G1714" s="111"/>
      <c r="H1714" s="110"/>
      <c r="I1714" s="65">
        <v>10.66</v>
      </c>
      <c r="J1714" s="112">
        <v>83</v>
      </c>
      <c r="K1714" s="67">
        <v>233.41</v>
      </c>
    </row>
    <row r="1715" spans="1:11" s="6" customFormat="1" ht="15" outlineLevel="1">
      <c r="A1715" s="59" t="s">
        <v>43</v>
      </c>
      <c r="B1715" s="108"/>
      <c r="C1715" s="108" t="s">
        <v>55</v>
      </c>
      <c r="D1715" s="109" t="s">
        <v>54</v>
      </c>
      <c r="E1715" s="62">
        <v>64</v>
      </c>
      <c r="F1715" s="110"/>
      <c r="G1715" s="111"/>
      <c r="H1715" s="110"/>
      <c r="I1715" s="65">
        <v>6.82</v>
      </c>
      <c r="J1715" s="112">
        <v>41</v>
      </c>
      <c r="K1715" s="67">
        <v>115.3</v>
      </c>
    </row>
    <row r="1716" spans="1:11" s="6" customFormat="1" ht="15" outlineLevel="1">
      <c r="A1716" s="59" t="s">
        <v>43</v>
      </c>
      <c r="B1716" s="108"/>
      <c r="C1716" s="108" t="s">
        <v>56</v>
      </c>
      <c r="D1716" s="109" t="s">
        <v>54</v>
      </c>
      <c r="E1716" s="62">
        <v>98</v>
      </c>
      <c r="F1716" s="110"/>
      <c r="G1716" s="111"/>
      <c r="H1716" s="110"/>
      <c r="I1716" s="65">
        <v>1.06</v>
      </c>
      <c r="J1716" s="112">
        <v>95</v>
      </c>
      <c r="K1716" s="67">
        <v>27.08</v>
      </c>
    </row>
    <row r="1717" spans="1:11" s="6" customFormat="1" ht="15" outlineLevel="1">
      <c r="A1717" s="59" t="s">
        <v>43</v>
      </c>
      <c r="B1717" s="108"/>
      <c r="C1717" s="108" t="s">
        <v>57</v>
      </c>
      <c r="D1717" s="109" t="s">
        <v>54</v>
      </c>
      <c r="E1717" s="62">
        <v>77</v>
      </c>
      <c r="F1717" s="110"/>
      <c r="G1717" s="111"/>
      <c r="H1717" s="110"/>
      <c r="I1717" s="65">
        <v>0.83</v>
      </c>
      <c r="J1717" s="112">
        <v>65</v>
      </c>
      <c r="K1717" s="67">
        <v>18.53</v>
      </c>
    </row>
    <row r="1718" spans="1:11" s="6" customFormat="1" ht="30" outlineLevel="1">
      <c r="A1718" s="59" t="s">
        <v>43</v>
      </c>
      <c r="B1718" s="108"/>
      <c r="C1718" s="108" t="s">
        <v>58</v>
      </c>
      <c r="D1718" s="109" t="s">
        <v>59</v>
      </c>
      <c r="E1718" s="62">
        <v>7.0000000000000007E-2</v>
      </c>
      <c r="F1718" s="110"/>
      <c r="G1718" s="111" t="s">
        <v>94</v>
      </c>
      <c r="H1718" s="110"/>
      <c r="I1718" s="65">
        <v>0.96</v>
      </c>
      <c r="J1718" s="112"/>
      <c r="K1718" s="67"/>
    </row>
    <row r="1719" spans="1:11" s="6" customFormat="1" ht="15.75">
      <c r="A1719" s="70" t="s">
        <v>43</v>
      </c>
      <c r="B1719" s="113"/>
      <c r="C1719" s="113" t="s">
        <v>60</v>
      </c>
      <c r="D1719" s="114"/>
      <c r="E1719" s="73" t="s">
        <v>43</v>
      </c>
      <c r="F1719" s="115"/>
      <c r="G1719" s="116"/>
      <c r="H1719" s="115"/>
      <c r="I1719" s="76">
        <v>41.78</v>
      </c>
      <c r="J1719" s="117"/>
      <c r="K1719" s="78">
        <v>756.11</v>
      </c>
    </row>
    <row r="1720" spans="1:11" s="6" customFormat="1" ht="15" outlineLevel="1">
      <c r="A1720" s="59" t="s">
        <v>43</v>
      </c>
      <c r="B1720" s="108"/>
      <c r="C1720" s="108" t="s">
        <v>61</v>
      </c>
      <c r="D1720" s="109"/>
      <c r="E1720" s="62" t="s">
        <v>43</v>
      </c>
      <c r="F1720" s="110"/>
      <c r="G1720" s="111"/>
      <c r="H1720" s="110"/>
      <c r="I1720" s="65"/>
      <c r="J1720" s="112"/>
      <c r="K1720" s="67"/>
    </row>
    <row r="1721" spans="1:11" s="6" customFormat="1" ht="25.5" outlineLevel="1">
      <c r="A1721" s="59" t="s">
        <v>43</v>
      </c>
      <c r="B1721" s="108"/>
      <c r="C1721" s="108" t="s">
        <v>46</v>
      </c>
      <c r="D1721" s="109"/>
      <c r="E1721" s="62" t="s">
        <v>43</v>
      </c>
      <c r="F1721" s="110">
        <v>0.08</v>
      </c>
      <c r="G1721" s="111" t="s">
        <v>100</v>
      </c>
      <c r="H1721" s="110"/>
      <c r="I1721" s="65">
        <v>0.11</v>
      </c>
      <c r="J1721" s="112">
        <v>26.39</v>
      </c>
      <c r="K1721" s="67">
        <v>2.85</v>
      </c>
    </row>
    <row r="1722" spans="1:11" s="6" customFormat="1" ht="25.5" outlineLevel="1">
      <c r="A1722" s="59" t="s">
        <v>43</v>
      </c>
      <c r="B1722" s="108"/>
      <c r="C1722" s="108" t="s">
        <v>48</v>
      </c>
      <c r="D1722" s="109"/>
      <c r="E1722" s="62" t="s">
        <v>43</v>
      </c>
      <c r="F1722" s="110">
        <v>0.08</v>
      </c>
      <c r="G1722" s="111" t="s">
        <v>100</v>
      </c>
      <c r="H1722" s="110"/>
      <c r="I1722" s="65">
        <v>0.11</v>
      </c>
      <c r="J1722" s="112">
        <v>26.39</v>
      </c>
      <c r="K1722" s="67">
        <v>2.85</v>
      </c>
    </row>
    <row r="1723" spans="1:11" s="6" customFormat="1" ht="15" outlineLevel="1">
      <c r="A1723" s="59" t="s">
        <v>43</v>
      </c>
      <c r="B1723" s="108"/>
      <c r="C1723" s="108" t="s">
        <v>63</v>
      </c>
      <c r="D1723" s="109" t="s">
        <v>54</v>
      </c>
      <c r="E1723" s="62">
        <v>175</v>
      </c>
      <c r="F1723" s="110"/>
      <c r="G1723" s="111"/>
      <c r="H1723" s="110"/>
      <c r="I1723" s="65">
        <v>0.19</v>
      </c>
      <c r="J1723" s="112">
        <v>160</v>
      </c>
      <c r="K1723" s="67">
        <v>4.5599999999999996</v>
      </c>
    </row>
    <row r="1724" spans="1:11" s="6" customFormat="1" ht="15" outlineLevel="1">
      <c r="A1724" s="59" t="s">
        <v>43</v>
      </c>
      <c r="B1724" s="108"/>
      <c r="C1724" s="108" t="s">
        <v>64</v>
      </c>
      <c r="D1724" s="109"/>
      <c r="E1724" s="62" t="s">
        <v>43</v>
      </c>
      <c r="F1724" s="110"/>
      <c r="G1724" s="111"/>
      <c r="H1724" s="110"/>
      <c r="I1724" s="65">
        <v>0.3</v>
      </c>
      <c r="J1724" s="112"/>
      <c r="K1724" s="67">
        <v>7.41</v>
      </c>
    </row>
    <row r="1725" spans="1:11" s="6" customFormat="1" ht="15.75">
      <c r="A1725" s="70" t="s">
        <v>43</v>
      </c>
      <c r="B1725" s="113"/>
      <c r="C1725" s="113" t="s">
        <v>65</v>
      </c>
      <c r="D1725" s="114"/>
      <c r="E1725" s="73" t="s">
        <v>43</v>
      </c>
      <c r="F1725" s="115"/>
      <c r="G1725" s="116"/>
      <c r="H1725" s="115"/>
      <c r="I1725" s="76">
        <v>42.08</v>
      </c>
      <c r="J1725" s="117"/>
      <c r="K1725" s="78">
        <v>763.52</v>
      </c>
    </row>
    <row r="1726" spans="1:11" s="6" customFormat="1" ht="195">
      <c r="A1726" s="59">
        <v>140</v>
      </c>
      <c r="B1726" s="108" t="s">
        <v>282</v>
      </c>
      <c r="C1726" s="108" t="s">
        <v>283</v>
      </c>
      <c r="D1726" s="109" t="s">
        <v>142</v>
      </c>
      <c r="E1726" s="62" t="s">
        <v>595</v>
      </c>
      <c r="F1726" s="110">
        <v>52.76</v>
      </c>
      <c r="G1726" s="111"/>
      <c r="H1726" s="110"/>
      <c r="I1726" s="65"/>
      <c r="J1726" s="112"/>
      <c r="K1726" s="67"/>
    </row>
    <row r="1727" spans="1:11" s="6" customFormat="1" ht="25.5" outlineLevel="1">
      <c r="A1727" s="59" t="s">
        <v>43</v>
      </c>
      <c r="B1727" s="108"/>
      <c r="C1727" s="108" t="s">
        <v>44</v>
      </c>
      <c r="D1727" s="109"/>
      <c r="E1727" s="62" t="s">
        <v>43</v>
      </c>
      <c r="F1727" s="110">
        <v>51.98</v>
      </c>
      <c r="G1727" s="111" t="s">
        <v>94</v>
      </c>
      <c r="H1727" s="110"/>
      <c r="I1727" s="65">
        <v>7.1</v>
      </c>
      <c r="J1727" s="112">
        <v>26.39</v>
      </c>
      <c r="K1727" s="67">
        <v>187.41</v>
      </c>
    </row>
    <row r="1728" spans="1:11" s="6" customFormat="1" ht="15" outlineLevel="1">
      <c r="A1728" s="59" t="s">
        <v>43</v>
      </c>
      <c r="B1728" s="108"/>
      <c r="C1728" s="108" t="s">
        <v>46</v>
      </c>
      <c r="D1728" s="109"/>
      <c r="E1728" s="62" t="s">
        <v>43</v>
      </c>
      <c r="F1728" s="110">
        <v>0.78</v>
      </c>
      <c r="G1728" s="111" t="s">
        <v>95</v>
      </c>
      <c r="H1728" s="110"/>
      <c r="I1728" s="65">
        <v>0.11</v>
      </c>
      <c r="J1728" s="112">
        <v>10.35</v>
      </c>
      <c r="K1728" s="67">
        <v>1.0900000000000001</v>
      </c>
    </row>
    <row r="1729" spans="1:11" s="6" customFormat="1" ht="15" outlineLevel="1">
      <c r="A1729" s="59" t="s">
        <v>43</v>
      </c>
      <c r="B1729" s="108"/>
      <c r="C1729" s="108" t="s">
        <v>48</v>
      </c>
      <c r="D1729" s="109"/>
      <c r="E1729" s="62" t="s">
        <v>43</v>
      </c>
      <c r="F1729" s="110" t="s">
        <v>285</v>
      </c>
      <c r="G1729" s="111"/>
      <c r="H1729" s="110"/>
      <c r="I1729" s="68" t="s">
        <v>78</v>
      </c>
      <c r="J1729" s="112">
        <v>26.39</v>
      </c>
      <c r="K1729" s="69" t="s">
        <v>765</v>
      </c>
    </row>
    <row r="1730" spans="1:11" s="6" customFormat="1" ht="15" outlineLevel="1">
      <c r="A1730" s="59" t="s">
        <v>43</v>
      </c>
      <c r="B1730" s="108"/>
      <c r="C1730" s="108" t="s">
        <v>52</v>
      </c>
      <c r="D1730" s="109"/>
      <c r="E1730" s="62" t="s">
        <v>43</v>
      </c>
      <c r="F1730" s="110"/>
      <c r="G1730" s="111"/>
      <c r="H1730" s="110"/>
      <c r="I1730" s="65"/>
      <c r="J1730" s="112"/>
      <c r="K1730" s="67"/>
    </row>
    <row r="1731" spans="1:11" s="6" customFormat="1" ht="15" outlineLevel="1">
      <c r="A1731" s="59" t="s">
        <v>43</v>
      </c>
      <c r="B1731" s="108"/>
      <c r="C1731" s="108" t="s">
        <v>53</v>
      </c>
      <c r="D1731" s="109" t="s">
        <v>54</v>
      </c>
      <c r="E1731" s="62">
        <v>100</v>
      </c>
      <c r="F1731" s="110"/>
      <c r="G1731" s="111"/>
      <c r="H1731" s="110"/>
      <c r="I1731" s="65">
        <v>7.1</v>
      </c>
      <c r="J1731" s="112">
        <v>83</v>
      </c>
      <c r="K1731" s="67">
        <v>155.55000000000001</v>
      </c>
    </row>
    <row r="1732" spans="1:11" s="6" customFormat="1" ht="15" outlineLevel="1">
      <c r="A1732" s="59" t="s">
        <v>43</v>
      </c>
      <c r="B1732" s="108"/>
      <c r="C1732" s="108" t="s">
        <v>55</v>
      </c>
      <c r="D1732" s="109" t="s">
        <v>54</v>
      </c>
      <c r="E1732" s="62">
        <v>64</v>
      </c>
      <c r="F1732" s="110"/>
      <c r="G1732" s="111"/>
      <c r="H1732" s="110"/>
      <c r="I1732" s="65">
        <v>4.54</v>
      </c>
      <c r="J1732" s="112">
        <v>41</v>
      </c>
      <c r="K1732" s="67">
        <v>76.84</v>
      </c>
    </row>
    <row r="1733" spans="1:11" s="6" customFormat="1" ht="15" outlineLevel="1">
      <c r="A1733" s="59" t="s">
        <v>43</v>
      </c>
      <c r="B1733" s="108"/>
      <c r="C1733" s="108" t="s">
        <v>56</v>
      </c>
      <c r="D1733" s="109" t="s">
        <v>54</v>
      </c>
      <c r="E1733" s="62">
        <v>98</v>
      </c>
      <c r="F1733" s="110"/>
      <c r="G1733" s="111"/>
      <c r="H1733" s="110"/>
      <c r="I1733" s="65">
        <v>0.02</v>
      </c>
      <c r="J1733" s="112">
        <v>95</v>
      </c>
      <c r="K1733" s="67">
        <v>0.48</v>
      </c>
    </row>
    <row r="1734" spans="1:11" s="6" customFormat="1" ht="15" outlineLevel="1">
      <c r="A1734" s="59" t="s">
        <v>43</v>
      </c>
      <c r="B1734" s="108"/>
      <c r="C1734" s="108" t="s">
        <v>57</v>
      </c>
      <c r="D1734" s="109" t="s">
        <v>54</v>
      </c>
      <c r="E1734" s="62">
        <v>77</v>
      </c>
      <c r="F1734" s="110"/>
      <c r="G1734" s="111"/>
      <c r="H1734" s="110"/>
      <c r="I1734" s="65">
        <v>0.02</v>
      </c>
      <c r="J1734" s="112">
        <v>65</v>
      </c>
      <c r="K1734" s="67">
        <v>0.33</v>
      </c>
    </row>
    <row r="1735" spans="1:11" s="6" customFormat="1" ht="30" outlineLevel="1">
      <c r="A1735" s="59" t="s">
        <v>43</v>
      </c>
      <c r="B1735" s="108"/>
      <c r="C1735" s="108" t="s">
        <v>58</v>
      </c>
      <c r="D1735" s="109" t="s">
        <v>59</v>
      </c>
      <c r="E1735" s="62">
        <v>4.6500000000000004</v>
      </c>
      <c r="F1735" s="110"/>
      <c r="G1735" s="111" t="s">
        <v>94</v>
      </c>
      <c r="H1735" s="110"/>
      <c r="I1735" s="65">
        <v>0.64</v>
      </c>
      <c r="J1735" s="112"/>
      <c r="K1735" s="67"/>
    </row>
    <row r="1736" spans="1:11" s="6" customFormat="1" ht="15.75">
      <c r="A1736" s="70" t="s">
        <v>43</v>
      </c>
      <c r="B1736" s="113"/>
      <c r="C1736" s="113" t="s">
        <v>60</v>
      </c>
      <c r="D1736" s="114"/>
      <c r="E1736" s="73" t="s">
        <v>43</v>
      </c>
      <c r="F1736" s="115"/>
      <c r="G1736" s="116"/>
      <c r="H1736" s="115"/>
      <c r="I1736" s="76">
        <v>18.89</v>
      </c>
      <c r="J1736" s="117"/>
      <c r="K1736" s="78">
        <v>421.7</v>
      </c>
    </row>
    <row r="1737" spans="1:11" s="6" customFormat="1" ht="15" outlineLevel="1">
      <c r="A1737" s="59" t="s">
        <v>43</v>
      </c>
      <c r="B1737" s="108"/>
      <c r="C1737" s="108" t="s">
        <v>61</v>
      </c>
      <c r="D1737" s="109"/>
      <c r="E1737" s="62" t="s">
        <v>43</v>
      </c>
      <c r="F1737" s="110"/>
      <c r="G1737" s="111"/>
      <c r="H1737" s="110"/>
      <c r="I1737" s="65"/>
      <c r="J1737" s="112"/>
      <c r="K1737" s="67"/>
    </row>
    <row r="1738" spans="1:11" s="6" customFormat="1" ht="25.5" outlineLevel="1">
      <c r="A1738" s="59" t="s">
        <v>43</v>
      </c>
      <c r="B1738" s="108"/>
      <c r="C1738" s="108" t="s">
        <v>46</v>
      </c>
      <c r="D1738" s="109"/>
      <c r="E1738" s="62" t="s">
        <v>43</v>
      </c>
      <c r="F1738" s="110">
        <v>0.14000000000000001</v>
      </c>
      <c r="G1738" s="111" t="s">
        <v>100</v>
      </c>
      <c r="H1738" s="110"/>
      <c r="I1738" s="65"/>
      <c r="J1738" s="112">
        <v>26.39</v>
      </c>
      <c r="K1738" s="67">
        <v>0.05</v>
      </c>
    </row>
    <row r="1739" spans="1:11" s="6" customFormat="1" ht="25.5" outlineLevel="1">
      <c r="A1739" s="59" t="s">
        <v>43</v>
      </c>
      <c r="B1739" s="108"/>
      <c r="C1739" s="108" t="s">
        <v>48</v>
      </c>
      <c r="D1739" s="109"/>
      <c r="E1739" s="62" t="s">
        <v>43</v>
      </c>
      <c r="F1739" s="110">
        <v>0.14000000000000001</v>
      </c>
      <c r="G1739" s="111" t="s">
        <v>100</v>
      </c>
      <c r="H1739" s="110"/>
      <c r="I1739" s="65"/>
      <c r="J1739" s="112">
        <v>26.39</v>
      </c>
      <c r="K1739" s="67">
        <v>0.05</v>
      </c>
    </row>
    <row r="1740" spans="1:11" s="6" customFormat="1" ht="15" outlineLevel="1">
      <c r="A1740" s="59" t="s">
        <v>43</v>
      </c>
      <c r="B1740" s="108"/>
      <c r="C1740" s="108" t="s">
        <v>63</v>
      </c>
      <c r="D1740" s="109" t="s">
        <v>54</v>
      </c>
      <c r="E1740" s="62">
        <v>175</v>
      </c>
      <c r="F1740" s="110"/>
      <c r="G1740" s="111"/>
      <c r="H1740" s="110"/>
      <c r="I1740" s="65">
        <v>0</v>
      </c>
      <c r="J1740" s="112">
        <v>160</v>
      </c>
      <c r="K1740" s="67">
        <v>0.08</v>
      </c>
    </row>
    <row r="1741" spans="1:11" s="6" customFormat="1" ht="15" outlineLevel="1">
      <c r="A1741" s="59" t="s">
        <v>43</v>
      </c>
      <c r="B1741" s="108"/>
      <c r="C1741" s="108" t="s">
        <v>64</v>
      </c>
      <c r="D1741" s="109"/>
      <c r="E1741" s="62" t="s">
        <v>43</v>
      </c>
      <c r="F1741" s="110"/>
      <c r="G1741" s="111"/>
      <c r="H1741" s="110"/>
      <c r="I1741" s="65"/>
      <c r="J1741" s="112"/>
      <c r="K1741" s="67">
        <v>0.13</v>
      </c>
    </row>
    <row r="1742" spans="1:11" s="6" customFormat="1" ht="15.75">
      <c r="A1742" s="70" t="s">
        <v>43</v>
      </c>
      <c r="B1742" s="113"/>
      <c r="C1742" s="113" t="s">
        <v>65</v>
      </c>
      <c r="D1742" s="114"/>
      <c r="E1742" s="73" t="s">
        <v>43</v>
      </c>
      <c r="F1742" s="115"/>
      <c r="G1742" s="116"/>
      <c r="H1742" s="115"/>
      <c r="I1742" s="76">
        <v>18.89</v>
      </c>
      <c r="J1742" s="117"/>
      <c r="K1742" s="78">
        <v>421.83</v>
      </c>
    </row>
    <row r="1743" spans="1:11" s="6" customFormat="1" ht="75">
      <c r="A1743" s="59">
        <v>141</v>
      </c>
      <c r="B1743" s="108" t="s">
        <v>288</v>
      </c>
      <c r="C1743" s="108" t="s">
        <v>289</v>
      </c>
      <c r="D1743" s="109" t="s">
        <v>109</v>
      </c>
      <c r="E1743" s="62">
        <v>0.92700000000000005</v>
      </c>
      <c r="F1743" s="110">
        <v>28.98</v>
      </c>
      <c r="G1743" s="111"/>
      <c r="H1743" s="110"/>
      <c r="I1743" s="65">
        <v>26.86</v>
      </c>
      <c r="J1743" s="112">
        <v>3.06</v>
      </c>
      <c r="K1743" s="78">
        <v>82.21</v>
      </c>
    </row>
    <row r="1744" spans="1:11" s="6" customFormat="1" ht="135">
      <c r="A1744" s="59">
        <v>142</v>
      </c>
      <c r="B1744" s="108" t="s">
        <v>290</v>
      </c>
      <c r="C1744" s="108" t="s">
        <v>291</v>
      </c>
      <c r="D1744" s="109" t="s">
        <v>142</v>
      </c>
      <c r="E1744" s="62" t="s">
        <v>595</v>
      </c>
      <c r="F1744" s="110">
        <v>1887.48</v>
      </c>
      <c r="G1744" s="111"/>
      <c r="H1744" s="110"/>
      <c r="I1744" s="65"/>
      <c r="J1744" s="112"/>
      <c r="K1744" s="67"/>
    </row>
    <row r="1745" spans="1:11" s="6" customFormat="1" ht="15" outlineLevel="1">
      <c r="A1745" s="59" t="s">
        <v>43</v>
      </c>
      <c r="B1745" s="108"/>
      <c r="C1745" s="108" t="s">
        <v>44</v>
      </c>
      <c r="D1745" s="109"/>
      <c r="E1745" s="62" t="s">
        <v>43</v>
      </c>
      <c r="F1745" s="110">
        <v>1887.48</v>
      </c>
      <c r="G1745" s="111" t="s">
        <v>76</v>
      </c>
      <c r="H1745" s="110"/>
      <c r="I1745" s="65">
        <v>224.23</v>
      </c>
      <c r="J1745" s="112">
        <v>26.39</v>
      </c>
      <c r="K1745" s="67">
        <v>5917.5</v>
      </c>
    </row>
    <row r="1746" spans="1:11" s="6" customFormat="1" ht="15" outlineLevel="1">
      <c r="A1746" s="59" t="s">
        <v>43</v>
      </c>
      <c r="B1746" s="108"/>
      <c r="C1746" s="108" t="s">
        <v>46</v>
      </c>
      <c r="D1746" s="109"/>
      <c r="E1746" s="62" t="s">
        <v>43</v>
      </c>
      <c r="F1746" s="110"/>
      <c r="G1746" s="111">
        <v>1.2</v>
      </c>
      <c r="H1746" s="110"/>
      <c r="I1746" s="65"/>
      <c r="J1746" s="112"/>
      <c r="K1746" s="67"/>
    </row>
    <row r="1747" spans="1:11" s="6" customFormat="1" ht="15" outlineLevel="1">
      <c r="A1747" s="59" t="s">
        <v>43</v>
      </c>
      <c r="B1747" s="108"/>
      <c r="C1747" s="108" t="s">
        <v>48</v>
      </c>
      <c r="D1747" s="109"/>
      <c r="E1747" s="62" t="s">
        <v>43</v>
      </c>
      <c r="F1747" s="110"/>
      <c r="G1747" s="111"/>
      <c r="H1747" s="110"/>
      <c r="I1747" s="65"/>
      <c r="J1747" s="112">
        <v>26.39</v>
      </c>
      <c r="K1747" s="67"/>
    </row>
    <row r="1748" spans="1:11" s="6" customFormat="1" ht="15" outlineLevel="1">
      <c r="A1748" s="59" t="s">
        <v>43</v>
      </c>
      <c r="B1748" s="108"/>
      <c r="C1748" s="108" t="s">
        <v>52</v>
      </c>
      <c r="D1748" s="109"/>
      <c r="E1748" s="62" t="s">
        <v>43</v>
      </c>
      <c r="F1748" s="110"/>
      <c r="G1748" s="111"/>
      <c r="H1748" s="110"/>
      <c r="I1748" s="65"/>
      <c r="J1748" s="112"/>
      <c r="K1748" s="67"/>
    </row>
    <row r="1749" spans="1:11" s="6" customFormat="1" ht="15" outlineLevel="1">
      <c r="A1749" s="59" t="s">
        <v>43</v>
      </c>
      <c r="B1749" s="108"/>
      <c r="C1749" s="108" t="s">
        <v>53</v>
      </c>
      <c r="D1749" s="109" t="s">
        <v>54</v>
      </c>
      <c r="E1749" s="62">
        <v>100</v>
      </c>
      <c r="F1749" s="110"/>
      <c r="G1749" s="111"/>
      <c r="H1749" s="110"/>
      <c r="I1749" s="65">
        <v>224.23</v>
      </c>
      <c r="J1749" s="112">
        <v>83</v>
      </c>
      <c r="K1749" s="67">
        <v>4911.53</v>
      </c>
    </row>
    <row r="1750" spans="1:11" s="6" customFormat="1" ht="15" outlineLevel="1">
      <c r="A1750" s="59" t="s">
        <v>43</v>
      </c>
      <c r="B1750" s="108"/>
      <c r="C1750" s="108" t="s">
        <v>55</v>
      </c>
      <c r="D1750" s="109" t="s">
        <v>54</v>
      </c>
      <c r="E1750" s="62">
        <v>64</v>
      </c>
      <c r="F1750" s="110"/>
      <c r="G1750" s="111"/>
      <c r="H1750" s="110"/>
      <c r="I1750" s="65">
        <v>143.51</v>
      </c>
      <c r="J1750" s="112">
        <v>41</v>
      </c>
      <c r="K1750" s="67">
        <v>2426.1799999999998</v>
      </c>
    </row>
    <row r="1751" spans="1:11" s="6" customFormat="1" ht="15" outlineLevel="1">
      <c r="A1751" s="59" t="s">
        <v>43</v>
      </c>
      <c r="B1751" s="108"/>
      <c r="C1751" s="108" t="s">
        <v>56</v>
      </c>
      <c r="D1751" s="109" t="s">
        <v>54</v>
      </c>
      <c r="E1751" s="62">
        <v>98</v>
      </c>
      <c r="F1751" s="110"/>
      <c r="G1751" s="111"/>
      <c r="H1751" s="110"/>
      <c r="I1751" s="65">
        <v>0</v>
      </c>
      <c r="J1751" s="112">
        <v>95</v>
      </c>
      <c r="K1751" s="67">
        <v>0</v>
      </c>
    </row>
    <row r="1752" spans="1:11" s="6" customFormat="1" ht="15" outlineLevel="1">
      <c r="A1752" s="59" t="s">
        <v>43</v>
      </c>
      <c r="B1752" s="108"/>
      <c r="C1752" s="108" t="s">
        <v>57</v>
      </c>
      <c r="D1752" s="109" t="s">
        <v>54</v>
      </c>
      <c r="E1752" s="62">
        <v>77</v>
      </c>
      <c r="F1752" s="110"/>
      <c r="G1752" s="111"/>
      <c r="H1752" s="110"/>
      <c r="I1752" s="65">
        <v>0</v>
      </c>
      <c r="J1752" s="112">
        <v>65</v>
      </c>
      <c r="K1752" s="67">
        <v>0</v>
      </c>
    </row>
    <row r="1753" spans="1:11" s="6" customFormat="1" ht="30" outlineLevel="1">
      <c r="A1753" s="59" t="s">
        <v>43</v>
      </c>
      <c r="B1753" s="108"/>
      <c r="C1753" s="108" t="s">
        <v>58</v>
      </c>
      <c r="D1753" s="109" t="s">
        <v>59</v>
      </c>
      <c r="E1753" s="62">
        <v>160.5</v>
      </c>
      <c r="F1753" s="110"/>
      <c r="G1753" s="111" t="s">
        <v>76</v>
      </c>
      <c r="H1753" s="110"/>
      <c r="I1753" s="65">
        <v>19.07</v>
      </c>
      <c r="J1753" s="112"/>
      <c r="K1753" s="67"/>
    </row>
    <row r="1754" spans="1:11" s="6" customFormat="1" ht="15.75">
      <c r="A1754" s="70" t="s">
        <v>43</v>
      </c>
      <c r="B1754" s="113"/>
      <c r="C1754" s="113" t="s">
        <v>60</v>
      </c>
      <c r="D1754" s="114"/>
      <c r="E1754" s="73" t="s">
        <v>43</v>
      </c>
      <c r="F1754" s="115"/>
      <c r="G1754" s="116"/>
      <c r="H1754" s="115"/>
      <c r="I1754" s="76">
        <v>591.97</v>
      </c>
      <c r="J1754" s="117"/>
      <c r="K1754" s="78">
        <v>13255.21</v>
      </c>
    </row>
    <row r="1755" spans="1:11" s="6" customFormat="1" ht="180">
      <c r="A1755" s="59">
        <v>143</v>
      </c>
      <c r="B1755" s="108" t="s">
        <v>292</v>
      </c>
      <c r="C1755" s="108" t="s">
        <v>293</v>
      </c>
      <c r="D1755" s="109" t="s">
        <v>294</v>
      </c>
      <c r="E1755" s="62">
        <v>0.19800000000000001</v>
      </c>
      <c r="F1755" s="110">
        <v>5287.07</v>
      </c>
      <c r="G1755" s="111"/>
      <c r="H1755" s="110"/>
      <c r="I1755" s="65"/>
      <c r="J1755" s="112"/>
      <c r="K1755" s="67"/>
    </row>
    <row r="1756" spans="1:11" s="6" customFormat="1" ht="25.5" outlineLevel="1">
      <c r="A1756" s="59" t="s">
        <v>43</v>
      </c>
      <c r="B1756" s="108"/>
      <c r="C1756" s="108" t="s">
        <v>44</v>
      </c>
      <c r="D1756" s="109"/>
      <c r="E1756" s="62" t="s">
        <v>43</v>
      </c>
      <c r="F1756" s="110">
        <v>2156.42</v>
      </c>
      <c r="G1756" s="111" t="s">
        <v>94</v>
      </c>
      <c r="H1756" s="110"/>
      <c r="I1756" s="65">
        <v>648.14</v>
      </c>
      <c r="J1756" s="112">
        <v>26.39</v>
      </c>
      <c r="K1756" s="67">
        <v>17104.47</v>
      </c>
    </row>
    <row r="1757" spans="1:11" s="6" customFormat="1" ht="15" outlineLevel="1">
      <c r="A1757" s="59" t="s">
        <v>43</v>
      </c>
      <c r="B1757" s="108"/>
      <c r="C1757" s="108" t="s">
        <v>46</v>
      </c>
      <c r="D1757" s="109"/>
      <c r="E1757" s="62" t="s">
        <v>43</v>
      </c>
      <c r="F1757" s="110">
        <v>2911.48</v>
      </c>
      <c r="G1757" s="111" t="s">
        <v>95</v>
      </c>
      <c r="H1757" s="110"/>
      <c r="I1757" s="65">
        <v>864.71</v>
      </c>
      <c r="J1757" s="112">
        <v>11.62</v>
      </c>
      <c r="K1757" s="67">
        <v>10047.93</v>
      </c>
    </row>
    <row r="1758" spans="1:11" s="6" customFormat="1" ht="30" outlineLevel="1">
      <c r="A1758" s="59" t="s">
        <v>43</v>
      </c>
      <c r="B1758" s="108"/>
      <c r="C1758" s="108" t="s">
        <v>48</v>
      </c>
      <c r="D1758" s="109"/>
      <c r="E1758" s="62" t="s">
        <v>43</v>
      </c>
      <c r="F1758" s="110" t="s">
        <v>296</v>
      </c>
      <c r="G1758" s="111"/>
      <c r="H1758" s="110"/>
      <c r="I1758" s="68" t="s">
        <v>766</v>
      </c>
      <c r="J1758" s="112">
        <v>26.39</v>
      </c>
      <c r="K1758" s="69" t="s">
        <v>767</v>
      </c>
    </row>
    <row r="1759" spans="1:11" s="6" customFormat="1" ht="15" outlineLevel="1">
      <c r="A1759" s="59" t="s">
        <v>43</v>
      </c>
      <c r="B1759" s="108"/>
      <c r="C1759" s="108" t="s">
        <v>52</v>
      </c>
      <c r="D1759" s="109"/>
      <c r="E1759" s="62" t="s">
        <v>43</v>
      </c>
      <c r="F1759" s="110">
        <v>219.17</v>
      </c>
      <c r="G1759" s="111"/>
      <c r="H1759" s="110"/>
      <c r="I1759" s="65">
        <v>43.4</v>
      </c>
      <c r="J1759" s="112">
        <v>5.14</v>
      </c>
      <c r="K1759" s="67">
        <v>223.05</v>
      </c>
    </row>
    <row r="1760" spans="1:11" s="6" customFormat="1" ht="15" outlineLevel="1">
      <c r="A1760" s="59" t="s">
        <v>43</v>
      </c>
      <c r="B1760" s="108"/>
      <c r="C1760" s="108" t="s">
        <v>53</v>
      </c>
      <c r="D1760" s="109" t="s">
        <v>54</v>
      </c>
      <c r="E1760" s="62">
        <v>85</v>
      </c>
      <c r="F1760" s="110"/>
      <c r="G1760" s="111"/>
      <c r="H1760" s="110"/>
      <c r="I1760" s="65">
        <v>550.91999999999996</v>
      </c>
      <c r="J1760" s="112">
        <v>70</v>
      </c>
      <c r="K1760" s="67">
        <v>11973.13</v>
      </c>
    </row>
    <row r="1761" spans="1:11" s="6" customFormat="1" ht="15" outlineLevel="1">
      <c r="A1761" s="59" t="s">
        <v>43</v>
      </c>
      <c r="B1761" s="108"/>
      <c r="C1761" s="108" t="s">
        <v>55</v>
      </c>
      <c r="D1761" s="109" t="s">
        <v>54</v>
      </c>
      <c r="E1761" s="62">
        <v>70</v>
      </c>
      <c r="F1761" s="110"/>
      <c r="G1761" s="111"/>
      <c r="H1761" s="110"/>
      <c r="I1761" s="65">
        <v>453.7</v>
      </c>
      <c r="J1761" s="112">
        <v>41</v>
      </c>
      <c r="K1761" s="67">
        <v>7012.83</v>
      </c>
    </row>
    <row r="1762" spans="1:11" s="6" customFormat="1" ht="15" outlineLevel="1">
      <c r="A1762" s="59" t="s">
        <v>43</v>
      </c>
      <c r="B1762" s="108"/>
      <c r="C1762" s="108" t="s">
        <v>56</v>
      </c>
      <c r="D1762" s="109" t="s">
        <v>54</v>
      </c>
      <c r="E1762" s="62">
        <v>98</v>
      </c>
      <c r="F1762" s="110"/>
      <c r="G1762" s="111"/>
      <c r="H1762" s="110"/>
      <c r="I1762" s="65">
        <v>167.11</v>
      </c>
      <c r="J1762" s="112">
        <v>95</v>
      </c>
      <c r="K1762" s="67">
        <v>4275.01</v>
      </c>
    </row>
    <row r="1763" spans="1:11" s="6" customFormat="1" ht="15" outlineLevel="1">
      <c r="A1763" s="59" t="s">
        <v>43</v>
      </c>
      <c r="B1763" s="108"/>
      <c r="C1763" s="108" t="s">
        <v>57</v>
      </c>
      <c r="D1763" s="109" t="s">
        <v>54</v>
      </c>
      <c r="E1763" s="62">
        <v>77</v>
      </c>
      <c r="F1763" s="110"/>
      <c r="G1763" s="111"/>
      <c r="H1763" s="110"/>
      <c r="I1763" s="65">
        <v>131.30000000000001</v>
      </c>
      <c r="J1763" s="112">
        <v>65</v>
      </c>
      <c r="K1763" s="67">
        <v>2925.01</v>
      </c>
    </row>
    <row r="1764" spans="1:11" s="6" customFormat="1" ht="30" outlineLevel="1">
      <c r="A1764" s="59" t="s">
        <v>43</v>
      </c>
      <c r="B1764" s="108"/>
      <c r="C1764" s="108" t="s">
        <v>58</v>
      </c>
      <c r="D1764" s="109" t="s">
        <v>59</v>
      </c>
      <c r="E1764" s="62">
        <v>211</v>
      </c>
      <c r="F1764" s="110"/>
      <c r="G1764" s="111" t="s">
        <v>94</v>
      </c>
      <c r="H1764" s="110"/>
      <c r="I1764" s="65">
        <v>63.42</v>
      </c>
      <c r="J1764" s="112"/>
      <c r="K1764" s="67"/>
    </row>
    <row r="1765" spans="1:11" s="6" customFormat="1" ht="15.75">
      <c r="A1765" s="70" t="s">
        <v>43</v>
      </c>
      <c r="B1765" s="113"/>
      <c r="C1765" s="113" t="s">
        <v>60</v>
      </c>
      <c r="D1765" s="114"/>
      <c r="E1765" s="73" t="s">
        <v>43</v>
      </c>
      <c r="F1765" s="115"/>
      <c r="G1765" s="116"/>
      <c r="H1765" s="115"/>
      <c r="I1765" s="76">
        <v>2859.28</v>
      </c>
      <c r="J1765" s="117"/>
      <c r="K1765" s="78">
        <v>53561.43</v>
      </c>
    </row>
    <row r="1766" spans="1:11" s="6" customFormat="1" ht="15" outlineLevel="1">
      <c r="A1766" s="59" t="s">
        <v>43</v>
      </c>
      <c r="B1766" s="108"/>
      <c r="C1766" s="108" t="s">
        <v>61</v>
      </c>
      <c r="D1766" s="109"/>
      <c r="E1766" s="62" t="s">
        <v>43</v>
      </c>
      <c r="F1766" s="110"/>
      <c r="G1766" s="111"/>
      <c r="H1766" s="110"/>
      <c r="I1766" s="65"/>
      <c r="J1766" s="112"/>
      <c r="K1766" s="67"/>
    </row>
    <row r="1767" spans="1:11" s="6" customFormat="1" ht="25.5" outlineLevel="1">
      <c r="A1767" s="59" t="s">
        <v>43</v>
      </c>
      <c r="B1767" s="108"/>
      <c r="C1767" s="108" t="s">
        <v>46</v>
      </c>
      <c r="D1767" s="109"/>
      <c r="E1767" s="62" t="s">
        <v>43</v>
      </c>
      <c r="F1767" s="110">
        <v>574.14</v>
      </c>
      <c r="G1767" s="111" t="s">
        <v>100</v>
      </c>
      <c r="H1767" s="110"/>
      <c r="I1767" s="65">
        <v>17.05</v>
      </c>
      <c r="J1767" s="112">
        <v>26.39</v>
      </c>
      <c r="K1767" s="67">
        <v>450</v>
      </c>
    </row>
    <row r="1768" spans="1:11" s="6" customFormat="1" ht="25.5" outlineLevel="1">
      <c r="A1768" s="59" t="s">
        <v>43</v>
      </c>
      <c r="B1768" s="108"/>
      <c r="C1768" s="108" t="s">
        <v>48</v>
      </c>
      <c r="D1768" s="109"/>
      <c r="E1768" s="62" t="s">
        <v>43</v>
      </c>
      <c r="F1768" s="110">
        <v>574.14</v>
      </c>
      <c r="G1768" s="111" t="s">
        <v>100</v>
      </c>
      <c r="H1768" s="110"/>
      <c r="I1768" s="65">
        <v>17.05</v>
      </c>
      <c r="J1768" s="112">
        <v>26.39</v>
      </c>
      <c r="K1768" s="67">
        <v>450</v>
      </c>
    </row>
    <row r="1769" spans="1:11" s="6" customFormat="1" ht="15" outlineLevel="1">
      <c r="A1769" s="59" t="s">
        <v>43</v>
      </c>
      <c r="B1769" s="108"/>
      <c r="C1769" s="108" t="s">
        <v>63</v>
      </c>
      <c r="D1769" s="109" t="s">
        <v>54</v>
      </c>
      <c r="E1769" s="62">
        <v>175</v>
      </c>
      <c r="F1769" s="110"/>
      <c r="G1769" s="111"/>
      <c r="H1769" s="110"/>
      <c r="I1769" s="65">
        <v>29.84</v>
      </c>
      <c r="J1769" s="112">
        <v>160</v>
      </c>
      <c r="K1769" s="67">
        <v>720</v>
      </c>
    </row>
    <row r="1770" spans="1:11" s="6" customFormat="1" ht="15" outlineLevel="1">
      <c r="A1770" s="59" t="s">
        <v>43</v>
      </c>
      <c r="B1770" s="108"/>
      <c r="C1770" s="108" t="s">
        <v>64</v>
      </c>
      <c r="D1770" s="109"/>
      <c r="E1770" s="62" t="s">
        <v>43</v>
      </c>
      <c r="F1770" s="110"/>
      <c r="G1770" s="111"/>
      <c r="H1770" s="110"/>
      <c r="I1770" s="65">
        <v>46.89</v>
      </c>
      <c r="J1770" s="112"/>
      <c r="K1770" s="67">
        <v>1170</v>
      </c>
    </row>
    <row r="1771" spans="1:11" s="6" customFormat="1" ht="15.75">
      <c r="A1771" s="70" t="s">
        <v>43</v>
      </c>
      <c r="B1771" s="113"/>
      <c r="C1771" s="113" t="s">
        <v>65</v>
      </c>
      <c r="D1771" s="114"/>
      <c r="E1771" s="73" t="s">
        <v>43</v>
      </c>
      <c r="F1771" s="115"/>
      <c r="G1771" s="116"/>
      <c r="H1771" s="115"/>
      <c r="I1771" s="76">
        <v>2906.17</v>
      </c>
      <c r="J1771" s="117"/>
      <c r="K1771" s="78">
        <v>54731.43</v>
      </c>
    </row>
    <row r="1772" spans="1:11" s="6" customFormat="1" ht="90">
      <c r="A1772" s="59">
        <v>144</v>
      </c>
      <c r="B1772" s="108" t="s">
        <v>299</v>
      </c>
      <c r="C1772" s="108" t="s">
        <v>300</v>
      </c>
      <c r="D1772" s="109" t="s">
        <v>106</v>
      </c>
      <c r="E1772" s="62" t="s">
        <v>768</v>
      </c>
      <c r="F1772" s="110">
        <v>3365.52</v>
      </c>
      <c r="G1772" s="111"/>
      <c r="H1772" s="110"/>
      <c r="I1772" s="65">
        <v>119947.13</v>
      </c>
      <c r="J1772" s="112">
        <v>4.51</v>
      </c>
      <c r="K1772" s="78">
        <v>540961.56999999995</v>
      </c>
    </row>
    <row r="1773" spans="1:11" s="6" customFormat="1" ht="195">
      <c r="A1773" s="59">
        <v>145</v>
      </c>
      <c r="B1773" s="108" t="s">
        <v>302</v>
      </c>
      <c r="C1773" s="108" t="s">
        <v>303</v>
      </c>
      <c r="D1773" s="109" t="s">
        <v>142</v>
      </c>
      <c r="E1773" s="62" t="s">
        <v>755</v>
      </c>
      <c r="F1773" s="110">
        <v>5450.86</v>
      </c>
      <c r="G1773" s="111"/>
      <c r="H1773" s="110"/>
      <c r="I1773" s="65"/>
      <c r="J1773" s="112"/>
      <c r="K1773" s="67"/>
    </row>
    <row r="1774" spans="1:11" s="6" customFormat="1" ht="25.5" outlineLevel="1">
      <c r="A1774" s="59" t="s">
        <v>43</v>
      </c>
      <c r="B1774" s="108"/>
      <c r="C1774" s="108" t="s">
        <v>44</v>
      </c>
      <c r="D1774" s="109"/>
      <c r="E1774" s="62" t="s">
        <v>43</v>
      </c>
      <c r="F1774" s="110">
        <v>869.59</v>
      </c>
      <c r="G1774" s="111" t="s">
        <v>94</v>
      </c>
      <c r="H1774" s="110"/>
      <c r="I1774" s="65">
        <v>1169.1600000000001</v>
      </c>
      <c r="J1774" s="112">
        <v>26.39</v>
      </c>
      <c r="K1774" s="67">
        <v>30854.06</v>
      </c>
    </row>
    <row r="1775" spans="1:11" s="6" customFormat="1" ht="15" outlineLevel="1">
      <c r="A1775" s="59" t="s">
        <v>43</v>
      </c>
      <c r="B1775" s="108"/>
      <c r="C1775" s="108" t="s">
        <v>46</v>
      </c>
      <c r="D1775" s="109"/>
      <c r="E1775" s="62" t="s">
        <v>43</v>
      </c>
      <c r="F1775" s="110">
        <v>47.52</v>
      </c>
      <c r="G1775" s="111" t="s">
        <v>95</v>
      </c>
      <c r="H1775" s="110"/>
      <c r="I1775" s="65">
        <v>63.13</v>
      </c>
      <c r="J1775" s="112">
        <v>8.6199999999999992</v>
      </c>
      <c r="K1775" s="67">
        <v>544.20000000000005</v>
      </c>
    </row>
    <row r="1776" spans="1:11" s="6" customFormat="1" ht="15" outlineLevel="1">
      <c r="A1776" s="59" t="s">
        <v>43</v>
      </c>
      <c r="B1776" s="108"/>
      <c r="C1776" s="108" t="s">
        <v>48</v>
      </c>
      <c r="D1776" s="109"/>
      <c r="E1776" s="62" t="s">
        <v>43</v>
      </c>
      <c r="F1776" s="110" t="s">
        <v>304</v>
      </c>
      <c r="G1776" s="111"/>
      <c r="H1776" s="110"/>
      <c r="I1776" s="68" t="s">
        <v>769</v>
      </c>
      <c r="J1776" s="112">
        <v>26.39</v>
      </c>
      <c r="K1776" s="69" t="s">
        <v>770</v>
      </c>
    </row>
    <row r="1777" spans="1:11" s="6" customFormat="1" ht="15" outlineLevel="1">
      <c r="A1777" s="59" t="s">
        <v>43</v>
      </c>
      <c r="B1777" s="108"/>
      <c r="C1777" s="108" t="s">
        <v>52</v>
      </c>
      <c r="D1777" s="109"/>
      <c r="E1777" s="62" t="s">
        <v>43</v>
      </c>
      <c r="F1777" s="110">
        <v>4533.75</v>
      </c>
      <c r="G1777" s="111"/>
      <c r="H1777" s="110"/>
      <c r="I1777" s="65">
        <v>4015.54</v>
      </c>
      <c r="J1777" s="112">
        <v>2.85</v>
      </c>
      <c r="K1777" s="67">
        <v>11444.3</v>
      </c>
    </row>
    <row r="1778" spans="1:11" s="6" customFormat="1" ht="15" outlineLevel="1">
      <c r="A1778" s="59" t="s">
        <v>43</v>
      </c>
      <c r="B1778" s="108"/>
      <c r="C1778" s="108" t="s">
        <v>53</v>
      </c>
      <c r="D1778" s="109" t="s">
        <v>54</v>
      </c>
      <c r="E1778" s="62">
        <v>100</v>
      </c>
      <c r="F1778" s="110"/>
      <c r="G1778" s="111"/>
      <c r="H1778" s="110"/>
      <c r="I1778" s="65">
        <v>1169.1600000000001</v>
      </c>
      <c r="J1778" s="112">
        <v>83</v>
      </c>
      <c r="K1778" s="67">
        <v>25608.87</v>
      </c>
    </row>
    <row r="1779" spans="1:11" s="6" customFormat="1" ht="15" outlineLevel="1">
      <c r="A1779" s="59" t="s">
        <v>43</v>
      </c>
      <c r="B1779" s="108"/>
      <c r="C1779" s="108" t="s">
        <v>55</v>
      </c>
      <c r="D1779" s="109" t="s">
        <v>54</v>
      </c>
      <c r="E1779" s="62">
        <v>64</v>
      </c>
      <c r="F1779" s="110"/>
      <c r="G1779" s="111"/>
      <c r="H1779" s="110"/>
      <c r="I1779" s="65">
        <v>748.26</v>
      </c>
      <c r="J1779" s="112">
        <v>41</v>
      </c>
      <c r="K1779" s="67">
        <v>12650.16</v>
      </c>
    </row>
    <row r="1780" spans="1:11" s="6" customFormat="1" ht="15" outlineLevel="1">
      <c r="A1780" s="59" t="s">
        <v>43</v>
      </c>
      <c r="B1780" s="108"/>
      <c r="C1780" s="108" t="s">
        <v>56</v>
      </c>
      <c r="D1780" s="109" t="s">
        <v>54</v>
      </c>
      <c r="E1780" s="62">
        <v>98</v>
      </c>
      <c r="F1780" s="110"/>
      <c r="G1780" s="111"/>
      <c r="H1780" s="110"/>
      <c r="I1780" s="65">
        <v>6.91</v>
      </c>
      <c r="J1780" s="112">
        <v>95</v>
      </c>
      <c r="K1780" s="67">
        <v>176.86</v>
      </c>
    </row>
    <row r="1781" spans="1:11" s="6" customFormat="1" ht="15" outlineLevel="1">
      <c r="A1781" s="59" t="s">
        <v>43</v>
      </c>
      <c r="B1781" s="108"/>
      <c r="C1781" s="108" t="s">
        <v>57</v>
      </c>
      <c r="D1781" s="109" t="s">
        <v>54</v>
      </c>
      <c r="E1781" s="62">
        <v>77</v>
      </c>
      <c r="F1781" s="110"/>
      <c r="G1781" s="111"/>
      <c r="H1781" s="110"/>
      <c r="I1781" s="65">
        <v>5.43</v>
      </c>
      <c r="J1781" s="112">
        <v>65</v>
      </c>
      <c r="K1781" s="67">
        <v>121.01</v>
      </c>
    </row>
    <row r="1782" spans="1:11" s="6" customFormat="1" ht="30" outlineLevel="1">
      <c r="A1782" s="59" t="s">
        <v>43</v>
      </c>
      <c r="B1782" s="108"/>
      <c r="C1782" s="108" t="s">
        <v>58</v>
      </c>
      <c r="D1782" s="109" t="s">
        <v>59</v>
      </c>
      <c r="E1782" s="62">
        <v>60.57</v>
      </c>
      <c r="F1782" s="110"/>
      <c r="G1782" s="111" t="s">
        <v>94</v>
      </c>
      <c r="H1782" s="110"/>
      <c r="I1782" s="65">
        <v>81.44</v>
      </c>
      <c r="J1782" s="112"/>
      <c r="K1782" s="67"/>
    </row>
    <row r="1783" spans="1:11" s="6" customFormat="1" ht="15.75">
      <c r="A1783" s="70" t="s">
        <v>43</v>
      </c>
      <c r="B1783" s="113"/>
      <c r="C1783" s="113" t="s">
        <v>60</v>
      </c>
      <c r="D1783" s="114"/>
      <c r="E1783" s="73" t="s">
        <v>43</v>
      </c>
      <c r="F1783" s="115"/>
      <c r="G1783" s="116"/>
      <c r="H1783" s="115"/>
      <c r="I1783" s="76">
        <v>7177.59</v>
      </c>
      <c r="J1783" s="117"/>
      <c r="K1783" s="78">
        <v>81399.460000000006</v>
      </c>
    </row>
    <row r="1784" spans="1:11" s="6" customFormat="1" ht="15" outlineLevel="1">
      <c r="A1784" s="59" t="s">
        <v>43</v>
      </c>
      <c r="B1784" s="108"/>
      <c r="C1784" s="108" t="s">
        <v>61</v>
      </c>
      <c r="D1784" s="109"/>
      <c r="E1784" s="62" t="s">
        <v>43</v>
      </c>
      <c r="F1784" s="110"/>
      <c r="G1784" s="111"/>
      <c r="H1784" s="110"/>
      <c r="I1784" s="65"/>
      <c r="J1784" s="112"/>
      <c r="K1784" s="67"/>
    </row>
    <row r="1785" spans="1:11" s="6" customFormat="1" ht="25.5" outlineLevel="1">
      <c r="A1785" s="59" t="s">
        <v>43</v>
      </c>
      <c r="B1785" s="108"/>
      <c r="C1785" s="108" t="s">
        <v>46</v>
      </c>
      <c r="D1785" s="109"/>
      <c r="E1785" s="62" t="s">
        <v>43</v>
      </c>
      <c r="F1785" s="110">
        <v>5.31</v>
      </c>
      <c r="G1785" s="111" t="s">
        <v>100</v>
      </c>
      <c r="H1785" s="110"/>
      <c r="I1785" s="65">
        <v>0.71</v>
      </c>
      <c r="J1785" s="112">
        <v>26.39</v>
      </c>
      <c r="K1785" s="67">
        <v>18.62</v>
      </c>
    </row>
    <row r="1786" spans="1:11" s="6" customFormat="1" ht="25.5" outlineLevel="1">
      <c r="A1786" s="59" t="s">
        <v>43</v>
      </c>
      <c r="B1786" s="108"/>
      <c r="C1786" s="108" t="s">
        <v>48</v>
      </c>
      <c r="D1786" s="109"/>
      <c r="E1786" s="62" t="s">
        <v>43</v>
      </c>
      <c r="F1786" s="110">
        <v>5.31</v>
      </c>
      <c r="G1786" s="111" t="s">
        <v>100</v>
      </c>
      <c r="H1786" s="110"/>
      <c r="I1786" s="65">
        <v>0.71</v>
      </c>
      <c r="J1786" s="112">
        <v>26.39</v>
      </c>
      <c r="K1786" s="67">
        <v>18.62</v>
      </c>
    </row>
    <row r="1787" spans="1:11" s="6" customFormat="1" ht="15" outlineLevel="1">
      <c r="A1787" s="59" t="s">
        <v>43</v>
      </c>
      <c r="B1787" s="108"/>
      <c r="C1787" s="108" t="s">
        <v>63</v>
      </c>
      <c r="D1787" s="109" t="s">
        <v>54</v>
      </c>
      <c r="E1787" s="62">
        <v>175</v>
      </c>
      <c r="F1787" s="110"/>
      <c r="G1787" s="111"/>
      <c r="H1787" s="110"/>
      <c r="I1787" s="65">
        <v>1.25</v>
      </c>
      <c r="J1787" s="112">
        <v>160</v>
      </c>
      <c r="K1787" s="67">
        <v>29.79</v>
      </c>
    </row>
    <row r="1788" spans="1:11" s="6" customFormat="1" ht="15" outlineLevel="1">
      <c r="A1788" s="59" t="s">
        <v>43</v>
      </c>
      <c r="B1788" s="108"/>
      <c r="C1788" s="108" t="s">
        <v>64</v>
      </c>
      <c r="D1788" s="109"/>
      <c r="E1788" s="62" t="s">
        <v>43</v>
      </c>
      <c r="F1788" s="110"/>
      <c r="G1788" s="111"/>
      <c r="H1788" s="110"/>
      <c r="I1788" s="65">
        <v>1.96</v>
      </c>
      <c r="J1788" s="112"/>
      <c r="K1788" s="67">
        <v>48.41</v>
      </c>
    </row>
    <row r="1789" spans="1:11" s="6" customFormat="1" ht="15.75">
      <c r="A1789" s="70" t="s">
        <v>43</v>
      </c>
      <c r="B1789" s="113"/>
      <c r="C1789" s="113" t="s">
        <v>65</v>
      </c>
      <c r="D1789" s="114"/>
      <c r="E1789" s="73" t="s">
        <v>43</v>
      </c>
      <c r="F1789" s="115"/>
      <c r="G1789" s="116"/>
      <c r="H1789" s="115"/>
      <c r="I1789" s="76">
        <v>7179.55</v>
      </c>
      <c r="J1789" s="117"/>
      <c r="K1789" s="78">
        <v>81447.87</v>
      </c>
    </row>
    <row r="1790" spans="1:11" s="6" customFormat="1" ht="75">
      <c r="A1790" s="59">
        <v>146</v>
      </c>
      <c r="B1790" s="108" t="s">
        <v>307</v>
      </c>
      <c r="C1790" s="108" t="s">
        <v>308</v>
      </c>
      <c r="D1790" s="109" t="s">
        <v>156</v>
      </c>
      <c r="E1790" s="62" t="s">
        <v>771</v>
      </c>
      <c r="F1790" s="110">
        <v>6.79</v>
      </c>
      <c r="G1790" s="111"/>
      <c r="H1790" s="110"/>
      <c r="I1790" s="65">
        <v>74.08</v>
      </c>
      <c r="J1790" s="112">
        <v>5.14</v>
      </c>
      <c r="K1790" s="78">
        <v>380.77</v>
      </c>
    </row>
    <row r="1791" spans="1:11" s="6" customFormat="1" ht="60">
      <c r="A1791" s="59">
        <v>147</v>
      </c>
      <c r="B1791" s="108" t="s">
        <v>310</v>
      </c>
      <c r="C1791" s="108" t="s">
        <v>311</v>
      </c>
      <c r="D1791" s="109" t="s">
        <v>156</v>
      </c>
      <c r="E1791" s="62" t="s">
        <v>772</v>
      </c>
      <c r="F1791" s="110">
        <v>389.33</v>
      </c>
      <c r="G1791" s="111"/>
      <c r="H1791" s="110"/>
      <c r="I1791" s="65">
        <v>1097.9100000000001</v>
      </c>
      <c r="J1791" s="112">
        <v>7.18</v>
      </c>
      <c r="K1791" s="78">
        <v>7883</v>
      </c>
    </row>
    <row r="1792" spans="1:11" s="6" customFormat="1" ht="45">
      <c r="A1792" s="59">
        <v>148</v>
      </c>
      <c r="B1792" s="108" t="s">
        <v>123</v>
      </c>
      <c r="C1792" s="108" t="s">
        <v>313</v>
      </c>
      <c r="D1792" s="109" t="s">
        <v>125</v>
      </c>
      <c r="E1792" s="62">
        <v>282</v>
      </c>
      <c r="F1792" s="110">
        <v>11.77</v>
      </c>
      <c r="G1792" s="111"/>
      <c r="H1792" s="110"/>
      <c r="I1792" s="65">
        <v>3319.14</v>
      </c>
      <c r="J1792" s="112">
        <v>7.4</v>
      </c>
      <c r="K1792" s="78">
        <v>24561.64</v>
      </c>
    </row>
    <row r="1793" spans="1:11" s="6" customFormat="1" ht="60">
      <c r="A1793" s="59">
        <v>149</v>
      </c>
      <c r="B1793" s="108" t="s">
        <v>123</v>
      </c>
      <c r="C1793" s="108" t="s">
        <v>314</v>
      </c>
      <c r="D1793" s="109" t="s">
        <v>119</v>
      </c>
      <c r="E1793" s="62">
        <v>202</v>
      </c>
      <c r="F1793" s="110">
        <v>87.56</v>
      </c>
      <c r="G1793" s="111"/>
      <c r="H1793" s="110"/>
      <c r="I1793" s="65">
        <v>17687.12</v>
      </c>
      <c r="J1793" s="112">
        <v>7.4</v>
      </c>
      <c r="K1793" s="78">
        <v>130884.69</v>
      </c>
    </row>
    <row r="1794" spans="1:11" s="6" customFormat="1" ht="60">
      <c r="A1794" s="59">
        <v>150</v>
      </c>
      <c r="B1794" s="108" t="s">
        <v>123</v>
      </c>
      <c r="C1794" s="108" t="s">
        <v>315</v>
      </c>
      <c r="D1794" s="109" t="s">
        <v>119</v>
      </c>
      <c r="E1794" s="62">
        <v>176</v>
      </c>
      <c r="F1794" s="110">
        <v>72.78</v>
      </c>
      <c r="G1794" s="111"/>
      <c r="H1794" s="110"/>
      <c r="I1794" s="65">
        <v>12809.28</v>
      </c>
      <c r="J1794" s="112">
        <v>7.4</v>
      </c>
      <c r="K1794" s="78">
        <v>94788.67</v>
      </c>
    </row>
    <row r="1795" spans="1:11" s="6" customFormat="1" ht="180">
      <c r="A1795" s="59">
        <v>151</v>
      </c>
      <c r="B1795" s="108" t="s">
        <v>511</v>
      </c>
      <c r="C1795" s="108" t="s">
        <v>512</v>
      </c>
      <c r="D1795" s="109" t="s">
        <v>142</v>
      </c>
      <c r="E1795" s="62" t="s">
        <v>755</v>
      </c>
      <c r="F1795" s="110">
        <v>8355.73</v>
      </c>
      <c r="G1795" s="111"/>
      <c r="H1795" s="110"/>
      <c r="I1795" s="65"/>
      <c r="J1795" s="112"/>
      <c r="K1795" s="67"/>
    </row>
    <row r="1796" spans="1:11" s="6" customFormat="1" ht="25.5" outlineLevel="1">
      <c r="A1796" s="59" t="s">
        <v>43</v>
      </c>
      <c r="B1796" s="108"/>
      <c r="C1796" s="108" t="s">
        <v>44</v>
      </c>
      <c r="D1796" s="109"/>
      <c r="E1796" s="62" t="s">
        <v>43</v>
      </c>
      <c r="F1796" s="110">
        <v>1013.09</v>
      </c>
      <c r="G1796" s="111" t="s">
        <v>94</v>
      </c>
      <c r="H1796" s="110"/>
      <c r="I1796" s="65">
        <v>1362.09</v>
      </c>
      <c r="J1796" s="112">
        <v>26.39</v>
      </c>
      <c r="K1796" s="67">
        <v>35945.61</v>
      </c>
    </row>
    <row r="1797" spans="1:11" s="6" customFormat="1" ht="15" outlineLevel="1">
      <c r="A1797" s="59" t="s">
        <v>43</v>
      </c>
      <c r="B1797" s="108"/>
      <c r="C1797" s="108" t="s">
        <v>46</v>
      </c>
      <c r="D1797" s="109"/>
      <c r="E1797" s="62" t="s">
        <v>43</v>
      </c>
      <c r="F1797" s="110">
        <v>30</v>
      </c>
      <c r="G1797" s="111" t="s">
        <v>95</v>
      </c>
      <c r="H1797" s="110"/>
      <c r="I1797" s="65">
        <v>39.86</v>
      </c>
      <c r="J1797" s="112">
        <v>8.11</v>
      </c>
      <c r="K1797" s="67">
        <v>323.24</v>
      </c>
    </row>
    <row r="1798" spans="1:11" s="6" customFormat="1" ht="15" outlineLevel="1">
      <c r="A1798" s="59" t="s">
        <v>43</v>
      </c>
      <c r="B1798" s="108"/>
      <c r="C1798" s="108" t="s">
        <v>48</v>
      </c>
      <c r="D1798" s="109"/>
      <c r="E1798" s="62" t="s">
        <v>43</v>
      </c>
      <c r="F1798" s="110" t="s">
        <v>491</v>
      </c>
      <c r="G1798" s="111"/>
      <c r="H1798" s="110"/>
      <c r="I1798" s="68" t="s">
        <v>773</v>
      </c>
      <c r="J1798" s="112">
        <v>26.39</v>
      </c>
      <c r="K1798" s="69" t="s">
        <v>774</v>
      </c>
    </row>
    <row r="1799" spans="1:11" s="6" customFormat="1" ht="15" outlineLevel="1">
      <c r="A1799" s="59" t="s">
        <v>43</v>
      </c>
      <c r="B1799" s="108"/>
      <c r="C1799" s="108" t="s">
        <v>52</v>
      </c>
      <c r="D1799" s="109"/>
      <c r="E1799" s="62" t="s">
        <v>43</v>
      </c>
      <c r="F1799" s="110">
        <v>7312.64</v>
      </c>
      <c r="G1799" s="111"/>
      <c r="H1799" s="110"/>
      <c r="I1799" s="65">
        <v>6476.81</v>
      </c>
      <c r="J1799" s="112">
        <v>1.96</v>
      </c>
      <c r="K1799" s="67">
        <v>12694.54</v>
      </c>
    </row>
    <row r="1800" spans="1:11" s="6" customFormat="1" ht="15" outlineLevel="1">
      <c r="A1800" s="59" t="s">
        <v>43</v>
      </c>
      <c r="B1800" s="108"/>
      <c r="C1800" s="108" t="s">
        <v>53</v>
      </c>
      <c r="D1800" s="109" t="s">
        <v>54</v>
      </c>
      <c r="E1800" s="62">
        <v>91</v>
      </c>
      <c r="F1800" s="110"/>
      <c r="G1800" s="111"/>
      <c r="H1800" s="110"/>
      <c r="I1800" s="65">
        <v>1239.5</v>
      </c>
      <c r="J1800" s="112">
        <v>75</v>
      </c>
      <c r="K1800" s="67">
        <v>26959.21</v>
      </c>
    </row>
    <row r="1801" spans="1:11" s="6" customFormat="1" ht="15" outlineLevel="1">
      <c r="A1801" s="59" t="s">
        <v>43</v>
      </c>
      <c r="B1801" s="108"/>
      <c r="C1801" s="108" t="s">
        <v>55</v>
      </c>
      <c r="D1801" s="109" t="s">
        <v>54</v>
      </c>
      <c r="E1801" s="62">
        <v>70</v>
      </c>
      <c r="F1801" s="110"/>
      <c r="G1801" s="111"/>
      <c r="H1801" s="110"/>
      <c r="I1801" s="65">
        <v>953.46</v>
      </c>
      <c r="J1801" s="112">
        <v>41</v>
      </c>
      <c r="K1801" s="67">
        <v>14737.7</v>
      </c>
    </row>
    <row r="1802" spans="1:11" s="6" customFormat="1" ht="15" outlineLevel="1">
      <c r="A1802" s="59" t="s">
        <v>43</v>
      </c>
      <c r="B1802" s="108"/>
      <c r="C1802" s="108" t="s">
        <v>56</v>
      </c>
      <c r="D1802" s="109" t="s">
        <v>54</v>
      </c>
      <c r="E1802" s="62">
        <v>98</v>
      </c>
      <c r="F1802" s="110"/>
      <c r="G1802" s="111"/>
      <c r="H1802" s="110"/>
      <c r="I1802" s="65">
        <v>3.6</v>
      </c>
      <c r="J1802" s="112">
        <v>95</v>
      </c>
      <c r="K1802" s="67">
        <v>91.93</v>
      </c>
    </row>
    <row r="1803" spans="1:11" s="6" customFormat="1" ht="15" outlineLevel="1">
      <c r="A1803" s="59" t="s">
        <v>43</v>
      </c>
      <c r="B1803" s="108"/>
      <c r="C1803" s="108" t="s">
        <v>57</v>
      </c>
      <c r="D1803" s="109" t="s">
        <v>54</v>
      </c>
      <c r="E1803" s="62">
        <v>77</v>
      </c>
      <c r="F1803" s="110"/>
      <c r="G1803" s="111"/>
      <c r="H1803" s="110"/>
      <c r="I1803" s="65">
        <v>2.83</v>
      </c>
      <c r="J1803" s="112">
        <v>65</v>
      </c>
      <c r="K1803" s="67">
        <v>62.9</v>
      </c>
    </row>
    <row r="1804" spans="1:11" s="6" customFormat="1" ht="30" outlineLevel="1">
      <c r="A1804" s="59" t="s">
        <v>43</v>
      </c>
      <c r="B1804" s="108"/>
      <c r="C1804" s="108" t="s">
        <v>58</v>
      </c>
      <c r="D1804" s="109" t="s">
        <v>59</v>
      </c>
      <c r="E1804" s="62">
        <v>85.15</v>
      </c>
      <c r="F1804" s="110"/>
      <c r="G1804" s="111" t="s">
        <v>94</v>
      </c>
      <c r="H1804" s="110"/>
      <c r="I1804" s="65">
        <v>114.48</v>
      </c>
      <c r="J1804" s="112"/>
      <c r="K1804" s="67"/>
    </row>
    <row r="1805" spans="1:11" s="6" customFormat="1" ht="15.75">
      <c r="A1805" s="70" t="s">
        <v>43</v>
      </c>
      <c r="B1805" s="113"/>
      <c r="C1805" s="113" t="s">
        <v>60</v>
      </c>
      <c r="D1805" s="114"/>
      <c r="E1805" s="73" t="s">
        <v>43</v>
      </c>
      <c r="F1805" s="115"/>
      <c r="G1805" s="116"/>
      <c r="H1805" s="115"/>
      <c r="I1805" s="76">
        <v>10078.15</v>
      </c>
      <c r="J1805" s="117"/>
      <c r="K1805" s="78">
        <v>90815.13</v>
      </c>
    </row>
    <row r="1806" spans="1:11" s="6" customFormat="1" ht="15" outlineLevel="1">
      <c r="A1806" s="59" t="s">
        <v>43</v>
      </c>
      <c r="B1806" s="108"/>
      <c r="C1806" s="108" t="s">
        <v>61</v>
      </c>
      <c r="D1806" s="109"/>
      <c r="E1806" s="62" t="s">
        <v>43</v>
      </c>
      <c r="F1806" s="110"/>
      <c r="G1806" s="111"/>
      <c r="H1806" s="110"/>
      <c r="I1806" s="65"/>
      <c r="J1806" s="112"/>
      <c r="K1806" s="67"/>
    </row>
    <row r="1807" spans="1:11" s="6" customFormat="1" ht="25.5" outlineLevel="1">
      <c r="A1807" s="59" t="s">
        <v>43</v>
      </c>
      <c r="B1807" s="108"/>
      <c r="C1807" s="108" t="s">
        <v>46</v>
      </c>
      <c r="D1807" s="109"/>
      <c r="E1807" s="62" t="s">
        <v>43</v>
      </c>
      <c r="F1807" s="110">
        <v>2.76</v>
      </c>
      <c r="G1807" s="111" t="s">
        <v>100</v>
      </c>
      <c r="H1807" s="110"/>
      <c r="I1807" s="65">
        <v>0.37</v>
      </c>
      <c r="J1807" s="112">
        <v>26.39</v>
      </c>
      <c r="K1807" s="67">
        <v>9.68</v>
      </c>
    </row>
    <row r="1808" spans="1:11" s="6" customFormat="1" ht="25.5" outlineLevel="1">
      <c r="A1808" s="59" t="s">
        <v>43</v>
      </c>
      <c r="B1808" s="108"/>
      <c r="C1808" s="108" t="s">
        <v>48</v>
      </c>
      <c r="D1808" s="109"/>
      <c r="E1808" s="62" t="s">
        <v>43</v>
      </c>
      <c r="F1808" s="110">
        <v>2.76</v>
      </c>
      <c r="G1808" s="111" t="s">
        <v>100</v>
      </c>
      <c r="H1808" s="110"/>
      <c r="I1808" s="65">
        <v>0.37</v>
      </c>
      <c r="J1808" s="112">
        <v>26.39</v>
      </c>
      <c r="K1808" s="67">
        <v>9.68</v>
      </c>
    </row>
    <row r="1809" spans="1:11" s="6" customFormat="1" ht="15" outlineLevel="1">
      <c r="A1809" s="59" t="s">
        <v>43</v>
      </c>
      <c r="B1809" s="108"/>
      <c r="C1809" s="108" t="s">
        <v>63</v>
      </c>
      <c r="D1809" s="109" t="s">
        <v>54</v>
      </c>
      <c r="E1809" s="62">
        <v>175</v>
      </c>
      <c r="F1809" s="110"/>
      <c r="G1809" s="111"/>
      <c r="H1809" s="110"/>
      <c r="I1809" s="65">
        <v>0.64</v>
      </c>
      <c r="J1809" s="112">
        <v>160</v>
      </c>
      <c r="K1809" s="67">
        <v>15.49</v>
      </c>
    </row>
    <row r="1810" spans="1:11" s="6" customFormat="1" ht="15" outlineLevel="1">
      <c r="A1810" s="59" t="s">
        <v>43</v>
      </c>
      <c r="B1810" s="108"/>
      <c r="C1810" s="108" t="s">
        <v>64</v>
      </c>
      <c r="D1810" s="109"/>
      <c r="E1810" s="62" t="s">
        <v>43</v>
      </c>
      <c r="F1810" s="110"/>
      <c r="G1810" s="111"/>
      <c r="H1810" s="110"/>
      <c r="I1810" s="65">
        <v>1.01</v>
      </c>
      <c r="J1810" s="112"/>
      <c r="K1810" s="67">
        <v>25.17</v>
      </c>
    </row>
    <row r="1811" spans="1:11" s="6" customFormat="1" ht="15.75">
      <c r="A1811" s="70" t="s">
        <v>43</v>
      </c>
      <c r="B1811" s="113"/>
      <c r="C1811" s="113" t="s">
        <v>65</v>
      </c>
      <c r="D1811" s="114"/>
      <c r="E1811" s="73" t="s">
        <v>43</v>
      </c>
      <c r="F1811" s="115"/>
      <c r="G1811" s="116"/>
      <c r="H1811" s="115"/>
      <c r="I1811" s="76">
        <v>10079.16</v>
      </c>
      <c r="J1811" s="117"/>
      <c r="K1811" s="78">
        <v>90840.3</v>
      </c>
    </row>
    <row r="1812" spans="1:11" s="6" customFormat="1" ht="60">
      <c r="A1812" s="59">
        <v>152</v>
      </c>
      <c r="B1812" s="108" t="s">
        <v>515</v>
      </c>
      <c r="C1812" s="108" t="s">
        <v>516</v>
      </c>
      <c r="D1812" s="109" t="s">
        <v>322</v>
      </c>
      <c r="E1812" s="62">
        <v>9.6275589999999998</v>
      </c>
      <c r="F1812" s="110">
        <v>806.26</v>
      </c>
      <c r="G1812" s="111"/>
      <c r="H1812" s="110"/>
      <c r="I1812" s="65">
        <v>7762.32</v>
      </c>
      <c r="J1812" s="112">
        <v>7.32</v>
      </c>
      <c r="K1812" s="78">
        <v>56820.15</v>
      </c>
    </row>
    <row r="1813" spans="1:11" s="6" customFormat="1" ht="195">
      <c r="A1813" s="59">
        <v>153</v>
      </c>
      <c r="B1813" s="108" t="s">
        <v>323</v>
      </c>
      <c r="C1813" s="108" t="s">
        <v>324</v>
      </c>
      <c r="D1813" s="109" t="s">
        <v>142</v>
      </c>
      <c r="E1813" s="62" t="s">
        <v>755</v>
      </c>
      <c r="F1813" s="110">
        <v>7392.41</v>
      </c>
      <c r="G1813" s="111"/>
      <c r="H1813" s="110"/>
      <c r="I1813" s="65"/>
      <c r="J1813" s="112"/>
      <c r="K1813" s="67"/>
    </row>
    <row r="1814" spans="1:11" s="6" customFormat="1" ht="25.5" outlineLevel="1">
      <c r="A1814" s="59" t="s">
        <v>43</v>
      </c>
      <c r="B1814" s="108"/>
      <c r="C1814" s="108" t="s">
        <v>44</v>
      </c>
      <c r="D1814" s="109"/>
      <c r="E1814" s="62" t="s">
        <v>43</v>
      </c>
      <c r="F1814" s="110">
        <v>721.04</v>
      </c>
      <c r="G1814" s="111" t="s">
        <v>94</v>
      </c>
      <c r="H1814" s="110"/>
      <c r="I1814" s="65">
        <v>969.43</v>
      </c>
      <c r="J1814" s="112">
        <v>26.39</v>
      </c>
      <c r="K1814" s="67">
        <v>25583.34</v>
      </c>
    </row>
    <row r="1815" spans="1:11" s="6" customFormat="1" ht="15" outlineLevel="1">
      <c r="A1815" s="59" t="s">
        <v>43</v>
      </c>
      <c r="B1815" s="108"/>
      <c r="C1815" s="108" t="s">
        <v>46</v>
      </c>
      <c r="D1815" s="109"/>
      <c r="E1815" s="62" t="s">
        <v>43</v>
      </c>
      <c r="F1815" s="110">
        <v>8.31</v>
      </c>
      <c r="G1815" s="111" t="s">
        <v>95</v>
      </c>
      <c r="H1815" s="110"/>
      <c r="I1815" s="65">
        <v>11.04</v>
      </c>
      <c r="J1815" s="112">
        <v>7.24</v>
      </c>
      <c r="K1815" s="67">
        <v>79.930000000000007</v>
      </c>
    </row>
    <row r="1816" spans="1:11" s="6" customFormat="1" ht="15" outlineLevel="1">
      <c r="A1816" s="59" t="s">
        <v>43</v>
      </c>
      <c r="B1816" s="108"/>
      <c r="C1816" s="108" t="s">
        <v>48</v>
      </c>
      <c r="D1816" s="109"/>
      <c r="E1816" s="62" t="s">
        <v>43</v>
      </c>
      <c r="F1816" s="110" t="s">
        <v>325</v>
      </c>
      <c r="G1816" s="111"/>
      <c r="H1816" s="110"/>
      <c r="I1816" s="68" t="s">
        <v>775</v>
      </c>
      <c r="J1816" s="112">
        <v>26.39</v>
      </c>
      <c r="K1816" s="69" t="s">
        <v>776</v>
      </c>
    </row>
    <row r="1817" spans="1:11" s="6" customFormat="1" ht="15" outlineLevel="1">
      <c r="A1817" s="59" t="s">
        <v>43</v>
      </c>
      <c r="B1817" s="108"/>
      <c r="C1817" s="108" t="s">
        <v>52</v>
      </c>
      <c r="D1817" s="109"/>
      <c r="E1817" s="62" t="s">
        <v>43</v>
      </c>
      <c r="F1817" s="110">
        <v>6663.06</v>
      </c>
      <c r="G1817" s="111"/>
      <c r="H1817" s="110"/>
      <c r="I1817" s="65">
        <v>5901.47</v>
      </c>
      <c r="J1817" s="112">
        <v>9.98</v>
      </c>
      <c r="K1817" s="67">
        <v>58896.69</v>
      </c>
    </row>
    <row r="1818" spans="1:11" s="6" customFormat="1" ht="15" outlineLevel="1">
      <c r="A1818" s="59" t="s">
        <v>43</v>
      </c>
      <c r="B1818" s="108"/>
      <c r="C1818" s="108" t="s">
        <v>53</v>
      </c>
      <c r="D1818" s="109" t="s">
        <v>54</v>
      </c>
      <c r="E1818" s="62">
        <v>100</v>
      </c>
      <c r="F1818" s="110"/>
      <c r="G1818" s="111"/>
      <c r="H1818" s="110"/>
      <c r="I1818" s="65">
        <v>969.43</v>
      </c>
      <c r="J1818" s="112">
        <v>83</v>
      </c>
      <c r="K1818" s="67">
        <v>21234.17</v>
      </c>
    </row>
    <row r="1819" spans="1:11" s="6" customFormat="1" ht="15" outlineLevel="1">
      <c r="A1819" s="59" t="s">
        <v>43</v>
      </c>
      <c r="B1819" s="108"/>
      <c r="C1819" s="108" t="s">
        <v>55</v>
      </c>
      <c r="D1819" s="109" t="s">
        <v>54</v>
      </c>
      <c r="E1819" s="62">
        <v>64</v>
      </c>
      <c r="F1819" s="110"/>
      <c r="G1819" s="111"/>
      <c r="H1819" s="110"/>
      <c r="I1819" s="65">
        <v>620.44000000000005</v>
      </c>
      <c r="J1819" s="112">
        <v>41</v>
      </c>
      <c r="K1819" s="67">
        <v>10489.17</v>
      </c>
    </row>
    <row r="1820" spans="1:11" s="6" customFormat="1" ht="15" outlineLevel="1">
      <c r="A1820" s="59" t="s">
        <v>43</v>
      </c>
      <c r="B1820" s="108"/>
      <c r="C1820" s="108" t="s">
        <v>56</v>
      </c>
      <c r="D1820" s="109" t="s">
        <v>54</v>
      </c>
      <c r="E1820" s="62">
        <v>98</v>
      </c>
      <c r="F1820" s="110"/>
      <c r="G1820" s="111"/>
      <c r="H1820" s="110"/>
      <c r="I1820" s="65">
        <v>0.56000000000000005</v>
      </c>
      <c r="J1820" s="112">
        <v>95</v>
      </c>
      <c r="K1820" s="67">
        <v>14.33</v>
      </c>
    </row>
    <row r="1821" spans="1:11" s="6" customFormat="1" ht="15" outlineLevel="1">
      <c r="A1821" s="59" t="s">
        <v>43</v>
      </c>
      <c r="B1821" s="108"/>
      <c r="C1821" s="108" t="s">
        <v>57</v>
      </c>
      <c r="D1821" s="109" t="s">
        <v>54</v>
      </c>
      <c r="E1821" s="62">
        <v>77</v>
      </c>
      <c r="F1821" s="110"/>
      <c r="G1821" s="111"/>
      <c r="H1821" s="110"/>
      <c r="I1821" s="65">
        <v>0.44</v>
      </c>
      <c r="J1821" s="112">
        <v>65</v>
      </c>
      <c r="K1821" s="67">
        <v>9.8000000000000007</v>
      </c>
    </row>
    <row r="1822" spans="1:11" s="6" customFormat="1" ht="30" outlineLevel="1">
      <c r="A1822" s="59" t="s">
        <v>43</v>
      </c>
      <c r="B1822" s="108"/>
      <c r="C1822" s="108" t="s">
        <v>58</v>
      </c>
      <c r="D1822" s="109" t="s">
        <v>59</v>
      </c>
      <c r="E1822" s="62">
        <v>50.15</v>
      </c>
      <c r="F1822" s="110"/>
      <c r="G1822" s="111" t="s">
        <v>94</v>
      </c>
      <c r="H1822" s="110"/>
      <c r="I1822" s="65">
        <v>67.430000000000007</v>
      </c>
      <c r="J1822" s="112"/>
      <c r="K1822" s="67"/>
    </row>
    <row r="1823" spans="1:11" s="6" customFormat="1" ht="15.75">
      <c r="A1823" s="70" t="s">
        <v>43</v>
      </c>
      <c r="B1823" s="113"/>
      <c r="C1823" s="113" t="s">
        <v>60</v>
      </c>
      <c r="D1823" s="114"/>
      <c r="E1823" s="73" t="s">
        <v>43</v>
      </c>
      <c r="F1823" s="115"/>
      <c r="G1823" s="116"/>
      <c r="H1823" s="115"/>
      <c r="I1823" s="76">
        <v>8472.81</v>
      </c>
      <c r="J1823" s="117"/>
      <c r="K1823" s="78">
        <v>116307.43</v>
      </c>
    </row>
    <row r="1824" spans="1:11" s="6" customFormat="1" ht="15" outlineLevel="1">
      <c r="A1824" s="59" t="s">
        <v>43</v>
      </c>
      <c r="B1824" s="108"/>
      <c r="C1824" s="108" t="s">
        <v>61</v>
      </c>
      <c r="D1824" s="109"/>
      <c r="E1824" s="62" t="s">
        <v>43</v>
      </c>
      <c r="F1824" s="110"/>
      <c r="G1824" s="111"/>
      <c r="H1824" s="110"/>
      <c r="I1824" s="65"/>
      <c r="J1824" s="112"/>
      <c r="K1824" s="67"/>
    </row>
    <row r="1825" spans="1:11" s="6" customFormat="1" ht="25.5" outlineLevel="1">
      <c r="A1825" s="59" t="s">
        <v>43</v>
      </c>
      <c r="B1825" s="108"/>
      <c r="C1825" s="108" t="s">
        <v>46</v>
      </c>
      <c r="D1825" s="109"/>
      <c r="E1825" s="62" t="s">
        <v>43</v>
      </c>
      <c r="F1825" s="110">
        <v>0.43</v>
      </c>
      <c r="G1825" s="111" t="s">
        <v>100</v>
      </c>
      <c r="H1825" s="110"/>
      <c r="I1825" s="65">
        <v>0.06</v>
      </c>
      <c r="J1825" s="112">
        <v>26.39</v>
      </c>
      <c r="K1825" s="67">
        <v>1.51</v>
      </c>
    </row>
    <row r="1826" spans="1:11" s="6" customFormat="1" ht="25.5" outlineLevel="1">
      <c r="A1826" s="59" t="s">
        <v>43</v>
      </c>
      <c r="B1826" s="108"/>
      <c r="C1826" s="108" t="s">
        <v>48</v>
      </c>
      <c r="D1826" s="109"/>
      <c r="E1826" s="62" t="s">
        <v>43</v>
      </c>
      <c r="F1826" s="110">
        <v>0.43</v>
      </c>
      <c r="G1826" s="111" t="s">
        <v>100</v>
      </c>
      <c r="H1826" s="110"/>
      <c r="I1826" s="65">
        <v>0.06</v>
      </c>
      <c r="J1826" s="112">
        <v>26.39</v>
      </c>
      <c r="K1826" s="67">
        <v>1.51</v>
      </c>
    </row>
    <row r="1827" spans="1:11" s="6" customFormat="1" ht="15" outlineLevel="1">
      <c r="A1827" s="59" t="s">
        <v>43</v>
      </c>
      <c r="B1827" s="108"/>
      <c r="C1827" s="108" t="s">
        <v>63</v>
      </c>
      <c r="D1827" s="109" t="s">
        <v>54</v>
      </c>
      <c r="E1827" s="62">
        <v>175</v>
      </c>
      <c r="F1827" s="110"/>
      <c r="G1827" s="111"/>
      <c r="H1827" s="110"/>
      <c r="I1827" s="65">
        <v>0.11</v>
      </c>
      <c r="J1827" s="112">
        <v>160</v>
      </c>
      <c r="K1827" s="67">
        <v>2.41</v>
      </c>
    </row>
    <row r="1828" spans="1:11" s="6" customFormat="1" ht="15" outlineLevel="1">
      <c r="A1828" s="59" t="s">
        <v>43</v>
      </c>
      <c r="B1828" s="108"/>
      <c r="C1828" s="108" t="s">
        <v>64</v>
      </c>
      <c r="D1828" s="109"/>
      <c r="E1828" s="62" t="s">
        <v>43</v>
      </c>
      <c r="F1828" s="110"/>
      <c r="G1828" s="111"/>
      <c r="H1828" s="110"/>
      <c r="I1828" s="65">
        <v>0.17</v>
      </c>
      <c r="J1828" s="112"/>
      <c r="K1828" s="67">
        <v>3.92</v>
      </c>
    </row>
    <row r="1829" spans="1:11" s="6" customFormat="1" ht="15.75">
      <c r="A1829" s="70" t="s">
        <v>43</v>
      </c>
      <c r="B1829" s="113"/>
      <c r="C1829" s="113" t="s">
        <v>65</v>
      </c>
      <c r="D1829" s="114"/>
      <c r="E1829" s="73" t="s">
        <v>43</v>
      </c>
      <c r="F1829" s="115"/>
      <c r="G1829" s="116"/>
      <c r="H1829" s="115"/>
      <c r="I1829" s="76">
        <v>8472.98</v>
      </c>
      <c r="J1829" s="117"/>
      <c r="K1829" s="78">
        <v>116311.35</v>
      </c>
    </row>
    <row r="1830" spans="1:11" s="6" customFormat="1" ht="45">
      <c r="A1830" s="59">
        <v>154</v>
      </c>
      <c r="B1830" s="108" t="s">
        <v>123</v>
      </c>
      <c r="C1830" s="108" t="s">
        <v>328</v>
      </c>
      <c r="D1830" s="109" t="s">
        <v>103</v>
      </c>
      <c r="E1830" s="62">
        <v>88.57</v>
      </c>
      <c r="F1830" s="110">
        <v>344.59</v>
      </c>
      <c r="G1830" s="111"/>
      <c r="H1830" s="110"/>
      <c r="I1830" s="65">
        <v>30520.34</v>
      </c>
      <c r="J1830" s="112">
        <v>7.4</v>
      </c>
      <c r="K1830" s="78">
        <v>225850.49</v>
      </c>
    </row>
    <row r="1831" spans="1:11" s="6" customFormat="1" ht="60">
      <c r="A1831" s="59">
        <v>155</v>
      </c>
      <c r="B1831" s="108" t="s">
        <v>329</v>
      </c>
      <c r="C1831" s="108" t="s">
        <v>330</v>
      </c>
      <c r="D1831" s="109" t="s">
        <v>156</v>
      </c>
      <c r="E1831" s="62" t="s">
        <v>777</v>
      </c>
      <c r="F1831" s="110">
        <v>99.28</v>
      </c>
      <c r="G1831" s="111"/>
      <c r="H1831" s="110"/>
      <c r="I1831" s="65">
        <v>1223.1300000000001</v>
      </c>
      <c r="J1831" s="112">
        <v>2.12</v>
      </c>
      <c r="K1831" s="78">
        <v>2593.0300000000002</v>
      </c>
    </row>
    <row r="1832" spans="1:11" s="6" customFormat="1" ht="195">
      <c r="A1832" s="59">
        <v>156</v>
      </c>
      <c r="B1832" s="108" t="s">
        <v>332</v>
      </c>
      <c r="C1832" s="108" t="s">
        <v>333</v>
      </c>
      <c r="D1832" s="109" t="s">
        <v>142</v>
      </c>
      <c r="E1832" s="62" t="s">
        <v>778</v>
      </c>
      <c r="F1832" s="110">
        <v>1292.22</v>
      </c>
      <c r="G1832" s="111"/>
      <c r="H1832" s="110"/>
      <c r="I1832" s="65"/>
      <c r="J1832" s="112"/>
      <c r="K1832" s="67"/>
    </row>
    <row r="1833" spans="1:11" s="6" customFormat="1" ht="25.5" outlineLevel="1">
      <c r="A1833" s="59" t="s">
        <v>43</v>
      </c>
      <c r="B1833" s="108"/>
      <c r="C1833" s="108" t="s">
        <v>44</v>
      </c>
      <c r="D1833" s="109"/>
      <c r="E1833" s="62" t="s">
        <v>43</v>
      </c>
      <c r="F1833" s="110">
        <v>1224.81</v>
      </c>
      <c r="G1833" s="111" t="s">
        <v>94</v>
      </c>
      <c r="H1833" s="110"/>
      <c r="I1833" s="65">
        <v>150.6</v>
      </c>
      <c r="J1833" s="112">
        <v>26.39</v>
      </c>
      <c r="K1833" s="67">
        <v>3974.34</v>
      </c>
    </row>
    <row r="1834" spans="1:11" s="6" customFormat="1" ht="15" outlineLevel="1">
      <c r="A1834" s="59" t="s">
        <v>43</v>
      </c>
      <c r="B1834" s="108"/>
      <c r="C1834" s="108" t="s">
        <v>46</v>
      </c>
      <c r="D1834" s="109"/>
      <c r="E1834" s="62" t="s">
        <v>43</v>
      </c>
      <c r="F1834" s="110">
        <v>67.41</v>
      </c>
      <c r="G1834" s="111" t="s">
        <v>95</v>
      </c>
      <c r="H1834" s="110"/>
      <c r="I1834" s="65">
        <v>8.19</v>
      </c>
      <c r="J1834" s="112">
        <v>7.68</v>
      </c>
      <c r="K1834" s="67">
        <v>62.9</v>
      </c>
    </row>
    <row r="1835" spans="1:11" s="6" customFormat="1" ht="15" outlineLevel="1">
      <c r="A1835" s="59" t="s">
        <v>43</v>
      </c>
      <c r="B1835" s="108"/>
      <c r="C1835" s="108" t="s">
        <v>48</v>
      </c>
      <c r="D1835" s="109"/>
      <c r="E1835" s="62" t="s">
        <v>43</v>
      </c>
      <c r="F1835" s="110" t="s">
        <v>274</v>
      </c>
      <c r="G1835" s="111"/>
      <c r="H1835" s="110"/>
      <c r="I1835" s="68" t="s">
        <v>779</v>
      </c>
      <c r="J1835" s="112">
        <v>26.39</v>
      </c>
      <c r="K1835" s="69" t="s">
        <v>780</v>
      </c>
    </row>
    <row r="1836" spans="1:11" s="6" customFormat="1" ht="15" outlineLevel="1">
      <c r="A1836" s="59" t="s">
        <v>43</v>
      </c>
      <c r="B1836" s="108"/>
      <c r="C1836" s="108" t="s">
        <v>52</v>
      </c>
      <c r="D1836" s="109"/>
      <c r="E1836" s="62" t="s">
        <v>43</v>
      </c>
      <c r="F1836" s="110"/>
      <c r="G1836" s="111"/>
      <c r="H1836" s="110"/>
      <c r="I1836" s="65"/>
      <c r="J1836" s="112"/>
      <c r="K1836" s="67"/>
    </row>
    <row r="1837" spans="1:11" s="6" customFormat="1" ht="15" outlineLevel="1">
      <c r="A1837" s="59" t="s">
        <v>43</v>
      </c>
      <c r="B1837" s="108"/>
      <c r="C1837" s="108" t="s">
        <v>53</v>
      </c>
      <c r="D1837" s="109" t="s">
        <v>54</v>
      </c>
      <c r="E1837" s="62">
        <v>100</v>
      </c>
      <c r="F1837" s="110"/>
      <c r="G1837" s="111"/>
      <c r="H1837" s="110"/>
      <c r="I1837" s="65">
        <v>150.6</v>
      </c>
      <c r="J1837" s="112">
        <v>83</v>
      </c>
      <c r="K1837" s="67">
        <v>3298.7</v>
      </c>
    </row>
    <row r="1838" spans="1:11" s="6" customFormat="1" ht="15" outlineLevel="1">
      <c r="A1838" s="59" t="s">
        <v>43</v>
      </c>
      <c r="B1838" s="108"/>
      <c r="C1838" s="108" t="s">
        <v>55</v>
      </c>
      <c r="D1838" s="109" t="s">
        <v>54</v>
      </c>
      <c r="E1838" s="62">
        <v>64</v>
      </c>
      <c r="F1838" s="110"/>
      <c r="G1838" s="111"/>
      <c r="H1838" s="110"/>
      <c r="I1838" s="65">
        <v>96.38</v>
      </c>
      <c r="J1838" s="112">
        <v>41</v>
      </c>
      <c r="K1838" s="67">
        <v>1629.48</v>
      </c>
    </row>
    <row r="1839" spans="1:11" s="6" customFormat="1" ht="15" outlineLevel="1">
      <c r="A1839" s="59" t="s">
        <v>43</v>
      </c>
      <c r="B1839" s="108"/>
      <c r="C1839" s="108" t="s">
        <v>56</v>
      </c>
      <c r="D1839" s="109" t="s">
        <v>54</v>
      </c>
      <c r="E1839" s="62">
        <v>98</v>
      </c>
      <c r="F1839" s="110"/>
      <c r="G1839" s="111"/>
      <c r="H1839" s="110"/>
      <c r="I1839" s="65">
        <v>0.55000000000000004</v>
      </c>
      <c r="J1839" s="112">
        <v>95</v>
      </c>
      <c r="K1839" s="67">
        <v>14.07</v>
      </c>
    </row>
    <row r="1840" spans="1:11" s="6" customFormat="1" ht="15" outlineLevel="1">
      <c r="A1840" s="59" t="s">
        <v>43</v>
      </c>
      <c r="B1840" s="108"/>
      <c r="C1840" s="108" t="s">
        <v>57</v>
      </c>
      <c r="D1840" s="109" t="s">
        <v>54</v>
      </c>
      <c r="E1840" s="62">
        <v>77</v>
      </c>
      <c r="F1840" s="110"/>
      <c r="G1840" s="111"/>
      <c r="H1840" s="110"/>
      <c r="I1840" s="65">
        <v>0.43</v>
      </c>
      <c r="J1840" s="112">
        <v>65</v>
      </c>
      <c r="K1840" s="67">
        <v>9.6300000000000008</v>
      </c>
    </row>
    <row r="1841" spans="1:11" s="6" customFormat="1" ht="30" outlineLevel="1">
      <c r="A1841" s="59" t="s">
        <v>43</v>
      </c>
      <c r="B1841" s="108"/>
      <c r="C1841" s="108" t="s">
        <v>58</v>
      </c>
      <c r="D1841" s="109" t="s">
        <v>59</v>
      </c>
      <c r="E1841" s="62">
        <v>100.55</v>
      </c>
      <c r="F1841" s="110"/>
      <c r="G1841" s="111" t="s">
        <v>94</v>
      </c>
      <c r="H1841" s="110"/>
      <c r="I1841" s="65">
        <v>12.36</v>
      </c>
      <c r="J1841" s="112"/>
      <c r="K1841" s="67"/>
    </row>
    <row r="1842" spans="1:11" s="6" customFormat="1" ht="15.75">
      <c r="A1842" s="70" t="s">
        <v>43</v>
      </c>
      <c r="B1842" s="113"/>
      <c r="C1842" s="113" t="s">
        <v>60</v>
      </c>
      <c r="D1842" s="114"/>
      <c r="E1842" s="73" t="s">
        <v>43</v>
      </c>
      <c r="F1842" s="115"/>
      <c r="G1842" s="116"/>
      <c r="H1842" s="115"/>
      <c r="I1842" s="76">
        <v>406.75</v>
      </c>
      <c r="J1842" s="117"/>
      <c r="K1842" s="78">
        <v>8989.1200000000008</v>
      </c>
    </row>
    <row r="1843" spans="1:11" s="6" customFormat="1" ht="15" outlineLevel="1">
      <c r="A1843" s="59" t="s">
        <v>43</v>
      </c>
      <c r="B1843" s="108"/>
      <c r="C1843" s="108" t="s">
        <v>61</v>
      </c>
      <c r="D1843" s="109"/>
      <c r="E1843" s="62" t="s">
        <v>43</v>
      </c>
      <c r="F1843" s="110"/>
      <c r="G1843" s="111"/>
      <c r="H1843" s="110"/>
      <c r="I1843" s="65"/>
      <c r="J1843" s="112"/>
      <c r="K1843" s="67"/>
    </row>
    <row r="1844" spans="1:11" s="6" customFormat="1" ht="25.5" outlineLevel="1">
      <c r="A1844" s="59" t="s">
        <v>43</v>
      </c>
      <c r="B1844" s="108"/>
      <c r="C1844" s="108" t="s">
        <v>46</v>
      </c>
      <c r="D1844" s="109"/>
      <c r="E1844" s="62" t="s">
        <v>43</v>
      </c>
      <c r="F1844" s="110">
        <v>4.62</v>
      </c>
      <c r="G1844" s="111" t="s">
        <v>100</v>
      </c>
      <c r="H1844" s="110"/>
      <c r="I1844" s="65">
        <v>0.06</v>
      </c>
      <c r="J1844" s="112">
        <v>26.39</v>
      </c>
      <c r="K1844" s="67">
        <v>1.48</v>
      </c>
    </row>
    <row r="1845" spans="1:11" s="6" customFormat="1" ht="25.5" outlineLevel="1">
      <c r="A1845" s="59" t="s">
        <v>43</v>
      </c>
      <c r="B1845" s="108"/>
      <c r="C1845" s="108" t="s">
        <v>48</v>
      </c>
      <c r="D1845" s="109"/>
      <c r="E1845" s="62" t="s">
        <v>43</v>
      </c>
      <c r="F1845" s="110">
        <v>4.62</v>
      </c>
      <c r="G1845" s="111" t="s">
        <v>100</v>
      </c>
      <c r="H1845" s="110"/>
      <c r="I1845" s="65">
        <v>0.06</v>
      </c>
      <c r="J1845" s="112">
        <v>26.39</v>
      </c>
      <c r="K1845" s="67">
        <v>1.48</v>
      </c>
    </row>
    <row r="1846" spans="1:11" s="6" customFormat="1" ht="15" outlineLevel="1">
      <c r="A1846" s="59" t="s">
        <v>43</v>
      </c>
      <c r="B1846" s="108"/>
      <c r="C1846" s="108" t="s">
        <v>63</v>
      </c>
      <c r="D1846" s="109" t="s">
        <v>54</v>
      </c>
      <c r="E1846" s="62">
        <v>175</v>
      </c>
      <c r="F1846" s="110"/>
      <c r="G1846" s="111"/>
      <c r="H1846" s="110"/>
      <c r="I1846" s="65">
        <v>0.11</v>
      </c>
      <c r="J1846" s="112">
        <v>160</v>
      </c>
      <c r="K1846" s="67">
        <v>2.37</v>
      </c>
    </row>
    <row r="1847" spans="1:11" s="6" customFormat="1" ht="15" outlineLevel="1">
      <c r="A1847" s="59" t="s">
        <v>43</v>
      </c>
      <c r="B1847" s="108"/>
      <c r="C1847" s="108" t="s">
        <v>64</v>
      </c>
      <c r="D1847" s="109"/>
      <c r="E1847" s="62" t="s">
        <v>43</v>
      </c>
      <c r="F1847" s="110"/>
      <c r="G1847" s="111"/>
      <c r="H1847" s="110"/>
      <c r="I1847" s="65">
        <v>0.17</v>
      </c>
      <c r="J1847" s="112"/>
      <c r="K1847" s="67">
        <v>3.85</v>
      </c>
    </row>
    <row r="1848" spans="1:11" s="6" customFormat="1" ht="15.75">
      <c r="A1848" s="70" t="s">
        <v>43</v>
      </c>
      <c r="B1848" s="113"/>
      <c r="C1848" s="113" t="s">
        <v>65</v>
      </c>
      <c r="D1848" s="114"/>
      <c r="E1848" s="73" t="s">
        <v>43</v>
      </c>
      <c r="F1848" s="115"/>
      <c r="G1848" s="116"/>
      <c r="H1848" s="115"/>
      <c r="I1848" s="76">
        <v>406.92</v>
      </c>
      <c r="J1848" s="117"/>
      <c r="K1848" s="78">
        <v>8992.9699999999993</v>
      </c>
    </row>
    <row r="1849" spans="1:11" s="6" customFormat="1" ht="45">
      <c r="A1849" s="59">
        <v>157</v>
      </c>
      <c r="B1849" s="108" t="s">
        <v>123</v>
      </c>
      <c r="C1849" s="108" t="s">
        <v>337</v>
      </c>
      <c r="D1849" s="109" t="s">
        <v>119</v>
      </c>
      <c r="E1849" s="62">
        <v>21</v>
      </c>
      <c r="F1849" s="110">
        <v>313.58</v>
      </c>
      <c r="G1849" s="111"/>
      <c r="H1849" s="110"/>
      <c r="I1849" s="65">
        <v>6585.18</v>
      </c>
      <c r="J1849" s="112">
        <v>7.4</v>
      </c>
      <c r="K1849" s="78">
        <v>48730.33</v>
      </c>
    </row>
    <row r="1850" spans="1:11" s="6" customFormat="1" ht="45">
      <c r="A1850" s="59">
        <v>158</v>
      </c>
      <c r="B1850" s="108" t="s">
        <v>123</v>
      </c>
      <c r="C1850" s="118" t="s">
        <v>522</v>
      </c>
      <c r="D1850" s="119" t="s">
        <v>119</v>
      </c>
      <c r="E1850" s="81">
        <v>33</v>
      </c>
      <c r="F1850" s="120">
        <v>340</v>
      </c>
      <c r="G1850" s="121"/>
      <c r="H1850" s="120"/>
      <c r="I1850" s="84">
        <v>11220</v>
      </c>
      <c r="J1850" s="122">
        <v>7.4</v>
      </c>
      <c r="K1850" s="86">
        <v>83028</v>
      </c>
    </row>
    <row r="1851" spans="1:11" s="6" customFormat="1" ht="15">
      <c r="A1851" s="123"/>
      <c r="B1851" s="124"/>
      <c r="C1851" s="168" t="s">
        <v>127</v>
      </c>
      <c r="D1851" s="169"/>
      <c r="E1851" s="169"/>
      <c r="F1851" s="169"/>
      <c r="G1851" s="169"/>
      <c r="H1851" s="169"/>
      <c r="I1851" s="65">
        <v>239491.33</v>
      </c>
      <c r="J1851" s="112"/>
      <c r="K1851" s="67">
        <v>1604082.88</v>
      </c>
    </row>
    <row r="1852" spans="1:11" s="6" customFormat="1" ht="15">
      <c r="A1852" s="123"/>
      <c r="B1852" s="124"/>
      <c r="C1852" s="168" t="s">
        <v>128</v>
      </c>
      <c r="D1852" s="169"/>
      <c r="E1852" s="169"/>
      <c r="F1852" s="169"/>
      <c r="G1852" s="169"/>
      <c r="H1852" s="169"/>
      <c r="I1852" s="65"/>
      <c r="J1852" s="112"/>
      <c r="K1852" s="67"/>
    </row>
    <row r="1853" spans="1:11" s="6" customFormat="1" ht="15">
      <c r="A1853" s="123"/>
      <c r="B1853" s="124"/>
      <c r="C1853" s="168" t="s">
        <v>129</v>
      </c>
      <c r="D1853" s="169"/>
      <c r="E1853" s="169"/>
      <c r="F1853" s="169"/>
      <c r="G1853" s="169"/>
      <c r="H1853" s="169"/>
      <c r="I1853" s="65">
        <v>8053.13</v>
      </c>
      <c r="J1853" s="112"/>
      <c r="K1853" s="67">
        <v>212521.48</v>
      </c>
    </row>
    <row r="1854" spans="1:11" s="6" customFormat="1" ht="15">
      <c r="A1854" s="123"/>
      <c r="B1854" s="124"/>
      <c r="C1854" s="168" t="s">
        <v>130</v>
      </c>
      <c r="D1854" s="169"/>
      <c r="E1854" s="169"/>
      <c r="F1854" s="169"/>
      <c r="G1854" s="169"/>
      <c r="H1854" s="169"/>
      <c r="I1854" s="65">
        <v>230433.22</v>
      </c>
      <c r="J1854" s="112"/>
      <c r="K1854" s="67">
        <v>1383985.65</v>
      </c>
    </row>
    <row r="1855" spans="1:11" s="6" customFormat="1" ht="15">
      <c r="A1855" s="123"/>
      <c r="B1855" s="124"/>
      <c r="C1855" s="168" t="s">
        <v>131</v>
      </c>
      <c r="D1855" s="169"/>
      <c r="E1855" s="169"/>
      <c r="F1855" s="169"/>
      <c r="G1855" s="169"/>
      <c r="H1855" s="169"/>
      <c r="I1855" s="65">
        <v>1225.67</v>
      </c>
      <c r="J1855" s="112"/>
      <c r="K1855" s="67">
        <v>13399.06</v>
      </c>
    </row>
    <row r="1856" spans="1:11" s="6" customFormat="1" ht="15.75">
      <c r="A1856" s="123"/>
      <c r="B1856" s="124"/>
      <c r="C1856" s="173" t="s">
        <v>132</v>
      </c>
      <c r="D1856" s="174"/>
      <c r="E1856" s="174"/>
      <c r="F1856" s="174"/>
      <c r="G1856" s="174"/>
      <c r="H1856" s="174"/>
      <c r="I1856" s="76">
        <v>7685.2</v>
      </c>
      <c r="J1856" s="117"/>
      <c r="K1856" s="78">
        <v>168406.29</v>
      </c>
    </row>
    <row r="1857" spans="1:11" s="6" customFormat="1" ht="15.75">
      <c r="A1857" s="123"/>
      <c r="B1857" s="124"/>
      <c r="C1857" s="173" t="s">
        <v>133</v>
      </c>
      <c r="D1857" s="174"/>
      <c r="E1857" s="174"/>
      <c r="F1857" s="174"/>
      <c r="G1857" s="174"/>
      <c r="H1857" s="174"/>
      <c r="I1857" s="76">
        <v>5429.64</v>
      </c>
      <c r="J1857" s="117"/>
      <c r="K1857" s="78">
        <v>88531.38</v>
      </c>
    </row>
    <row r="1858" spans="1:11" s="6" customFormat="1" ht="15.75">
      <c r="A1858" s="123"/>
      <c r="B1858" s="124"/>
      <c r="C1858" s="173" t="s">
        <v>781</v>
      </c>
      <c r="D1858" s="174"/>
      <c r="E1858" s="174"/>
      <c r="F1858" s="174"/>
      <c r="G1858" s="174"/>
      <c r="H1858" s="174"/>
      <c r="I1858" s="76"/>
      <c r="J1858" s="117"/>
      <c r="K1858" s="78"/>
    </row>
    <row r="1859" spans="1:11" s="6" customFormat="1" ht="15">
      <c r="A1859" s="123"/>
      <c r="B1859" s="124"/>
      <c r="C1859" s="168" t="s">
        <v>135</v>
      </c>
      <c r="D1859" s="169"/>
      <c r="E1859" s="169"/>
      <c r="F1859" s="169"/>
      <c r="G1859" s="169"/>
      <c r="H1859" s="169"/>
      <c r="I1859" s="65">
        <v>252516.65</v>
      </c>
      <c r="J1859" s="112"/>
      <c r="K1859" s="67">
        <v>1859188.89</v>
      </c>
    </row>
    <row r="1860" spans="1:11" s="6" customFormat="1" ht="15">
      <c r="A1860" s="123"/>
      <c r="B1860" s="124"/>
      <c r="C1860" s="168" t="s">
        <v>136</v>
      </c>
      <c r="D1860" s="169"/>
      <c r="E1860" s="169"/>
      <c r="F1860" s="169"/>
      <c r="G1860" s="169"/>
      <c r="H1860" s="169"/>
      <c r="I1860" s="65">
        <v>89.52</v>
      </c>
      <c r="J1860" s="112"/>
      <c r="K1860" s="67">
        <v>1831.66</v>
      </c>
    </row>
    <row r="1861" spans="1:11" s="6" customFormat="1" ht="15">
      <c r="A1861" s="123"/>
      <c r="B1861" s="124"/>
      <c r="C1861" s="168" t="s">
        <v>137</v>
      </c>
      <c r="D1861" s="169"/>
      <c r="E1861" s="169"/>
      <c r="F1861" s="169"/>
      <c r="G1861" s="169"/>
      <c r="H1861" s="169"/>
      <c r="I1861" s="65">
        <v>252606.17</v>
      </c>
      <c r="J1861" s="112"/>
      <c r="K1861" s="67">
        <v>1861020.55</v>
      </c>
    </row>
    <row r="1862" spans="1:11" s="6" customFormat="1" ht="15.75">
      <c r="A1862" s="123"/>
      <c r="B1862" s="124"/>
      <c r="C1862" s="175" t="s">
        <v>782</v>
      </c>
      <c r="D1862" s="176"/>
      <c r="E1862" s="176"/>
      <c r="F1862" s="176"/>
      <c r="G1862" s="176"/>
      <c r="H1862" s="176"/>
      <c r="I1862" s="87">
        <v>252606.17</v>
      </c>
      <c r="J1862" s="125"/>
      <c r="K1862" s="86">
        <v>1861020.55</v>
      </c>
    </row>
    <row r="1863" spans="1:11" s="6" customFormat="1" ht="15">
      <c r="A1863" s="123"/>
      <c r="B1863" s="124"/>
      <c r="C1863" s="168" t="s">
        <v>341</v>
      </c>
      <c r="D1863" s="169"/>
      <c r="E1863" s="169"/>
      <c r="F1863" s="169"/>
      <c r="G1863" s="169"/>
      <c r="H1863" s="169"/>
      <c r="I1863" s="65">
        <v>1515117.15</v>
      </c>
      <c r="J1863" s="112"/>
      <c r="K1863" s="67">
        <v>9763227.1400000006</v>
      </c>
    </row>
    <row r="1864" spans="1:11" s="6" customFormat="1" ht="15">
      <c r="A1864" s="123"/>
      <c r="B1864" s="124"/>
      <c r="C1864" s="168" t="s">
        <v>128</v>
      </c>
      <c r="D1864" s="169"/>
      <c r="E1864" s="169"/>
      <c r="F1864" s="169"/>
      <c r="G1864" s="169"/>
      <c r="H1864" s="169"/>
      <c r="I1864" s="65"/>
      <c r="J1864" s="112"/>
      <c r="K1864" s="67"/>
    </row>
    <row r="1865" spans="1:11" s="6" customFormat="1" ht="15">
      <c r="A1865" s="123"/>
      <c r="B1865" s="124"/>
      <c r="C1865" s="168" t="s">
        <v>129</v>
      </c>
      <c r="D1865" s="169"/>
      <c r="E1865" s="169"/>
      <c r="F1865" s="169"/>
      <c r="G1865" s="169"/>
      <c r="H1865" s="169"/>
      <c r="I1865" s="65">
        <v>32651.4</v>
      </c>
      <c r="J1865" s="112"/>
      <c r="K1865" s="67">
        <v>861667.54</v>
      </c>
    </row>
    <row r="1866" spans="1:11" s="6" customFormat="1" ht="15">
      <c r="A1866" s="123"/>
      <c r="B1866" s="124"/>
      <c r="C1866" s="168" t="s">
        <v>130</v>
      </c>
      <c r="D1866" s="169"/>
      <c r="E1866" s="169"/>
      <c r="F1866" s="169"/>
      <c r="G1866" s="169"/>
      <c r="H1866" s="169"/>
      <c r="I1866" s="65">
        <v>1475781.77</v>
      </c>
      <c r="J1866" s="112"/>
      <c r="K1866" s="67">
        <v>8857124.5899999999</v>
      </c>
    </row>
    <row r="1867" spans="1:11" s="6" customFormat="1" ht="15">
      <c r="A1867" s="123"/>
      <c r="B1867" s="124"/>
      <c r="C1867" s="168" t="s">
        <v>131</v>
      </c>
      <c r="D1867" s="169"/>
      <c r="E1867" s="169"/>
      <c r="F1867" s="169"/>
      <c r="G1867" s="169"/>
      <c r="H1867" s="169"/>
      <c r="I1867" s="65">
        <v>6838.43</v>
      </c>
      <c r="J1867" s="112"/>
      <c r="K1867" s="67">
        <v>68583</v>
      </c>
    </row>
    <row r="1868" spans="1:11" s="6" customFormat="1" ht="15">
      <c r="A1868" s="123"/>
      <c r="B1868" s="124"/>
      <c r="C1868" s="168" t="s">
        <v>736</v>
      </c>
      <c r="D1868" s="169"/>
      <c r="E1868" s="169"/>
      <c r="F1868" s="169"/>
      <c r="G1868" s="169"/>
      <c r="H1868" s="169"/>
      <c r="I1868" s="65">
        <v>880.44</v>
      </c>
      <c r="J1868" s="112"/>
      <c r="K1868" s="67">
        <v>3160.78</v>
      </c>
    </row>
    <row r="1869" spans="1:11" s="6" customFormat="1" ht="15.75">
      <c r="A1869" s="123"/>
      <c r="B1869" s="124"/>
      <c r="C1869" s="173" t="s">
        <v>132</v>
      </c>
      <c r="D1869" s="174"/>
      <c r="E1869" s="174"/>
      <c r="F1869" s="174"/>
      <c r="G1869" s="174"/>
      <c r="H1869" s="174"/>
      <c r="I1869" s="76">
        <v>30379.13</v>
      </c>
      <c r="J1869" s="117"/>
      <c r="K1869" s="78">
        <v>667516.22</v>
      </c>
    </row>
    <row r="1870" spans="1:11" s="6" customFormat="1" ht="15.75">
      <c r="A1870" s="123"/>
      <c r="B1870" s="124"/>
      <c r="C1870" s="173" t="s">
        <v>133</v>
      </c>
      <c r="D1870" s="174"/>
      <c r="E1870" s="174"/>
      <c r="F1870" s="174"/>
      <c r="G1870" s="174"/>
      <c r="H1870" s="174"/>
      <c r="I1870" s="76">
        <v>22156.7</v>
      </c>
      <c r="J1870" s="117"/>
      <c r="K1870" s="78">
        <v>359837.73</v>
      </c>
    </row>
    <row r="1871" spans="1:11" s="6" customFormat="1" ht="15.75">
      <c r="A1871" s="123"/>
      <c r="B1871" s="124"/>
      <c r="C1871" s="173" t="s">
        <v>342</v>
      </c>
      <c r="D1871" s="174"/>
      <c r="E1871" s="174"/>
      <c r="F1871" s="174"/>
      <c r="G1871" s="174"/>
      <c r="H1871" s="174"/>
      <c r="I1871" s="76"/>
      <c r="J1871" s="117"/>
      <c r="K1871" s="78"/>
    </row>
    <row r="1872" spans="1:11" s="6" customFormat="1" ht="15">
      <c r="A1872" s="123"/>
      <c r="B1872" s="124"/>
      <c r="C1872" s="168" t="s">
        <v>135</v>
      </c>
      <c r="D1872" s="169"/>
      <c r="E1872" s="169"/>
      <c r="F1872" s="169"/>
      <c r="G1872" s="169"/>
      <c r="H1872" s="169"/>
      <c r="I1872" s="65">
        <v>1544954.39</v>
      </c>
      <c r="J1872" s="112"/>
      <c r="K1872" s="67">
        <v>10362629.48</v>
      </c>
    </row>
    <row r="1873" spans="1:11" s="6" customFormat="1" ht="15">
      <c r="A1873" s="123"/>
      <c r="B1873" s="124"/>
      <c r="C1873" s="168" t="s">
        <v>136</v>
      </c>
      <c r="D1873" s="169"/>
      <c r="E1873" s="169"/>
      <c r="F1873" s="169"/>
      <c r="G1873" s="169"/>
      <c r="H1873" s="169"/>
      <c r="I1873" s="65">
        <v>21818.15</v>
      </c>
      <c r="J1873" s="112"/>
      <c r="K1873" s="67">
        <v>424790.83</v>
      </c>
    </row>
    <row r="1874" spans="1:11" s="6" customFormat="1" ht="15">
      <c r="A1874" s="123"/>
      <c r="B1874" s="124"/>
      <c r="C1874" s="168" t="s">
        <v>738</v>
      </c>
      <c r="D1874" s="169"/>
      <c r="E1874" s="169"/>
      <c r="F1874" s="169"/>
      <c r="G1874" s="169"/>
      <c r="H1874" s="169"/>
      <c r="I1874" s="65">
        <v>880.44</v>
      </c>
      <c r="J1874" s="112"/>
      <c r="K1874" s="67">
        <v>3160.78</v>
      </c>
    </row>
    <row r="1875" spans="1:11" s="6" customFormat="1" ht="15">
      <c r="A1875" s="123"/>
      <c r="B1875" s="124"/>
      <c r="C1875" s="168" t="s">
        <v>137</v>
      </c>
      <c r="D1875" s="169"/>
      <c r="E1875" s="169"/>
      <c r="F1875" s="169"/>
      <c r="G1875" s="169"/>
      <c r="H1875" s="169"/>
      <c r="I1875" s="65">
        <v>1567652.98</v>
      </c>
      <c r="J1875" s="112"/>
      <c r="K1875" s="67">
        <v>10790581.09</v>
      </c>
    </row>
    <row r="1876" spans="1:11" s="6" customFormat="1" ht="15">
      <c r="A1876" s="123"/>
      <c r="B1876" s="124"/>
      <c r="C1876" s="168" t="s">
        <v>783</v>
      </c>
      <c r="D1876" s="169"/>
      <c r="E1876" s="169"/>
      <c r="F1876" s="169"/>
      <c r="G1876" s="169"/>
      <c r="H1876" s="169"/>
      <c r="I1876" s="65">
        <v>1566772.54</v>
      </c>
      <c r="J1876" s="112"/>
      <c r="K1876" s="67">
        <v>10787420.310000001</v>
      </c>
    </row>
    <row r="1877" spans="1:11" s="6" customFormat="1" ht="32.1" customHeight="1">
      <c r="A1877" s="123"/>
      <c r="B1877" s="124"/>
      <c r="C1877" s="168" t="s">
        <v>343</v>
      </c>
      <c r="D1877" s="169"/>
      <c r="E1877" s="169"/>
      <c r="F1877" s="169"/>
      <c r="G1877" s="169"/>
      <c r="H1877" s="169"/>
      <c r="I1877" s="65">
        <v>23501.59</v>
      </c>
      <c r="J1877" s="112"/>
      <c r="K1877" s="67">
        <v>161811.29999999999</v>
      </c>
    </row>
    <row r="1878" spans="1:11" s="6" customFormat="1" ht="15.75">
      <c r="A1878" s="123"/>
      <c r="B1878" s="124"/>
      <c r="C1878" s="173" t="s">
        <v>137</v>
      </c>
      <c r="D1878" s="174"/>
      <c r="E1878" s="174"/>
      <c r="F1878" s="174"/>
      <c r="G1878" s="174"/>
      <c r="H1878" s="174"/>
      <c r="I1878" s="76">
        <v>1590274.13</v>
      </c>
      <c r="J1878" s="117"/>
      <c r="K1878" s="78">
        <v>10949231.609999999</v>
      </c>
    </row>
    <row r="1879" spans="1:11" s="6" customFormat="1" ht="15">
      <c r="A1879" s="123"/>
      <c r="B1879" s="124"/>
      <c r="C1879" s="168" t="s">
        <v>784</v>
      </c>
      <c r="D1879" s="169"/>
      <c r="E1879" s="169"/>
      <c r="F1879" s="169"/>
      <c r="G1879" s="169"/>
      <c r="H1879" s="169"/>
      <c r="I1879" s="65">
        <v>1591154.57</v>
      </c>
      <c r="J1879" s="112"/>
      <c r="K1879" s="67"/>
    </row>
    <row r="1880" spans="1:11" s="6" customFormat="1" ht="15">
      <c r="A1880" s="123"/>
      <c r="B1880" s="124"/>
      <c r="C1880" s="168" t="s">
        <v>785</v>
      </c>
      <c r="D1880" s="169"/>
      <c r="E1880" s="169"/>
      <c r="F1880" s="169"/>
      <c r="G1880" s="169"/>
      <c r="H1880" s="169"/>
      <c r="I1880" s="65"/>
      <c r="J1880" s="112"/>
      <c r="K1880" s="67">
        <v>10952392.390000001</v>
      </c>
    </row>
    <row r="1881" spans="1:11" s="6" customFormat="1" ht="32.1" customHeight="1">
      <c r="A1881" s="123"/>
      <c r="B1881" s="124"/>
      <c r="C1881" s="168" t="s">
        <v>344</v>
      </c>
      <c r="D1881" s="169"/>
      <c r="E1881" s="169"/>
      <c r="F1881" s="169"/>
      <c r="G1881" s="169"/>
      <c r="H1881" s="169"/>
      <c r="I1881" s="65">
        <v>31823.09</v>
      </c>
      <c r="J1881" s="112"/>
      <c r="K1881" s="67">
        <v>219047.85</v>
      </c>
    </row>
    <row r="1882" spans="1:11" s="6" customFormat="1" ht="15.75">
      <c r="A1882" s="123"/>
      <c r="B1882" s="124"/>
      <c r="C1882" s="173" t="s">
        <v>345</v>
      </c>
      <c r="D1882" s="174"/>
      <c r="E1882" s="174"/>
      <c r="F1882" s="174"/>
      <c r="G1882" s="174"/>
      <c r="H1882" s="174"/>
      <c r="I1882" s="76">
        <v>1622977.66</v>
      </c>
      <c r="J1882" s="117"/>
      <c r="K1882" s="78">
        <v>11171440.24</v>
      </c>
    </row>
    <row r="1883" spans="1:11" s="6" customFormat="1" ht="32.1" customHeight="1">
      <c r="A1883" s="123"/>
      <c r="B1883" s="124"/>
      <c r="C1883" s="168" t="s">
        <v>346</v>
      </c>
      <c r="D1883" s="169"/>
      <c r="E1883" s="169"/>
      <c r="F1883" s="169"/>
      <c r="G1883" s="169"/>
      <c r="H1883" s="169"/>
      <c r="I1883" s="65">
        <v>324595.53000000003</v>
      </c>
      <c r="J1883" s="112"/>
      <c r="K1883" s="67">
        <v>2234288.0499999998</v>
      </c>
    </row>
    <row r="1884" spans="1:11" s="6" customFormat="1" ht="15.75">
      <c r="A1884" s="123"/>
      <c r="B1884" s="124"/>
      <c r="C1884" s="173" t="s">
        <v>347</v>
      </c>
      <c r="D1884" s="174"/>
      <c r="E1884" s="174"/>
      <c r="F1884" s="174"/>
      <c r="G1884" s="174"/>
      <c r="H1884" s="174"/>
      <c r="I1884" s="76">
        <v>1947573.19</v>
      </c>
      <c r="J1884" s="117"/>
      <c r="K1884" s="78">
        <v>13405728.289999999</v>
      </c>
    </row>
    <row r="1885" spans="1:11" s="6" customFormat="1" ht="15" customHeight="1">
      <c r="A1885" s="123"/>
      <c r="B1885" s="124"/>
      <c r="C1885" s="124"/>
      <c r="D1885" s="130"/>
      <c r="E1885" s="131"/>
      <c r="F1885" s="132"/>
      <c r="G1885" s="133"/>
      <c r="H1885" s="132"/>
      <c r="I1885" s="55"/>
      <c r="J1885" s="134"/>
      <c r="K1885" s="57"/>
    </row>
    <row r="1886" spans="1:11" s="6" customFormat="1" ht="15" customHeight="1">
      <c r="A1886" s="123"/>
      <c r="B1886" s="124"/>
      <c r="C1886" s="124"/>
      <c r="D1886" s="130"/>
      <c r="E1886" s="131"/>
      <c r="F1886" s="132"/>
      <c r="G1886" s="133"/>
      <c r="H1886" s="132"/>
      <c r="I1886" s="55"/>
      <c r="J1886" s="134"/>
      <c r="K1886" s="57"/>
    </row>
    <row r="1887" spans="1:11" s="6" customFormat="1" ht="15" customHeight="1">
      <c r="A1887" s="123"/>
      <c r="B1887" s="124"/>
      <c r="C1887" s="124"/>
      <c r="D1887" s="130"/>
      <c r="E1887" s="131"/>
      <c r="F1887" s="132"/>
      <c r="G1887" s="133"/>
      <c r="H1887" s="132"/>
      <c r="I1887" s="55"/>
      <c r="J1887" s="134"/>
      <c r="K1887" s="57"/>
    </row>
    <row r="1888" spans="1:11" s="6" customFormat="1" ht="15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</row>
    <row r="1889" spans="1:11" ht="15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</row>
    <row r="1890" spans="1:11" ht="15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</row>
    <row r="1891" spans="1:11" ht="15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</row>
    <row r="1892" spans="1:11" ht="15">
      <c r="A1892" s="9"/>
      <c r="B1892" s="137" t="s">
        <v>30</v>
      </c>
      <c r="C1892" s="180" t="s">
        <v>37</v>
      </c>
      <c r="D1892" s="180"/>
      <c r="E1892" s="180"/>
      <c r="F1892" s="180"/>
      <c r="G1892" s="180"/>
      <c r="H1892" s="180"/>
      <c r="I1892" s="9"/>
      <c r="J1892" s="9"/>
      <c r="K1892" s="9"/>
    </row>
    <row r="1893" spans="1:11" ht="15">
      <c r="A1893" s="9"/>
      <c r="B1893" s="138" t="s">
        <v>29</v>
      </c>
      <c r="C1893" s="9"/>
      <c r="D1893" s="9"/>
      <c r="E1893" s="9"/>
      <c r="F1893" s="9"/>
      <c r="G1893" s="9"/>
      <c r="H1893" s="9"/>
      <c r="I1893" s="9"/>
      <c r="J1893" s="9"/>
      <c r="K1893" s="9"/>
    </row>
    <row r="1894" spans="1:11" ht="15">
      <c r="A1894" s="9"/>
      <c r="B1894" s="139"/>
      <c r="C1894" s="9"/>
      <c r="D1894" s="9"/>
      <c r="E1894" s="9"/>
      <c r="F1894" s="9"/>
      <c r="G1894" s="9"/>
      <c r="H1894" s="9"/>
      <c r="I1894" s="9"/>
      <c r="J1894" s="9"/>
      <c r="K1894" s="9"/>
    </row>
    <row r="1895" spans="1:11" ht="15">
      <c r="A1895" s="9"/>
      <c r="B1895" s="137" t="s">
        <v>31</v>
      </c>
      <c r="C1895" s="180" t="s">
        <v>37</v>
      </c>
      <c r="D1895" s="180"/>
      <c r="E1895" s="180"/>
      <c r="F1895" s="180"/>
      <c r="G1895" s="180"/>
      <c r="H1895" s="180"/>
      <c r="I1895" s="9"/>
      <c r="J1895" s="9"/>
      <c r="K1895" s="9"/>
    </row>
    <row r="1896" spans="1:11" ht="15">
      <c r="A1896" s="9"/>
      <c r="B1896" s="138" t="s">
        <v>29</v>
      </c>
      <c r="C1896" s="9"/>
      <c r="D1896" s="9"/>
      <c r="E1896" s="9"/>
      <c r="F1896" s="9"/>
      <c r="G1896" s="9"/>
      <c r="H1896" s="9"/>
      <c r="I1896" s="9"/>
      <c r="J1896" s="9"/>
      <c r="K1896" s="9"/>
    </row>
    <row r="1897" spans="1:11" ht="15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</row>
  </sheetData>
  <mergeCells count="167">
    <mergeCell ref="C1892:H1892"/>
    <mergeCell ref="C1895:H1895"/>
    <mergeCell ref="C1880:H1880"/>
    <mergeCell ref="C1881:H1881"/>
    <mergeCell ref="C1882:H1882"/>
    <mergeCell ref="C1883:H1883"/>
    <mergeCell ref="C1884:H1884"/>
    <mergeCell ref="C1874:H1874"/>
    <mergeCell ref="C1875:H1875"/>
    <mergeCell ref="C1876:H1876"/>
    <mergeCell ref="C1877:H1877"/>
    <mergeCell ref="C1878:H1878"/>
    <mergeCell ref="C1879:H1879"/>
    <mergeCell ref="C1868:H1868"/>
    <mergeCell ref="C1869:H1869"/>
    <mergeCell ref="C1870:H1870"/>
    <mergeCell ref="C1871:H1871"/>
    <mergeCell ref="C1872:H1872"/>
    <mergeCell ref="C1873:H1873"/>
    <mergeCell ref="C1862:H1862"/>
    <mergeCell ref="C1863:H1863"/>
    <mergeCell ref="C1864:H1864"/>
    <mergeCell ref="C1865:H1865"/>
    <mergeCell ref="C1866:H1866"/>
    <mergeCell ref="C1867:H1867"/>
    <mergeCell ref="C1856:H1856"/>
    <mergeCell ref="C1857:H1857"/>
    <mergeCell ref="C1858:H1858"/>
    <mergeCell ref="C1859:H1859"/>
    <mergeCell ref="C1860:H1860"/>
    <mergeCell ref="C1861:H1861"/>
    <mergeCell ref="A1579:K1579"/>
    <mergeCell ref="C1851:H1851"/>
    <mergeCell ref="C1852:H1852"/>
    <mergeCell ref="C1853:H1853"/>
    <mergeCell ref="C1854:H1854"/>
    <mergeCell ref="C1855:H1855"/>
    <mergeCell ref="C1573:H1573"/>
    <mergeCell ref="C1574:H1574"/>
    <mergeCell ref="C1575:H1575"/>
    <mergeCell ref="C1576:H1576"/>
    <mergeCell ref="C1577:H1577"/>
    <mergeCell ref="C1578:H1578"/>
    <mergeCell ref="C1567:H1567"/>
    <mergeCell ref="C1568:H1568"/>
    <mergeCell ref="C1569:H1569"/>
    <mergeCell ref="C1570:H1570"/>
    <mergeCell ref="C1571:H1571"/>
    <mergeCell ref="C1572:H1572"/>
    <mergeCell ref="C1397:H1397"/>
    <mergeCell ref="C1398:H1398"/>
    <mergeCell ref="C1399:H1399"/>
    <mergeCell ref="A1400:K1400"/>
    <mergeCell ref="C1565:H1565"/>
    <mergeCell ref="C1566:H1566"/>
    <mergeCell ref="C1391:H1391"/>
    <mergeCell ref="C1392:H1392"/>
    <mergeCell ref="C1393:H1393"/>
    <mergeCell ref="C1394:H1394"/>
    <mergeCell ref="C1395:H1395"/>
    <mergeCell ref="C1396:H1396"/>
    <mergeCell ref="A1304:K1304"/>
    <mergeCell ref="A1305:K1305"/>
    <mergeCell ref="A1323:K1323"/>
    <mergeCell ref="C1388:H1388"/>
    <mergeCell ref="C1389:H1389"/>
    <mergeCell ref="C1390:H1390"/>
    <mergeCell ref="C1298:H1298"/>
    <mergeCell ref="C1299:H1299"/>
    <mergeCell ref="C1300:H1300"/>
    <mergeCell ref="C1301:H1301"/>
    <mergeCell ref="C1302:H1302"/>
    <mergeCell ref="C1303:H1303"/>
    <mergeCell ref="A1240:K1240"/>
    <mergeCell ref="A1258:K1258"/>
    <mergeCell ref="C1294:H1294"/>
    <mergeCell ref="C1295:H1295"/>
    <mergeCell ref="C1296:H1296"/>
    <mergeCell ref="C1297:H1297"/>
    <mergeCell ref="C1234:H1234"/>
    <mergeCell ref="C1235:H1235"/>
    <mergeCell ref="C1236:H1236"/>
    <mergeCell ref="C1237:H1237"/>
    <mergeCell ref="C1238:H1238"/>
    <mergeCell ref="A1239:K1239"/>
    <mergeCell ref="C1228:H1228"/>
    <mergeCell ref="C1229:H1229"/>
    <mergeCell ref="C1230:H1230"/>
    <mergeCell ref="C1231:H1231"/>
    <mergeCell ref="C1232:H1232"/>
    <mergeCell ref="C1233:H1233"/>
    <mergeCell ref="C775:H775"/>
    <mergeCell ref="C776:H776"/>
    <mergeCell ref="A777:K777"/>
    <mergeCell ref="A778:K778"/>
    <mergeCell ref="A1036:K1036"/>
    <mergeCell ref="C1227:H1227"/>
    <mergeCell ref="C769:H769"/>
    <mergeCell ref="C770:H770"/>
    <mergeCell ref="C771:H771"/>
    <mergeCell ref="C772:H772"/>
    <mergeCell ref="C773:H773"/>
    <mergeCell ref="C774:H774"/>
    <mergeCell ref="C509:H509"/>
    <mergeCell ref="C510:H510"/>
    <mergeCell ref="A511:K511"/>
    <mergeCell ref="A749:K749"/>
    <mergeCell ref="C767:H767"/>
    <mergeCell ref="C768:H768"/>
    <mergeCell ref="C503:H503"/>
    <mergeCell ref="C504:H504"/>
    <mergeCell ref="C505:H505"/>
    <mergeCell ref="C506:H506"/>
    <mergeCell ref="C507:H507"/>
    <mergeCell ref="C508:H508"/>
    <mergeCell ref="A398:K398"/>
    <mergeCell ref="A433:K433"/>
    <mergeCell ref="C499:H499"/>
    <mergeCell ref="C500:H500"/>
    <mergeCell ref="C501:H501"/>
    <mergeCell ref="C502:H502"/>
    <mergeCell ref="C392:H392"/>
    <mergeCell ref="C393:H393"/>
    <mergeCell ref="C394:H394"/>
    <mergeCell ref="C395:H395"/>
    <mergeCell ref="C396:H396"/>
    <mergeCell ref="A397:K397"/>
    <mergeCell ref="C370:H370"/>
    <mergeCell ref="A371:K371"/>
    <mergeCell ref="C388:H388"/>
    <mergeCell ref="C389:H389"/>
    <mergeCell ref="C390:H390"/>
    <mergeCell ref="C391:H391"/>
    <mergeCell ref="C364:H364"/>
    <mergeCell ref="C365:H365"/>
    <mergeCell ref="C366:H366"/>
    <mergeCell ref="C367:H367"/>
    <mergeCell ref="C368:H368"/>
    <mergeCell ref="C369:H369"/>
    <mergeCell ref="A81:K81"/>
    <mergeCell ref="A195:K195"/>
    <mergeCell ref="A247:K247"/>
    <mergeCell ref="C361:H361"/>
    <mergeCell ref="C362:H362"/>
    <mergeCell ref="C363:H363"/>
    <mergeCell ref="K24:K25"/>
    <mergeCell ref="A28:K28"/>
    <mergeCell ref="A29:K29"/>
    <mergeCell ref="A9:K9"/>
    <mergeCell ref="A12:C12"/>
    <mergeCell ref="E19:G19"/>
    <mergeCell ref="A24:A25"/>
    <mergeCell ref="B24:B25"/>
    <mergeCell ref="C24:C25"/>
    <mergeCell ref="D24:D25"/>
    <mergeCell ref="E24:E25"/>
    <mergeCell ref="F24:F25"/>
    <mergeCell ref="G24:G25"/>
    <mergeCell ref="C4:I4"/>
    <mergeCell ref="C5:I5"/>
    <mergeCell ref="C6:I6"/>
    <mergeCell ref="C7:I7"/>
    <mergeCell ref="C8:I8"/>
    <mergeCell ref="H24:H25"/>
    <mergeCell ref="I24:I25"/>
    <mergeCell ref="J24:J25"/>
    <mergeCell ref="A3:K3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rowBreaks count="1" manualBreakCount="1">
    <brk id="1825" max="10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FF00-0356-4678-967C-13F7BD5B00E4}">
  <sheetPr>
    <pageSetUpPr autoPageBreaks="0" fitToPage="1"/>
  </sheetPr>
  <dimension ref="A1:K748"/>
  <sheetViews>
    <sheetView view="pageBreakPreview" zoomScale="90" zoomScaleNormal="100" zoomScaleSheetLayoutView="90" workbookViewId="0">
      <selection activeCell="J11" sqref="J11"/>
    </sheetView>
  </sheetViews>
  <sheetFormatPr defaultColWidth="9.140625" defaultRowHeight="12.75" outlineLevelRow="1"/>
  <cols>
    <col min="1" max="1" width="6.28515625" style="47" customWidth="1"/>
    <col min="2" max="2" width="11.85546875" style="47" customWidth="1"/>
    <col min="3" max="3" width="35.5703125" style="47" customWidth="1"/>
    <col min="4" max="4" width="6.85546875" style="47" customWidth="1"/>
    <col min="5" max="5" width="11.28515625" style="47" customWidth="1"/>
    <col min="6" max="6" width="10.140625" style="47" customWidth="1"/>
    <col min="7" max="7" width="11" style="47" customWidth="1"/>
    <col min="8" max="8" width="9" style="47" customWidth="1"/>
    <col min="9" max="9" width="17.5703125" style="47" customWidth="1"/>
    <col min="10" max="10" width="10" style="47" customWidth="1"/>
    <col min="11" max="11" width="25" style="47" customWidth="1"/>
    <col min="12" max="16384" width="9.140625" style="47"/>
  </cols>
  <sheetData>
    <row r="1" spans="1:11" s="20" customFormat="1">
      <c r="K1" s="30" t="s">
        <v>10</v>
      </c>
    </row>
    <row r="2" spans="1:11" s="20" customFormat="1">
      <c r="K2" s="30"/>
    </row>
    <row r="3" spans="1:11" ht="50.25" customHeight="1">
      <c r="A3" s="191" t="s">
        <v>32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>
      <c r="A4" s="94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95"/>
    </row>
    <row r="5" spans="1:11" ht="18">
      <c r="A5" s="94"/>
      <c r="B5" s="14"/>
      <c r="C5" s="161" t="s">
        <v>348</v>
      </c>
      <c r="D5" s="161"/>
      <c r="E5" s="161"/>
      <c r="F5" s="161"/>
      <c r="G5" s="161"/>
      <c r="H5" s="161"/>
      <c r="I5" s="161"/>
      <c r="J5" s="14"/>
      <c r="K5" s="95"/>
    </row>
    <row r="6" spans="1:11" ht="18">
      <c r="A6" s="9"/>
      <c r="B6" s="14"/>
      <c r="C6" s="162" t="s">
        <v>12</v>
      </c>
      <c r="D6" s="162"/>
      <c r="E6" s="162"/>
      <c r="F6" s="162"/>
      <c r="G6" s="162"/>
      <c r="H6" s="162"/>
      <c r="I6" s="162"/>
      <c r="J6" s="14"/>
      <c r="K6" s="9"/>
    </row>
    <row r="7" spans="1:11" ht="18">
      <c r="A7" s="9"/>
      <c r="B7" s="14"/>
      <c r="C7" s="163" t="s">
        <v>349</v>
      </c>
      <c r="D7" s="163"/>
      <c r="E7" s="163"/>
      <c r="F7" s="163"/>
      <c r="G7" s="163"/>
      <c r="H7" s="163"/>
      <c r="I7" s="163"/>
      <c r="J7" s="14"/>
      <c r="K7" s="96"/>
    </row>
    <row r="8" spans="1:11" ht="18">
      <c r="A8" s="14"/>
      <c r="B8" s="14"/>
      <c r="C8" s="164" t="s">
        <v>13</v>
      </c>
      <c r="D8" s="164"/>
      <c r="E8" s="164"/>
      <c r="F8" s="164"/>
      <c r="G8" s="164"/>
      <c r="H8" s="164"/>
      <c r="I8" s="164"/>
      <c r="J8" s="14"/>
      <c r="K8" s="97"/>
    </row>
    <row r="9" spans="1:11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1" ht="18">
      <c r="B10" s="98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38.25">
      <c r="A11" s="99"/>
      <c r="B11" s="99"/>
      <c r="C11" s="99"/>
      <c r="D11" s="99"/>
      <c r="F11" s="99"/>
      <c r="G11" s="100" t="s">
        <v>14</v>
      </c>
      <c r="H11" s="99"/>
      <c r="I11" s="100" t="s">
        <v>21</v>
      </c>
      <c r="J11" s="99"/>
      <c r="K11" s="99"/>
    </row>
    <row r="12" spans="1:11">
      <c r="A12" s="171" t="s">
        <v>1</v>
      </c>
      <c r="B12" s="171"/>
      <c r="C12" s="171"/>
      <c r="D12" s="48"/>
      <c r="E12" s="48"/>
      <c r="F12" s="48"/>
      <c r="G12" s="42">
        <f>552075.72/1000</f>
        <v>552.07571999999993</v>
      </c>
      <c r="H12" s="36"/>
      <c r="I12" s="41">
        <f>5883106/1000</f>
        <v>5883.1059999999998</v>
      </c>
      <c r="J12" s="101"/>
      <c r="K12" s="102" t="s">
        <v>22</v>
      </c>
    </row>
    <row r="13" spans="1:11">
      <c r="A13" s="103" t="s">
        <v>23</v>
      </c>
      <c r="B13" s="103"/>
      <c r="C13" s="103"/>
      <c r="D13" s="48"/>
      <c r="E13" s="48"/>
      <c r="F13" s="48"/>
      <c r="G13" s="36">
        <f>436348.57/1000</f>
        <v>436.34857</v>
      </c>
      <c r="H13" s="104"/>
      <c r="I13" s="38">
        <f>4563041.48/1000</f>
        <v>4563.0414800000008</v>
      </c>
      <c r="J13" s="48"/>
      <c r="K13" s="105" t="s">
        <v>22</v>
      </c>
    </row>
    <row r="14" spans="1:11">
      <c r="A14" s="103" t="s">
        <v>24</v>
      </c>
      <c r="B14" s="103"/>
      <c r="C14" s="103"/>
      <c r="D14" s="48"/>
      <c r="E14" s="48"/>
      <c r="F14" s="48"/>
      <c r="G14" s="36">
        <f>8028.03/1000</f>
        <v>8.0280299999999993</v>
      </c>
      <c r="H14" s="104"/>
      <c r="I14" s="38">
        <f>172386.25/1000</f>
        <v>172.38624999999999</v>
      </c>
      <c r="J14" s="48"/>
      <c r="K14" s="105" t="s">
        <v>22</v>
      </c>
    </row>
    <row r="15" spans="1:11">
      <c r="A15" s="103" t="s">
        <v>25</v>
      </c>
      <c r="B15" s="103"/>
      <c r="C15" s="103"/>
      <c r="D15" s="48"/>
      <c r="E15" s="48"/>
      <c r="F15" s="48"/>
      <c r="G15" s="36">
        <f>0/1000</f>
        <v>0</v>
      </c>
      <c r="H15" s="104"/>
      <c r="I15" s="38">
        <f>0/1000</f>
        <v>0</v>
      </c>
      <c r="J15" s="48"/>
      <c r="K15" s="105" t="s">
        <v>22</v>
      </c>
    </row>
    <row r="16" spans="1:11">
      <c r="A16" s="103" t="s">
        <v>26</v>
      </c>
      <c r="B16" s="103"/>
      <c r="C16" s="103"/>
      <c r="D16" s="48"/>
      <c r="E16" s="48"/>
      <c r="F16" s="48"/>
      <c r="G16" s="36">
        <f>0/1000</f>
        <v>0</v>
      </c>
      <c r="H16" s="104"/>
      <c r="I16" s="38">
        <f>0/1000</f>
        <v>0</v>
      </c>
      <c r="J16" s="48"/>
      <c r="K16" s="105" t="s">
        <v>22</v>
      </c>
    </row>
    <row r="17" spans="1:11">
      <c r="A17" s="28" t="s">
        <v>2</v>
      </c>
      <c r="B17" s="28"/>
      <c r="C17" s="28"/>
      <c r="G17" s="36">
        <f>36694.04/1000</f>
        <v>36.694040000000001</v>
      </c>
      <c r="H17" s="36"/>
      <c r="I17" s="38">
        <f>968228.65/1000</f>
        <v>968.22865000000002</v>
      </c>
      <c r="J17" s="101"/>
      <c r="K17" s="105" t="s">
        <v>22</v>
      </c>
    </row>
    <row r="18" spans="1:11">
      <c r="A18" s="28" t="s">
        <v>27</v>
      </c>
      <c r="B18" s="28"/>
      <c r="C18" s="28"/>
      <c r="G18" s="36">
        <v>2893.51</v>
      </c>
      <c r="H18" s="106"/>
      <c r="I18" s="38">
        <v>2893.51</v>
      </c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07"/>
      <c r="I20" s="107"/>
      <c r="J20" s="107"/>
      <c r="K20" s="107"/>
    </row>
    <row r="21" spans="1:11" ht="15">
      <c r="A21" s="33" t="s">
        <v>35</v>
      </c>
      <c r="B21" s="9"/>
      <c r="C21" s="9"/>
      <c r="D21" s="9"/>
      <c r="E21" s="9"/>
      <c r="F21" s="9"/>
      <c r="G21" s="9"/>
      <c r="H21" s="107"/>
      <c r="I21" s="107"/>
      <c r="J21" s="107"/>
      <c r="K21" s="107"/>
    </row>
    <row r="22" spans="1:11" ht="15">
      <c r="A22" s="33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6" customFormat="1" ht="22.15" customHeight="1">
      <c r="A28" s="166" t="s">
        <v>38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6" customFormat="1" ht="180">
      <c r="A29" s="59">
        <v>1</v>
      </c>
      <c r="B29" s="108" t="s">
        <v>39</v>
      </c>
      <c r="C29" s="108" t="s">
        <v>40</v>
      </c>
      <c r="D29" s="109" t="s">
        <v>41</v>
      </c>
      <c r="E29" s="62" t="s">
        <v>42</v>
      </c>
      <c r="F29" s="110">
        <v>389.3</v>
      </c>
      <c r="G29" s="111"/>
      <c r="H29" s="110"/>
      <c r="I29" s="65"/>
      <c r="J29" s="112"/>
      <c r="K29" s="67"/>
    </row>
    <row r="30" spans="1:11" s="6" customFormat="1" ht="15" outlineLevel="1">
      <c r="A30" s="59" t="s">
        <v>43</v>
      </c>
      <c r="B30" s="108"/>
      <c r="C30" s="108" t="s">
        <v>44</v>
      </c>
      <c r="D30" s="109"/>
      <c r="E30" s="62" t="s">
        <v>43</v>
      </c>
      <c r="F30" s="110">
        <v>295.92</v>
      </c>
      <c r="G30" s="111" t="s">
        <v>45</v>
      </c>
      <c r="H30" s="110"/>
      <c r="I30" s="65">
        <v>781.23</v>
      </c>
      <c r="J30" s="112">
        <v>26.39</v>
      </c>
      <c r="K30" s="67">
        <v>20616.63</v>
      </c>
    </row>
    <row r="31" spans="1:11" s="6" customFormat="1" ht="15" outlineLevel="1">
      <c r="A31" s="59" t="s">
        <v>43</v>
      </c>
      <c r="B31" s="108"/>
      <c r="C31" s="108" t="s">
        <v>46</v>
      </c>
      <c r="D31" s="109"/>
      <c r="E31" s="62" t="s">
        <v>43</v>
      </c>
      <c r="F31" s="110">
        <v>38.64</v>
      </c>
      <c r="G31" s="111" t="s">
        <v>47</v>
      </c>
      <c r="H31" s="110"/>
      <c r="I31" s="65">
        <v>92.74</v>
      </c>
      <c r="J31" s="112">
        <v>8.6</v>
      </c>
      <c r="K31" s="67">
        <v>797.53</v>
      </c>
    </row>
    <row r="32" spans="1:11" s="6" customFormat="1" ht="15" outlineLevel="1">
      <c r="A32" s="59" t="s">
        <v>43</v>
      </c>
      <c r="B32" s="108"/>
      <c r="C32" s="108" t="s">
        <v>48</v>
      </c>
      <c r="D32" s="109"/>
      <c r="E32" s="62" t="s">
        <v>43</v>
      </c>
      <c r="F32" s="110" t="s">
        <v>49</v>
      </c>
      <c r="G32" s="111"/>
      <c r="H32" s="110"/>
      <c r="I32" s="68" t="s">
        <v>50</v>
      </c>
      <c r="J32" s="112">
        <v>26.39</v>
      </c>
      <c r="K32" s="69" t="s">
        <v>51</v>
      </c>
    </row>
    <row r="33" spans="1:11" s="6" customFormat="1" ht="15" outlineLevel="1">
      <c r="A33" s="59" t="s">
        <v>43</v>
      </c>
      <c r="B33" s="108"/>
      <c r="C33" s="108" t="s">
        <v>52</v>
      </c>
      <c r="D33" s="109"/>
      <c r="E33" s="62" t="s">
        <v>43</v>
      </c>
      <c r="F33" s="110">
        <v>54.74</v>
      </c>
      <c r="G33" s="111">
        <v>0</v>
      </c>
      <c r="H33" s="110"/>
      <c r="I33" s="65"/>
      <c r="J33" s="112">
        <v>8.17</v>
      </c>
      <c r="K33" s="67"/>
    </row>
    <row r="34" spans="1:11" s="6" customFormat="1" ht="15" outlineLevel="1">
      <c r="A34" s="59" t="s">
        <v>43</v>
      </c>
      <c r="B34" s="108"/>
      <c r="C34" s="108" t="s">
        <v>53</v>
      </c>
      <c r="D34" s="109" t="s">
        <v>54</v>
      </c>
      <c r="E34" s="62">
        <v>67</v>
      </c>
      <c r="F34" s="110"/>
      <c r="G34" s="111"/>
      <c r="H34" s="110"/>
      <c r="I34" s="65">
        <v>523.41999999999996</v>
      </c>
      <c r="J34" s="112">
        <v>70</v>
      </c>
      <c r="K34" s="67">
        <v>14431.64</v>
      </c>
    </row>
    <row r="35" spans="1:11" s="6" customFormat="1" ht="15" outlineLevel="1">
      <c r="A35" s="59" t="s">
        <v>43</v>
      </c>
      <c r="B35" s="108"/>
      <c r="C35" s="108" t="s">
        <v>55</v>
      </c>
      <c r="D35" s="109" t="s">
        <v>54</v>
      </c>
      <c r="E35" s="62">
        <v>67</v>
      </c>
      <c r="F35" s="110"/>
      <c r="G35" s="111"/>
      <c r="H35" s="110"/>
      <c r="I35" s="65">
        <v>523.41999999999996</v>
      </c>
      <c r="J35" s="112">
        <v>41</v>
      </c>
      <c r="K35" s="67">
        <v>8452.82</v>
      </c>
    </row>
    <row r="36" spans="1:11" s="6" customFormat="1" ht="15" outlineLevel="1">
      <c r="A36" s="59" t="s">
        <v>43</v>
      </c>
      <c r="B36" s="108"/>
      <c r="C36" s="108" t="s">
        <v>56</v>
      </c>
      <c r="D36" s="109" t="s">
        <v>54</v>
      </c>
      <c r="E36" s="62">
        <v>98</v>
      </c>
      <c r="F36" s="110"/>
      <c r="G36" s="111"/>
      <c r="H36" s="110"/>
      <c r="I36" s="65">
        <v>7.39</v>
      </c>
      <c r="J36" s="112">
        <v>95</v>
      </c>
      <c r="K36" s="67">
        <v>188.94</v>
      </c>
    </row>
    <row r="37" spans="1:11" s="6" customFormat="1" ht="15" outlineLevel="1">
      <c r="A37" s="59" t="s">
        <v>43</v>
      </c>
      <c r="B37" s="108"/>
      <c r="C37" s="108" t="s">
        <v>57</v>
      </c>
      <c r="D37" s="109" t="s">
        <v>54</v>
      </c>
      <c r="E37" s="62">
        <v>77</v>
      </c>
      <c r="F37" s="110"/>
      <c r="G37" s="111"/>
      <c r="H37" s="110"/>
      <c r="I37" s="65">
        <v>5.81</v>
      </c>
      <c r="J37" s="112">
        <v>65</v>
      </c>
      <c r="K37" s="67">
        <v>129.27000000000001</v>
      </c>
    </row>
    <row r="38" spans="1:11" s="6" customFormat="1" ht="30" outlineLevel="1">
      <c r="A38" s="59" t="s">
        <v>43</v>
      </c>
      <c r="B38" s="108"/>
      <c r="C38" s="108" t="s">
        <v>58</v>
      </c>
      <c r="D38" s="109" t="s">
        <v>59</v>
      </c>
      <c r="E38" s="62">
        <v>24</v>
      </c>
      <c r="F38" s="110"/>
      <c r="G38" s="111" t="s">
        <v>45</v>
      </c>
      <c r="H38" s="110"/>
      <c r="I38" s="65">
        <v>63.36</v>
      </c>
      <c r="J38" s="112"/>
      <c r="K38" s="67"/>
    </row>
    <row r="39" spans="1:11" s="6" customFormat="1" ht="15.75">
      <c r="A39" s="70" t="s">
        <v>43</v>
      </c>
      <c r="B39" s="113"/>
      <c r="C39" s="113" t="s">
        <v>60</v>
      </c>
      <c r="D39" s="114"/>
      <c r="E39" s="73" t="s">
        <v>43</v>
      </c>
      <c r="F39" s="115"/>
      <c r="G39" s="116"/>
      <c r="H39" s="115"/>
      <c r="I39" s="76">
        <v>1934.01</v>
      </c>
      <c r="J39" s="117"/>
      <c r="K39" s="78">
        <v>44616.83</v>
      </c>
    </row>
    <row r="40" spans="1:11" s="6" customFormat="1" ht="15" outlineLevel="1">
      <c r="A40" s="59" t="s">
        <v>43</v>
      </c>
      <c r="B40" s="108"/>
      <c r="C40" s="108" t="s">
        <v>61</v>
      </c>
      <c r="D40" s="109"/>
      <c r="E40" s="62" t="s">
        <v>43</v>
      </c>
      <c r="F40" s="110"/>
      <c r="G40" s="111"/>
      <c r="H40" s="110"/>
      <c r="I40" s="65"/>
      <c r="J40" s="112"/>
      <c r="K40" s="67"/>
    </row>
    <row r="41" spans="1:11" s="6" customFormat="1" ht="15" outlineLevel="1">
      <c r="A41" s="59" t="s">
        <v>43</v>
      </c>
      <c r="B41" s="108"/>
      <c r="C41" s="108" t="s">
        <v>46</v>
      </c>
      <c r="D41" s="109"/>
      <c r="E41" s="62" t="s">
        <v>43</v>
      </c>
      <c r="F41" s="110">
        <v>3.14</v>
      </c>
      <c r="G41" s="111" t="s">
        <v>62</v>
      </c>
      <c r="H41" s="110"/>
      <c r="I41" s="65">
        <v>0.75</v>
      </c>
      <c r="J41" s="112">
        <v>26.39</v>
      </c>
      <c r="K41" s="67">
        <v>19.89</v>
      </c>
    </row>
    <row r="42" spans="1:11" s="6" customFormat="1" ht="15" outlineLevel="1">
      <c r="A42" s="59" t="s">
        <v>43</v>
      </c>
      <c r="B42" s="108"/>
      <c r="C42" s="108" t="s">
        <v>48</v>
      </c>
      <c r="D42" s="109"/>
      <c r="E42" s="62" t="s">
        <v>43</v>
      </c>
      <c r="F42" s="110">
        <v>3.14</v>
      </c>
      <c r="G42" s="111" t="s">
        <v>62</v>
      </c>
      <c r="H42" s="110"/>
      <c r="I42" s="65">
        <v>0.75</v>
      </c>
      <c r="J42" s="112">
        <v>26.39</v>
      </c>
      <c r="K42" s="67">
        <v>19.89</v>
      </c>
    </row>
    <row r="43" spans="1:11" s="6" customFormat="1" ht="15" outlineLevel="1">
      <c r="A43" s="59" t="s">
        <v>43</v>
      </c>
      <c r="B43" s="108"/>
      <c r="C43" s="108" t="s">
        <v>63</v>
      </c>
      <c r="D43" s="109" t="s">
        <v>54</v>
      </c>
      <c r="E43" s="62">
        <v>175</v>
      </c>
      <c r="F43" s="110"/>
      <c r="G43" s="111"/>
      <c r="H43" s="110"/>
      <c r="I43" s="65">
        <v>1.32</v>
      </c>
      <c r="J43" s="112">
        <v>160</v>
      </c>
      <c r="K43" s="67">
        <v>31.83</v>
      </c>
    </row>
    <row r="44" spans="1:11" s="6" customFormat="1" ht="15" outlineLevel="1">
      <c r="A44" s="59" t="s">
        <v>43</v>
      </c>
      <c r="B44" s="108"/>
      <c r="C44" s="108" t="s">
        <v>64</v>
      </c>
      <c r="D44" s="109"/>
      <c r="E44" s="62" t="s">
        <v>43</v>
      </c>
      <c r="F44" s="110"/>
      <c r="G44" s="111"/>
      <c r="H44" s="110"/>
      <c r="I44" s="65">
        <v>2.0699999999999998</v>
      </c>
      <c r="J44" s="112"/>
      <c r="K44" s="67">
        <v>51.72</v>
      </c>
    </row>
    <row r="45" spans="1:11" s="6" customFormat="1" ht="15.75">
      <c r="A45" s="70" t="s">
        <v>43</v>
      </c>
      <c r="B45" s="113"/>
      <c r="C45" s="113" t="s">
        <v>65</v>
      </c>
      <c r="D45" s="114"/>
      <c r="E45" s="73" t="s">
        <v>43</v>
      </c>
      <c r="F45" s="115"/>
      <c r="G45" s="116"/>
      <c r="H45" s="115"/>
      <c r="I45" s="76">
        <v>1936.08</v>
      </c>
      <c r="J45" s="117"/>
      <c r="K45" s="78">
        <v>44668.55</v>
      </c>
    </row>
    <row r="46" spans="1:11" s="6" customFormat="1" ht="180">
      <c r="A46" s="59">
        <v>2</v>
      </c>
      <c r="B46" s="108" t="s">
        <v>66</v>
      </c>
      <c r="C46" s="108" t="s">
        <v>67</v>
      </c>
      <c r="D46" s="109" t="s">
        <v>68</v>
      </c>
      <c r="E46" s="62" t="s">
        <v>350</v>
      </c>
      <c r="F46" s="110">
        <v>900</v>
      </c>
      <c r="G46" s="111"/>
      <c r="H46" s="110"/>
      <c r="I46" s="65"/>
      <c r="J46" s="112"/>
      <c r="K46" s="67"/>
    </row>
    <row r="47" spans="1:11" s="6" customFormat="1" ht="15" outlineLevel="1">
      <c r="A47" s="59" t="s">
        <v>43</v>
      </c>
      <c r="B47" s="108"/>
      <c r="C47" s="108" t="s">
        <v>44</v>
      </c>
      <c r="D47" s="109"/>
      <c r="E47" s="62" t="s">
        <v>43</v>
      </c>
      <c r="F47" s="110">
        <v>752.4</v>
      </c>
      <c r="G47" s="111" t="s">
        <v>70</v>
      </c>
      <c r="H47" s="110"/>
      <c r="I47" s="65">
        <v>297.70999999999998</v>
      </c>
      <c r="J47" s="112">
        <v>26.39</v>
      </c>
      <c r="K47" s="67">
        <v>7856.62</v>
      </c>
    </row>
    <row r="48" spans="1:11" s="6" customFormat="1" ht="15" outlineLevel="1">
      <c r="A48" s="59" t="s">
        <v>43</v>
      </c>
      <c r="B48" s="108"/>
      <c r="C48" s="108" t="s">
        <v>46</v>
      </c>
      <c r="D48" s="109"/>
      <c r="E48" s="62" t="s">
        <v>43</v>
      </c>
      <c r="F48" s="110"/>
      <c r="G48" s="111" t="s">
        <v>71</v>
      </c>
      <c r="H48" s="110"/>
      <c r="I48" s="65"/>
      <c r="J48" s="112"/>
      <c r="K48" s="67"/>
    </row>
    <row r="49" spans="1:11" s="6" customFormat="1" ht="15" outlineLevel="1">
      <c r="A49" s="59" t="s">
        <v>43</v>
      </c>
      <c r="B49" s="108"/>
      <c r="C49" s="108" t="s">
        <v>48</v>
      </c>
      <c r="D49" s="109"/>
      <c r="E49" s="62" t="s">
        <v>43</v>
      </c>
      <c r="F49" s="110"/>
      <c r="G49" s="111"/>
      <c r="H49" s="110"/>
      <c r="I49" s="65"/>
      <c r="J49" s="112">
        <v>26.39</v>
      </c>
      <c r="K49" s="67"/>
    </row>
    <row r="50" spans="1:11" s="6" customFormat="1" ht="15" outlineLevel="1">
      <c r="A50" s="59" t="s">
        <v>43</v>
      </c>
      <c r="B50" s="108"/>
      <c r="C50" s="108" t="s">
        <v>52</v>
      </c>
      <c r="D50" s="109"/>
      <c r="E50" s="62" t="s">
        <v>43</v>
      </c>
      <c r="F50" s="110">
        <v>147.6</v>
      </c>
      <c r="G50" s="111">
        <v>0</v>
      </c>
      <c r="H50" s="110"/>
      <c r="I50" s="65"/>
      <c r="J50" s="112">
        <v>8.17</v>
      </c>
      <c r="K50" s="67"/>
    </row>
    <row r="51" spans="1:11" s="6" customFormat="1" ht="15" outlineLevel="1">
      <c r="A51" s="59" t="s">
        <v>43</v>
      </c>
      <c r="B51" s="108"/>
      <c r="C51" s="108" t="s">
        <v>53</v>
      </c>
      <c r="D51" s="109" t="s">
        <v>54</v>
      </c>
      <c r="E51" s="62">
        <v>104</v>
      </c>
      <c r="F51" s="110"/>
      <c r="G51" s="111"/>
      <c r="H51" s="110"/>
      <c r="I51" s="65">
        <v>309.62</v>
      </c>
      <c r="J51" s="112">
        <v>87</v>
      </c>
      <c r="K51" s="67">
        <v>6835.26</v>
      </c>
    </row>
    <row r="52" spans="1:11" s="6" customFormat="1" ht="15" outlineLevel="1">
      <c r="A52" s="59" t="s">
        <v>43</v>
      </c>
      <c r="B52" s="108"/>
      <c r="C52" s="108" t="s">
        <v>55</v>
      </c>
      <c r="D52" s="109" t="s">
        <v>54</v>
      </c>
      <c r="E52" s="62">
        <v>70</v>
      </c>
      <c r="F52" s="110"/>
      <c r="G52" s="111"/>
      <c r="H52" s="110"/>
      <c r="I52" s="65">
        <v>208.4</v>
      </c>
      <c r="J52" s="112">
        <v>41</v>
      </c>
      <c r="K52" s="67">
        <v>3221.21</v>
      </c>
    </row>
    <row r="53" spans="1:11" s="6" customFormat="1" ht="15" outlineLevel="1">
      <c r="A53" s="59" t="s">
        <v>43</v>
      </c>
      <c r="B53" s="108"/>
      <c r="C53" s="108" t="s">
        <v>56</v>
      </c>
      <c r="D53" s="109" t="s">
        <v>54</v>
      </c>
      <c r="E53" s="62">
        <v>98</v>
      </c>
      <c r="F53" s="110"/>
      <c r="G53" s="111"/>
      <c r="H53" s="110"/>
      <c r="I53" s="65">
        <v>0</v>
      </c>
      <c r="J53" s="112">
        <v>95</v>
      </c>
      <c r="K53" s="67">
        <v>0</v>
      </c>
    </row>
    <row r="54" spans="1:11" s="6" customFormat="1" ht="15" outlineLevel="1">
      <c r="A54" s="59" t="s">
        <v>43</v>
      </c>
      <c r="B54" s="108"/>
      <c r="C54" s="108" t="s">
        <v>57</v>
      </c>
      <c r="D54" s="109" t="s">
        <v>54</v>
      </c>
      <c r="E54" s="62">
        <v>77</v>
      </c>
      <c r="F54" s="110"/>
      <c r="G54" s="111"/>
      <c r="H54" s="110"/>
      <c r="I54" s="65">
        <v>0</v>
      </c>
      <c r="J54" s="112">
        <v>65</v>
      </c>
      <c r="K54" s="67">
        <v>0</v>
      </c>
    </row>
    <row r="55" spans="1:11" s="6" customFormat="1" ht="30" outlineLevel="1">
      <c r="A55" s="59" t="s">
        <v>43</v>
      </c>
      <c r="B55" s="108"/>
      <c r="C55" s="108" t="s">
        <v>58</v>
      </c>
      <c r="D55" s="109" t="s">
        <v>59</v>
      </c>
      <c r="E55" s="62">
        <v>57</v>
      </c>
      <c r="F55" s="110"/>
      <c r="G55" s="111" t="s">
        <v>70</v>
      </c>
      <c r="H55" s="110"/>
      <c r="I55" s="65">
        <v>22.55</v>
      </c>
      <c r="J55" s="112"/>
      <c r="K55" s="67"/>
    </row>
    <row r="56" spans="1:11" s="6" customFormat="1" ht="15.75">
      <c r="A56" s="70" t="s">
        <v>43</v>
      </c>
      <c r="B56" s="113"/>
      <c r="C56" s="113" t="s">
        <v>60</v>
      </c>
      <c r="D56" s="114"/>
      <c r="E56" s="73" t="s">
        <v>43</v>
      </c>
      <c r="F56" s="115"/>
      <c r="G56" s="116"/>
      <c r="H56" s="115"/>
      <c r="I56" s="76">
        <v>815.73</v>
      </c>
      <c r="J56" s="117"/>
      <c r="K56" s="78">
        <v>17913.09</v>
      </c>
    </row>
    <row r="57" spans="1:11" s="6" customFormat="1" ht="120">
      <c r="A57" s="59">
        <v>3</v>
      </c>
      <c r="B57" s="108" t="s">
        <v>72</v>
      </c>
      <c r="C57" s="108" t="s">
        <v>73</v>
      </c>
      <c r="D57" s="109" t="s">
        <v>74</v>
      </c>
      <c r="E57" s="62" t="s">
        <v>351</v>
      </c>
      <c r="F57" s="110">
        <v>242.76</v>
      </c>
      <c r="G57" s="111"/>
      <c r="H57" s="110"/>
      <c r="I57" s="65"/>
      <c r="J57" s="112"/>
      <c r="K57" s="67"/>
    </row>
    <row r="58" spans="1:11" s="6" customFormat="1" ht="15" outlineLevel="1">
      <c r="A58" s="59" t="s">
        <v>43</v>
      </c>
      <c r="B58" s="108"/>
      <c r="C58" s="108" t="s">
        <v>44</v>
      </c>
      <c r="D58" s="109"/>
      <c r="E58" s="62" t="s">
        <v>43</v>
      </c>
      <c r="F58" s="110">
        <v>189.38</v>
      </c>
      <c r="G58" s="111" t="s">
        <v>76</v>
      </c>
      <c r="H58" s="110"/>
      <c r="I58" s="65">
        <v>54.5</v>
      </c>
      <c r="J58" s="112">
        <v>26.39</v>
      </c>
      <c r="K58" s="67">
        <v>1438.15</v>
      </c>
    </row>
    <row r="59" spans="1:11" s="6" customFormat="1" ht="15" outlineLevel="1">
      <c r="A59" s="59" t="s">
        <v>43</v>
      </c>
      <c r="B59" s="108"/>
      <c r="C59" s="108" t="s">
        <v>46</v>
      </c>
      <c r="D59" s="109"/>
      <c r="E59" s="62" t="s">
        <v>43</v>
      </c>
      <c r="F59" s="110">
        <v>8.1199999999999992</v>
      </c>
      <c r="G59" s="111">
        <v>1.2</v>
      </c>
      <c r="H59" s="110"/>
      <c r="I59" s="65">
        <v>2.12</v>
      </c>
      <c r="J59" s="112">
        <v>6.41</v>
      </c>
      <c r="K59" s="67">
        <v>13.62</v>
      </c>
    </row>
    <row r="60" spans="1:11" s="6" customFormat="1" ht="15" outlineLevel="1">
      <c r="A60" s="59" t="s">
        <v>43</v>
      </c>
      <c r="B60" s="108"/>
      <c r="C60" s="108" t="s">
        <v>48</v>
      </c>
      <c r="D60" s="109"/>
      <c r="E60" s="62" t="s">
        <v>43</v>
      </c>
      <c r="F60" s="110" t="s">
        <v>77</v>
      </c>
      <c r="G60" s="111"/>
      <c r="H60" s="110"/>
      <c r="I60" s="68" t="s">
        <v>352</v>
      </c>
      <c r="J60" s="112">
        <v>26.39</v>
      </c>
      <c r="K60" s="69" t="s">
        <v>353</v>
      </c>
    </row>
    <row r="61" spans="1:11" s="6" customFormat="1" ht="15" outlineLevel="1">
      <c r="A61" s="59" t="s">
        <v>43</v>
      </c>
      <c r="B61" s="108"/>
      <c r="C61" s="108" t="s">
        <v>52</v>
      </c>
      <c r="D61" s="109"/>
      <c r="E61" s="62" t="s">
        <v>43</v>
      </c>
      <c r="F61" s="110">
        <v>45.26</v>
      </c>
      <c r="G61" s="111"/>
      <c r="H61" s="110"/>
      <c r="I61" s="65">
        <v>9.8699999999999992</v>
      </c>
      <c r="J61" s="112">
        <v>3.74</v>
      </c>
      <c r="K61" s="67">
        <v>36.9</v>
      </c>
    </row>
    <row r="62" spans="1:11" s="6" customFormat="1" ht="15" outlineLevel="1">
      <c r="A62" s="59" t="s">
        <v>43</v>
      </c>
      <c r="B62" s="108"/>
      <c r="C62" s="108" t="s">
        <v>53</v>
      </c>
      <c r="D62" s="109" t="s">
        <v>54</v>
      </c>
      <c r="E62" s="62">
        <v>104</v>
      </c>
      <c r="F62" s="110"/>
      <c r="G62" s="111"/>
      <c r="H62" s="110"/>
      <c r="I62" s="65">
        <v>56.68</v>
      </c>
      <c r="J62" s="112">
        <v>87</v>
      </c>
      <c r="K62" s="67">
        <v>1251.19</v>
      </c>
    </row>
    <row r="63" spans="1:11" s="6" customFormat="1" ht="15" outlineLevel="1">
      <c r="A63" s="59" t="s">
        <v>43</v>
      </c>
      <c r="B63" s="108"/>
      <c r="C63" s="108" t="s">
        <v>55</v>
      </c>
      <c r="D63" s="109" t="s">
        <v>54</v>
      </c>
      <c r="E63" s="62">
        <v>70</v>
      </c>
      <c r="F63" s="110"/>
      <c r="G63" s="111"/>
      <c r="H63" s="110"/>
      <c r="I63" s="65">
        <v>38.15</v>
      </c>
      <c r="J63" s="112">
        <v>41</v>
      </c>
      <c r="K63" s="67">
        <v>589.64</v>
      </c>
    </row>
    <row r="64" spans="1:11" s="6" customFormat="1" ht="15" outlineLevel="1">
      <c r="A64" s="59" t="s">
        <v>43</v>
      </c>
      <c r="B64" s="108"/>
      <c r="C64" s="108" t="s">
        <v>56</v>
      </c>
      <c r="D64" s="109" t="s">
        <v>54</v>
      </c>
      <c r="E64" s="62">
        <v>98</v>
      </c>
      <c r="F64" s="110"/>
      <c r="G64" s="111"/>
      <c r="H64" s="110"/>
      <c r="I64" s="65">
        <v>0.03</v>
      </c>
      <c r="J64" s="112">
        <v>95</v>
      </c>
      <c r="K64" s="67">
        <v>0.66</v>
      </c>
    </row>
    <row r="65" spans="1:11" s="6" customFormat="1" ht="15" outlineLevel="1">
      <c r="A65" s="59" t="s">
        <v>43</v>
      </c>
      <c r="B65" s="108"/>
      <c r="C65" s="108" t="s">
        <v>57</v>
      </c>
      <c r="D65" s="109" t="s">
        <v>54</v>
      </c>
      <c r="E65" s="62">
        <v>77</v>
      </c>
      <c r="F65" s="110"/>
      <c r="G65" s="111"/>
      <c r="H65" s="110"/>
      <c r="I65" s="65">
        <v>0.02</v>
      </c>
      <c r="J65" s="112">
        <v>65</v>
      </c>
      <c r="K65" s="67">
        <v>0.45</v>
      </c>
    </row>
    <row r="66" spans="1:11" s="6" customFormat="1" ht="30" outlineLevel="1">
      <c r="A66" s="59" t="s">
        <v>43</v>
      </c>
      <c r="B66" s="108"/>
      <c r="C66" s="108" t="s">
        <v>58</v>
      </c>
      <c r="D66" s="109" t="s">
        <v>59</v>
      </c>
      <c r="E66" s="62">
        <v>16.64</v>
      </c>
      <c r="F66" s="110"/>
      <c r="G66" s="111" t="s">
        <v>76</v>
      </c>
      <c r="H66" s="110"/>
      <c r="I66" s="65">
        <v>4.79</v>
      </c>
      <c r="J66" s="112"/>
      <c r="K66" s="67"/>
    </row>
    <row r="67" spans="1:11" s="6" customFormat="1" ht="15.75">
      <c r="A67" s="70" t="s">
        <v>43</v>
      </c>
      <c r="B67" s="113"/>
      <c r="C67" s="113" t="s">
        <v>60</v>
      </c>
      <c r="D67" s="114"/>
      <c r="E67" s="73" t="s">
        <v>43</v>
      </c>
      <c r="F67" s="115"/>
      <c r="G67" s="116"/>
      <c r="H67" s="115"/>
      <c r="I67" s="76">
        <v>161.37</v>
      </c>
      <c r="J67" s="117"/>
      <c r="K67" s="78">
        <v>3330.61</v>
      </c>
    </row>
    <row r="68" spans="1:11" s="6" customFormat="1" ht="15" outlineLevel="1">
      <c r="A68" s="59" t="s">
        <v>43</v>
      </c>
      <c r="B68" s="108"/>
      <c r="C68" s="108" t="s">
        <v>61</v>
      </c>
      <c r="D68" s="109"/>
      <c r="E68" s="62" t="s">
        <v>43</v>
      </c>
      <c r="F68" s="110"/>
      <c r="G68" s="111"/>
      <c r="H68" s="110"/>
      <c r="I68" s="65"/>
      <c r="J68" s="112"/>
      <c r="K68" s="67"/>
    </row>
    <row r="69" spans="1:11" s="6" customFormat="1" ht="15" outlineLevel="1">
      <c r="A69" s="59" t="s">
        <v>43</v>
      </c>
      <c r="B69" s="108"/>
      <c r="C69" s="108" t="s">
        <v>46</v>
      </c>
      <c r="D69" s="109"/>
      <c r="E69" s="62" t="s">
        <v>43</v>
      </c>
      <c r="F69" s="110">
        <v>0.1</v>
      </c>
      <c r="G69" s="111" t="s">
        <v>80</v>
      </c>
      <c r="H69" s="110"/>
      <c r="I69" s="65"/>
      <c r="J69" s="112">
        <v>26.39</v>
      </c>
      <c r="K69" s="67">
        <v>7.0000000000000007E-2</v>
      </c>
    </row>
    <row r="70" spans="1:11" s="6" customFormat="1" ht="15" outlineLevel="1">
      <c r="A70" s="59" t="s">
        <v>43</v>
      </c>
      <c r="B70" s="108"/>
      <c r="C70" s="108" t="s">
        <v>48</v>
      </c>
      <c r="D70" s="109"/>
      <c r="E70" s="62" t="s">
        <v>43</v>
      </c>
      <c r="F70" s="110">
        <v>0.1</v>
      </c>
      <c r="G70" s="111" t="s">
        <v>80</v>
      </c>
      <c r="H70" s="110"/>
      <c r="I70" s="65"/>
      <c r="J70" s="112">
        <v>26.39</v>
      </c>
      <c r="K70" s="67">
        <v>7.0000000000000007E-2</v>
      </c>
    </row>
    <row r="71" spans="1:11" s="6" customFormat="1" ht="15" outlineLevel="1">
      <c r="A71" s="59" t="s">
        <v>43</v>
      </c>
      <c r="B71" s="108"/>
      <c r="C71" s="108" t="s">
        <v>63</v>
      </c>
      <c r="D71" s="109" t="s">
        <v>54</v>
      </c>
      <c r="E71" s="62">
        <v>175</v>
      </c>
      <c r="F71" s="110"/>
      <c r="G71" s="111"/>
      <c r="H71" s="110"/>
      <c r="I71" s="65">
        <v>0</v>
      </c>
      <c r="J71" s="112">
        <v>160</v>
      </c>
      <c r="K71" s="67">
        <v>0.12</v>
      </c>
    </row>
    <row r="72" spans="1:11" s="6" customFormat="1" ht="15" outlineLevel="1">
      <c r="A72" s="59" t="s">
        <v>43</v>
      </c>
      <c r="B72" s="108"/>
      <c r="C72" s="108" t="s">
        <v>64</v>
      </c>
      <c r="D72" s="109"/>
      <c r="E72" s="62" t="s">
        <v>43</v>
      </c>
      <c r="F72" s="110"/>
      <c r="G72" s="111"/>
      <c r="H72" s="110"/>
      <c r="I72" s="65"/>
      <c r="J72" s="112"/>
      <c r="K72" s="67">
        <v>0.19</v>
      </c>
    </row>
    <row r="73" spans="1:11" s="6" customFormat="1" ht="15.75">
      <c r="A73" s="70" t="s">
        <v>43</v>
      </c>
      <c r="B73" s="113"/>
      <c r="C73" s="113" t="s">
        <v>65</v>
      </c>
      <c r="D73" s="114"/>
      <c r="E73" s="73" t="s">
        <v>43</v>
      </c>
      <c r="F73" s="115"/>
      <c r="G73" s="116"/>
      <c r="H73" s="115"/>
      <c r="I73" s="76">
        <v>161.37</v>
      </c>
      <c r="J73" s="117"/>
      <c r="K73" s="78">
        <v>3330.8</v>
      </c>
    </row>
    <row r="74" spans="1:11" s="6" customFormat="1" ht="240">
      <c r="A74" s="59">
        <v>4</v>
      </c>
      <c r="B74" s="108" t="s">
        <v>81</v>
      </c>
      <c r="C74" s="108" t="s">
        <v>82</v>
      </c>
      <c r="D74" s="109" t="s">
        <v>83</v>
      </c>
      <c r="E74" s="62" t="s">
        <v>167</v>
      </c>
      <c r="F74" s="110">
        <v>1738.1</v>
      </c>
      <c r="G74" s="111"/>
      <c r="H74" s="110"/>
      <c r="I74" s="65"/>
      <c r="J74" s="112"/>
      <c r="K74" s="67"/>
    </row>
    <row r="75" spans="1:11" s="6" customFormat="1" ht="25.5" outlineLevel="1">
      <c r="A75" s="59" t="s">
        <v>43</v>
      </c>
      <c r="B75" s="108"/>
      <c r="C75" s="108" t="s">
        <v>44</v>
      </c>
      <c r="D75" s="109"/>
      <c r="E75" s="62" t="s">
        <v>43</v>
      </c>
      <c r="F75" s="110">
        <v>986.98</v>
      </c>
      <c r="G75" s="111" t="s">
        <v>85</v>
      </c>
      <c r="H75" s="110"/>
      <c r="I75" s="65">
        <v>1534.91</v>
      </c>
      <c r="J75" s="112">
        <v>26.39</v>
      </c>
      <c r="K75" s="67">
        <v>40506.339999999997</v>
      </c>
    </row>
    <row r="76" spans="1:11" s="6" customFormat="1" ht="25.5" outlineLevel="1">
      <c r="A76" s="59" t="s">
        <v>43</v>
      </c>
      <c r="B76" s="108"/>
      <c r="C76" s="108" t="s">
        <v>46</v>
      </c>
      <c r="D76" s="109"/>
      <c r="E76" s="62" t="s">
        <v>43</v>
      </c>
      <c r="F76" s="110">
        <v>51.34</v>
      </c>
      <c r="G76" s="111" t="s">
        <v>86</v>
      </c>
      <c r="H76" s="110"/>
      <c r="I76" s="65">
        <v>78.900000000000006</v>
      </c>
      <c r="J76" s="112">
        <v>10.25</v>
      </c>
      <c r="K76" s="67">
        <v>808.68</v>
      </c>
    </row>
    <row r="77" spans="1:11" s="6" customFormat="1" ht="15" outlineLevel="1">
      <c r="A77" s="59" t="s">
        <v>43</v>
      </c>
      <c r="B77" s="108"/>
      <c r="C77" s="108" t="s">
        <v>48</v>
      </c>
      <c r="D77" s="109"/>
      <c r="E77" s="62" t="s">
        <v>43</v>
      </c>
      <c r="F77" s="110" t="s">
        <v>87</v>
      </c>
      <c r="G77" s="111"/>
      <c r="H77" s="110"/>
      <c r="I77" s="68" t="s">
        <v>354</v>
      </c>
      <c r="J77" s="112">
        <v>26.39</v>
      </c>
      <c r="K77" s="69" t="s">
        <v>355</v>
      </c>
    </row>
    <row r="78" spans="1:11" s="6" customFormat="1" ht="15" outlineLevel="1">
      <c r="A78" s="59" t="s">
        <v>43</v>
      </c>
      <c r="B78" s="108"/>
      <c r="C78" s="108" t="s">
        <v>52</v>
      </c>
      <c r="D78" s="109"/>
      <c r="E78" s="62" t="s">
        <v>43</v>
      </c>
      <c r="F78" s="110">
        <v>699.78</v>
      </c>
      <c r="G78" s="111">
        <v>0</v>
      </c>
      <c r="H78" s="110"/>
      <c r="I78" s="65"/>
      <c r="J78" s="112">
        <v>3.21</v>
      </c>
      <c r="K78" s="67"/>
    </row>
    <row r="79" spans="1:11" s="6" customFormat="1" ht="15" outlineLevel="1">
      <c r="A79" s="59" t="s">
        <v>43</v>
      </c>
      <c r="B79" s="108"/>
      <c r="C79" s="108" t="s">
        <v>53</v>
      </c>
      <c r="D79" s="109" t="s">
        <v>54</v>
      </c>
      <c r="E79" s="62">
        <v>104</v>
      </c>
      <c r="F79" s="110"/>
      <c r="G79" s="111"/>
      <c r="H79" s="110"/>
      <c r="I79" s="65">
        <v>1596.31</v>
      </c>
      <c r="J79" s="112">
        <v>87</v>
      </c>
      <c r="K79" s="67">
        <v>35240.519999999997</v>
      </c>
    </row>
    <row r="80" spans="1:11" s="6" customFormat="1" ht="15" outlineLevel="1">
      <c r="A80" s="59" t="s">
        <v>43</v>
      </c>
      <c r="B80" s="108"/>
      <c r="C80" s="108" t="s">
        <v>55</v>
      </c>
      <c r="D80" s="109" t="s">
        <v>54</v>
      </c>
      <c r="E80" s="62">
        <v>70</v>
      </c>
      <c r="F80" s="110"/>
      <c r="G80" s="111"/>
      <c r="H80" s="110"/>
      <c r="I80" s="65">
        <v>1074.44</v>
      </c>
      <c r="J80" s="112">
        <v>41</v>
      </c>
      <c r="K80" s="67">
        <v>16607.599999999999</v>
      </c>
    </row>
    <row r="81" spans="1:11" s="6" customFormat="1" ht="15" outlineLevel="1">
      <c r="A81" s="59" t="s">
        <v>43</v>
      </c>
      <c r="B81" s="108"/>
      <c r="C81" s="108" t="s">
        <v>56</v>
      </c>
      <c r="D81" s="109" t="s">
        <v>54</v>
      </c>
      <c r="E81" s="62">
        <v>98</v>
      </c>
      <c r="F81" s="110"/>
      <c r="G81" s="111"/>
      <c r="H81" s="110"/>
      <c r="I81" s="65">
        <v>13.7</v>
      </c>
      <c r="J81" s="112">
        <v>95</v>
      </c>
      <c r="K81" s="67">
        <v>350.59</v>
      </c>
    </row>
    <row r="82" spans="1:11" s="6" customFormat="1" ht="15" outlineLevel="1">
      <c r="A82" s="59" t="s">
        <v>43</v>
      </c>
      <c r="B82" s="108"/>
      <c r="C82" s="108" t="s">
        <v>57</v>
      </c>
      <c r="D82" s="109" t="s">
        <v>54</v>
      </c>
      <c r="E82" s="62">
        <v>77</v>
      </c>
      <c r="F82" s="110"/>
      <c r="G82" s="111"/>
      <c r="H82" s="110"/>
      <c r="I82" s="65">
        <v>10.76</v>
      </c>
      <c r="J82" s="112">
        <v>65</v>
      </c>
      <c r="K82" s="67">
        <v>239.88</v>
      </c>
    </row>
    <row r="83" spans="1:11" s="6" customFormat="1" ht="30" outlineLevel="1">
      <c r="A83" s="59" t="s">
        <v>43</v>
      </c>
      <c r="B83" s="108"/>
      <c r="C83" s="108" t="s">
        <v>58</v>
      </c>
      <c r="D83" s="109" t="s">
        <v>59</v>
      </c>
      <c r="E83" s="62">
        <v>84.08</v>
      </c>
      <c r="F83" s="110"/>
      <c r="G83" s="111" t="s">
        <v>85</v>
      </c>
      <c r="H83" s="110"/>
      <c r="I83" s="65">
        <v>130.76</v>
      </c>
      <c r="J83" s="112"/>
      <c r="K83" s="67"/>
    </row>
    <row r="84" spans="1:11" s="6" customFormat="1" ht="15.75">
      <c r="A84" s="70" t="s">
        <v>43</v>
      </c>
      <c r="B84" s="113"/>
      <c r="C84" s="113" t="s">
        <v>60</v>
      </c>
      <c r="D84" s="114"/>
      <c r="E84" s="73" t="s">
        <v>43</v>
      </c>
      <c r="F84" s="115"/>
      <c r="G84" s="116"/>
      <c r="H84" s="115"/>
      <c r="I84" s="76">
        <v>4309.0200000000004</v>
      </c>
      <c r="J84" s="117"/>
      <c r="K84" s="78">
        <v>93753.61</v>
      </c>
    </row>
    <row r="85" spans="1:11" s="6" customFormat="1" ht="15" outlineLevel="1">
      <c r="A85" s="59" t="s">
        <v>43</v>
      </c>
      <c r="B85" s="108"/>
      <c r="C85" s="108" t="s">
        <v>61</v>
      </c>
      <c r="D85" s="109"/>
      <c r="E85" s="62" t="s">
        <v>43</v>
      </c>
      <c r="F85" s="110"/>
      <c r="G85" s="111"/>
      <c r="H85" s="110"/>
      <c r="I85" s="65"/>
      <c r="J85" s="112"/>
      <c r="K85" s="67"/>
    </row>
    <row r="86" spans="1:11" s="6" customFormat="1" ht="25.5" outlineLevel="1">
      <c r="A86" s="59" t="s">
        <v>43</v>
      </c>
      <c r="B86" s="108"/>
      <c r="C86" s="108" t="s">
        <v>46</v>
      </c>
      <c r="D86" s="109"/>
      <c r="E86" s="62" t="s">
        <v>43</v>
      </c>
      <c r="F86" s="110">
        <v>9.1</v>
      </c>
      <c r="G86" s="111" t="s">
        <v>90</v>
      </c>
      <c r="H86" s="110"/>
      <c r="I86" s="65">
        <v>1.4</v>
      </c>
      <c r="J86" s="112">
        <v>26.39</v>
      </c>
      <c r="K86" s="67">
        <v>36.9</v>
      </c>
    </row>
    <row r="87" spans="1:11" s="6" customFormat="1" ht="25.5" outlineLevel="1">
      <c r="A87" s="59" t="s">
        <v>43</v>
      </c>
      <c r="B87" s="108"/>
      <c r="C87" s="108" t="s">
        <v>48</v>
      </c>
      <c r="D87" s="109"/>
      <c r="E87" s="62" t="s">
        <v>43</v>
      </c>
      <c r="F87" s="110">
        <v>9.1</v>
      </c>
      <c r="G87" s="111" t="s">
        <v>90</v>
      </c>
      <c r="H87" s="110"/>
      <c r="I87" s="65">
        <v>1.4</v>
      </c>
      <c r="J87" s="112">
        <v>26.39</v>
      </c>
      <c r="K87" s="67">
        <v>36.9</v>
      </c>
    </row>
    <row r="88" spans="1:11" s="6" customFormat="1" ht="15" outlineLevel="1">
      <c r="A88" s="59" t="s">
        <v>43</v>
      </c>
      <c r="B88" s="108"/>
      <c r="C88" s="108" t="s">
        <v>63</v>
      </c>
      <c r="D88" s="109" t="s">
        <v>54</v>
      </c>
      <c r="E88" s="62">
        <v>175</v>
      </c>
      <c r="F88" s="110"/>
      <c r="G88" s="111"/>
      <c r="H88" s="110"/>
      <c r="I88" s="65">
        <v>2.4500000000000002</v>
      </c>
      <c r="J88" s="112">
        <v>160</v>
      </c>
      <c r="K88" s="67">
        <v>59.05</v>
      </c>
    </row>
    <row r="89" spans="1:11" s="6" customFormat="1" ht="15" outlineLevel="1">
      <c r="A89" s="59" t="s">
        <v>43</v>
      </c>
      <c r="B89" s="108"/>
      <c r="C89" s="108" t="s">
        <v>64</v>
      </c>
      <c r="D89" s="109"/>
      <c r="E89" s="62" t="s">
        <v>43</v>
      </c>
      <c r="F89" s="110"/>
      <c r="G89" s="111"/>
      <c r="H89" s="110"/>
      <c r="I89" s="65">
        <v>3.85</v>
      </c>
      <c r="J89" s="112"/>
      <c r="K89" s="67">
        <v>95.95</v>
      </c>
    </row>
    <row r="90" spans="1:11" s="6" customFormat="1" ht="15.75">
      <c r="A90" s="70" t="s">
        <v>43</v>
      </c>
      <c r="B90" s="113"/>
      <c r="C90" s="113" t="s">
        <v>65</v>
      </c>
      <c r="D90" s="114"/>
      <c r="E90" s="73" t="s">
        <v>43</v>
      </c>
      <c r="F90" s="115"/>
      <c r="G90" s="116"/>
      <c r="H90" s="115"/>
      <c r="I90" s="76">
        <v>4312.87</v>
      </c>
      <c r="J90" s="117"/>
      <c r="K90" s="78">
        <v>93849.56</v>
      </c>
    </row>
    <row r="91" spans="1:11" s="6" customFormat="1" ht="180">
      <c r="A91" s="59">
        <v>5</v>
      </c>
      <c r="B91" s="108" t="s">
        <v>91</v>
      </c>
      <c r="C91" s="108" t="s">
        <v>92</v>
      </c>
      <c r="D91" s="109" t="s">
        <v>93</v>
      </c>
      <c r="E91" s="62">
        <v>128.06</v>
      </c>
      <c r="F91" s="110">
        <v>10.06</v>
      </c>
      <c r="G91" s="111"/>
      <c r="H91" s="110"/>
      <c r="I91" s="65"/>
      <c r="J91" s="112"/>
      <c r="K91" s="67"/>
    </row>
    <row r="92" spans="1:11" s="6" customFormat="1" ht="25.5" outlineLevel="1">
      <c r="A92" s="59" t="s">
        <v>43</v>
      </c>
      <c r="B92" s="108"/>
      <c r="C92" s="108" t="s">
        <v>44</v>
      </c>
      <c r="D92" s="109"/>
      <c r="E92" s="62" t="s">
        <v>43</v>
      </c>
      <c r="F92" s="110">
        <v>10.06</v>
      </c>
      <c r="G92" s="111" t="s">
        <v>94</v>
      </c>
      <c r="H92" s="110"/>
      <c r="I92" s="65">
        <v>1955.61</v>
      </c>
      <c r="J92" s="112">
        <v>26.39</v>
      </c>
      <c r="K92" s="67">
        <v>51608.67</v>
      </c>
    </row>
    <row r="93" spans="1:11" s="6" customFormat="1" ht="15" outlineLevel="1">
      <c r="A93" s="59" t="s">
        <v>43</v>
      </c>
      <c r="B93" s="108"/>
      <c r="C93" s="108" t="s">
        <v>46</v>
      </c>
      <c r="D93" s="109"/>
      <c r="E93" s="62" t="s">
        <v>43</v>
      </c>
      <c r="F93" s="110"/>
      <c r="G93" s="111" t="s">
        <v>95</v>
      </c>
      <c r="H93" s="110"/>
      <c r="I93" s="65"/>
      <c r="J93" s="112"/>
      <c r="K93" s="67"/>
    </row>
    <row r="94" spans="1:11" s="6" customFormat="1" ht="15" outlineLevel="1">
      <c r="A94" s="59" t="s">
        <v>43</v>
      </c>
      <c r="B94" s="108"/>
      <c r="C94" s="108" t="s">
        <v>48</v>
      </c>
      <c r="D94" s="109"/>
      <c r="E94" s="62" t="s">
        <v>43</v>
      </c>
      <c r="F94" s="110"/>
      <c r="G94" s="111"/>
      <c r="H94" s="110"/>
      <c r="I94" s="65"/>
      <c r="J94" s="112">
        <v>26.39</v>
      </c>
      <c r="K94" s="67"/>
    </row>
    <row r="95" spans="1:11" s="6" customFormat="1" ht="15" outlineLevel="1">
      <c r="A95" s="59" t="s">
        <v>43</v>
      </c>
      <c r="B95" s="108"/>
      <c r="C95" s="108" t="s">
        <v>52</v>
      </c>
      <c r="D95" s="109"/>
      <c r="E95" s="62" t="s">
        <v>43</v>
      </c>
      <c r="F95" s="110"/>
      <c r="G95" s="111"/>
      <c r="H95" s="110"/>
      <c r="I95" s="65"/>
      <c r="J95" s="112"/>
      <c r="K95" s="67"/>
    </row>
    <row r="96" spans="1:11" s="6" customFormat="1" ht="15" outlineLevel="1">
      <c r="A96" s="59" t="s">
        <v>43</v>
      </c>
      <c r="B96" s="108"/>
      <c r="C96" s="108" t="s">
        <v>53</v>
      </c>
      <c r="D96" s="109" t="s">
        <v>54</v>
      </c>
      <c r="E96" s="62">
        <v>100</v>
      </c>
      <c r="F96" s="110"/>
      <c r="G96" s="111"/>
      <c r="H96" s="110"/>
      <c r="I96" s="65">
        <v>1955.61</v>
      </c>
      <c r="J96" s="112">
        <v>83</v>
      </c>
      <c r="K96" s="67">
        <v>42835.199999999997</v>
      </c>
    </row>
    <row r="97" spans="1:11" s="6" customFormat="1" ht="15" outlineLevel="1">
      <c r="A97" s="59" t="s">
        <v>43</v>
      </c>
      <c r="B97" s="108"/>
      <c r="C97" s="108" t="s">
        <v>55</v>
      </c>
      <c r="D97" s="109" t="s">
        <v>54</v>
      </c>
      <c r="E97" s="62">
        <v>64</v>
      </c>
      <c r="F97" s="110"/>
      <c r="G97" s="111"/>
      <c r="H97" s="110"/>
      <c r="I97" s="65">
        <v>1251.5899999999999</v>
      </c>
      <c r="J97" s="112">
        <v>41</v>
      </c>
      <c r="K97" s="67">
        <v>21159.55</v>
      </c>
    </row>
    <row r="98" spans="1:11" s="6" customFormat="1" ht="15" outlineLevel="1">
      <c r="A98" s="59" t="s">
        <v>43</v>
      </c>
      <c r="B98" s="108"/>
      <c r="C98" s="108" t="s">
        <v>56</v>
      </c>
      <c r="D98" s="109" t="s">
        <v>54</v>
      </c>
      <c r="E98" s="62">
        <v>98</v>
      </c>
      <c r="F98" s="110"/>
      <c r="G98" s="111"/>
      <c r="H98" s="110"/>
      <c r="I98" s="65">
        <v>0</v>
      </c>
      <c r="J98" s="112">
        <v>95</v>
      </c>
      <c r="K98" s="67">
        <v>0</v>
      </c>
    </row>
    <row r="99" spans="1:11" s="6" customFormat="1" ht="15" outlineLevel="1">
      <c r="A99" s="59" t="s">
        <v>43</v>
      </c>
      <c r="B99" s="108"/>
      <c r="C99" s="108" t="s">
        <v>57</v>
      </c>
      <c r="D99" s="109" t="s">
        <v>54</v>
      </c>
      <c r="E99" s="62">
        <v>77</v>
      </c>
      <c r="F99" s="110"/>
      <c r="G99" s="111"/>
      <c r="H99" s="110"/>
      <c r="I99" s="65">
        <v>0</v>
      </c>
      <c r="J99" s="112">
        <v>65</v>
      </c>
      <c r="K99" s="67">
        <v>0</v>
      </c>
    </row>
    <row r="100" spans="1:11" s="6" customFormat="1" ht="30" outlineLevel="1">
      <c r="A100" s="59" t="s">
        <v>43</v>
      </c>
      <c r="B100" s="108"/>
      <c r="C100" s="108" t="s">
        <v>58</v>
      </c>
      <c r="D100" s="109" t="s">
        <v>59</v>
      </c>
      <c r="E100" s="62">
        <v>0.9</v>
      </c>
      <c r="F100" s="110"/>
      <c r="G100" s="111" t="s">
        <v>94</v>
      </c>
      <c r="H100" s="110"/>
      <c r="I100" s="65">
        <v>174.96</v>
      </c>
      <c r="J100" s="112"/>
      <c r="K100" s="67"/>
    </row>
    <row r="101" spans="1:11" s="6" customFormat="1" ht="15.75">
      <c r="A101" s="70" t="s">
        <v>43</v>
      </c>
      <c r="B101" s="113"/>
      <c r="C101" s="113" t="s">
        <v>60</v>
      </c>
      <c r="D101" s="114"/>
      <c r="E101" s="73" t="s">
        <v>43</v>
      </c>
      <c r="F101" s="115"/>
      <c r="G101" s="116"/>
      <c r="H101" s="115"/>
      <c r="I101" s="76">
        <v>5162.8100000000004</v>
      </c>
      <c r="J101" s="117"/>
      <c r="K101" s="78">
        <v>115603.42</v>
      </c>
    </row>
    <row r="102" spans="1:11" s="6" customFormat="1" ht="180">
      <c r="A102" s="59">
        <v>6</v>
      </c>
      <c r="B102" s="108" t="s">
        <v>96</v>
      </c>
      <c r="C102" s="108" t="s">
        <v>97</v>
      </c>
      <c r="D102" s="109" t="s">
        <v>83</v>
      </c>
      <c r="E102" s="62" t="s">
        <v>167</v>
      </c>
      <c r="F102" s="110">
        <v>1738.1</v>
      </c>
      <c r="G102" s="111"/>
      <c r="H102" s="110"/>
      <c r="I102" s="65"/>
      <c r="J102" s="112"/>
      <c r="K102" s="67"/>
    </row>
    <row r="103" spans="1:11" s="6" customFormat="1" ht="25.5" outlineLevel="1">
      <c r="A103" s="59" t="s">
        <v>43</v>
      </c>
      <c r="B103" s="108"/>
      <c r="C103" s="108" t="s">
        <v>44</v>
      </c>
      <c r="D103" s="109"/>
      <c r="E103" s="62" t="s">
        <v>43</v>
      </c>
      <c r="F103" s="110">
        <v>986.98</v>
      </c>
      <c r="G103" s="111" t="s">
        <v>94</v>
      </c>
      <c r="H103" s="110"/>
      <c r="I103" s="65">
        <v>1918.64</v>
      </c>
      <c r="J103" s="112">
        <v>26.39</v>
      </c>
      <c r="K103" s="67">
        <v>50632.92</v>
      </c>
    </row>
    <row r="104" spans="1:11" s="6" customFormat="1" ht="15" outlineLevel="1">
      <c r="A104" s="59" t="s">
        <v>43</v>
      </c>
      <c r="B104" s="108"/>
      <c r="C104" s="108" t="s">
        <v>46</v>
      </c>
      <c r="D104" s="109"/>
      <c r="E104" s="62" t="s">
        <v>43</v>
      </c>
      <c r="F104" s="110">
        <v>51.34</v>
      </c>
      <c r="G104" s="111" t="s">
        <v>95</v>
      </c>
      <c r="H104" s="110"/>
      <c r="I104" s="65">
        <v>98.62</v>
      </c>
      <c r="J104" s="112">
        <v>10.25</v>
      </c>
      <c r="K104" s="67">
        <v>1010.84</v>
      </c>
    </row>
    <row r="105" spans="1:11" s="6" customFormat="1" ht="15" outlineLevel="1">
      <c r="A105" s="59" t="s">
        <v>43</v>
      </c>
      <c r="B105" s="108"/>
      <c r="C105" s="108" t="s">
        <v>48</v>
      </c>
      <c r="D105" s="109"/>
      <c r="E105" s="62" t="s">
        <v>43</v>
      </c>
      <c r="F105" s="110" t="s">
        <v>87</v>
      </c>
      <c r="G105" s="111"/>
      <c r="H105" s="110"/>
      <c r="I105" s="68" t="s">
        <v>356</v>
      </c>
      <c r="J105" s="112">
        <v>26.39</v>
      </c>
      <c r="K105" s="69" t="s">
        <v>357</v>
      </c>
    </row>
    <row r="106" spans="1:11" s="6" customFormat="1" ht="15" outlineLevel="1">
      <c r="A106" s="59" t="s">
        <v>43</v>
      </c>
      <c r="B106" s="108"/>
      <c r="C106" s="108" t="s">
        <v>52</v>
      </c>
      <c r="D106" s="109"/>
      <c r="E106" s="62" t="s">
        <v>43</v>
      </c>
      <c r="F106" s="110">
        <v>699.78</v>
      </c>
      <c r="G106" s="111"/>
      <c r="H106" s="110"/>
      <c r="I106" s="65">
        <v>896.14</v>
      </c>
      <c r="J106" s="112">
        <v>3.21</v>
      </c>
      <c r="K106" s="67">
        <v>2876.6</v>
      </c>
    </row>
    <row r="107" spans="1:11" s="6" customFormat="1" ht="15" outlineLevel="1">
      <c r="A107" s="59" t="s">
        <v>43</v>
      </c>
      <c r="B107" s="108"/>
      <c r="C107" s="108" t="s">
        <v>53</v>
      </c>
      <c r="D107" s="109" t="s">
        <v>54</v>
      </c>
      <c r="E107" s="62">
        <v>104</v>
      </c>
      <c r="F107" s="110"/>
      <c r="G107" s="111"/>
      <c r="H107" s="110"/>
      <c r="I107" s="65">
        <v>1995.39</v>
      </c>
      <c r="J107" s="112">
        <v>87</v>
      </c>
      <c r="K107" s="67">
        <v>44050.64</v>
      </c>
    </row>
    <row r="108" spans="1:11" s="6" customFormat="1" ht="15" outlineLevel="1">
      <c r="A108" s="59" t="s">
        <v>43</v>
      </c>
      <c r="B108" s="108"/>
      <c r="C108" s="108" t="s">
        <v>55</v>
      </c>
      <c r="D108" s="109" t="s">
        <v>54</v>
      </c>
      <c r="E108" s="62">
        <v>70</v>
      </c>
      <c r="F108" s="110"/>
      <c r="G108" s="111"/>
      <c r="H108" s="110"/>
      <c r="I108" s="65">
        <v>1343.05</v>
      </c>
      <c r="J108" s="112">
        <v>41</v>
      </c>
      <c r="K108" s="67">
        <v>20759.5</v>
      </c>
    </row>
    <row r="109" spans="1:11" s="6" customFormat="1" ht="15" outlineLevel="1">
      <c r="A109" s="59" t="s">
        <v>43</v>
      </c>
      <c r="B109" s="108"/>
      <c r="C109" s="108" t="s">
        <v>56</v>
      </c>
      <c r="D109" s="109" t="s">
        <v>54</v>
      </c>
      <c r="E109" s="62">
        <v>98</v>
      </c>
      <c r="F109" s="110"/>
      <c r="G109" s="111"/>
      <c r="H109" s="110"/>
      <c r="I109" s="65">
        <v>17.13</v>
      </c>
      <c r="J109" s="112">
        <v>95</v>
      </c>
      <c r="K109" s="67">
        <v>438.24</v>
      </c>
    </row>
    <row r="110" spans="1:11" s="6" customFormat="1" ht="15" outlineLevel="1">
      <c r="A110" s="59" t="s">
        <v>43</v>
      </c>
      <c r="B110" s="108"/>
      <c r="C110" s="108" t="s">
        <v>57</v>
      </c>
      <c r="D110" s="109" t="s">
        <v>54</v>
      </c>
      <c r="E110" s="62">
        <v>77</v>
      </c>
      <c r="F110" s="110"/>
      <c r="G110" s="111"/>
      <c r="H110" s="110"/>
      <c r="I110" s="65">
        <v>13.46</v>
      </c>
      <c r="J110" s="112">
        <v>65</v>
      </c>
      <c r="K110" s="67">
        <v>299.85000000000002</v>
      </c>
    </row>
    <row r="111" spans="1:11" s="6" customFormat="1" ht="30" outlineLevel="1">
      <c r="A111" s="59" t="s">
        <v>43</v>
      </c>
      <c r="B111" s="108"/>
      <c r="C111" s="108" t="s">
        <v>58</v>
      </c>
      <c r="D111" s="109" t="s">
        <v>59</v>
      </c>
      <c r="E111" s="62">
        <v>84.08</v>
      </c>
      <c r="F111" s="110"/>
      <c r="G111" s="111" t="s">
        <v>94</v>
      </c>
      <c r="H111" s="110"/>
      <c r="I111" s="65">
        <v>163.44999999999999</v>
      </c>
      <c r="J111" s="112"/>
      <c r="K111" s="67"/>
    </row>
    <row r="112" spans="1:11" s="6" customFormat="1" ht="15.75">
      <c r="A112" s="70" t="s">
        <v>43</v>
      </c>
      <c r="B112" s="113"/>
      <c r="C112" s="113" t="s">
        <v>60</v>
      </c>
      <c r="D112" s="114"/>
      <c r="E112" s="73" t="s">
        <v>43</v>
      </c>
      <c r="F112" s="115"/>
      <c r="G112" s="116"/>
      <c r="H112" s="115"/>
      <c r="I112" s="76">
        <v>6282.43</v>
      </c>
      <c r="J112" s="117"/>
      <c r="K112" s="78">
        <v>120068.59</v>
      </c>
    </row>
    <row r="113" spans="1:11" s="6" customFormat="1" ht="15" outlineLevel="1">
      <c r="A113" s="59" t="s">
        <v>43</v>
      </c>
      <c r="B113" s="108"/>
      <c r="C113" s="108" t="s">
        <v>61</v>
      </c>
      <c r="D113" s="109"/>
      <c r="E113" s="62" t="s">
        <v>43</v>
      </c>
      <c r="F113" s="110"/>
      <c r="G113" s="111"/>
      <c r="H113" s="110"/>
      <c r="I113" s="65"/>
      <c r="J113" s="112"/>
      <c r="K113" s="67"/>
    </row>
    <row r="114" spans="1:11" s="6" customFormat="1" ht="25.5" outlineLevel="1">
      <c r="A114" s="59" t="s">
        <v>43</v>
      </c>
      <c r="B114" s="108"/>
      <c r="C114" s="108" t="s">
        <v>46</v>
      </c>
      <c r="D114" s="109"/>
      <c r="E114" s="62" t="s">
        <v>43</v>
      </c>
      <c r="F114" s="110">
        <v>9.1</v>
      </c>
      <c r="G114" s="111" t="s">
        <v>100</v>
      </c>
      <c r="H114" s="110"/>
      <c r="I114" s="65">
        <v>1.75</v>
      </c>
      <c r="J114" s="112">
        <v>26.39</v>
      </c>
      <c r="K114" s="67">
        <v>46.13</v>
      </c>
    </row>
    <row r="115" spans="1:11" s="6" customFormat="1" ht="25.5" outlineLevel="1">
      <c r="A115" s="59" t="s">
        <v>43</v>
      </c>
      <c r="B115" s="108"/>
      <c r="C115" s="108" t="s">
        <v>48</v>
      </c>
      <c r="D115" s="109"/>
      <c r="E115" s="62" t="s">
        <v>43</v>
      </c>
      <c r="F115" s="110">
        <v>9.1</v>
      </c>
      <c r="G115" s="111" t="s">
        <v>100</v>
      </c>
      <c r="H115" s="110"/>
      <c r="I115" s="65">
        <v>1.75</v>
      </c>
      <c r="J115" s="112">
        <v>26.39</v>
      </c>
      <c r="K115" s="67">
        <v>46.13</v>
      </c>
    </row>
    <row r="116" spans="1:11" s="6" customFormat="1" ht="15" outlineLevel="1">
      <c r="A116" s="59" t="s">
        <v>43</v>
      </c>
      <c r="B116" s="108"/>
      <c r="C116" s="108" t="s">
        <v>63</v>
      </c>
      <c r="D116" s="109" t="s">
        <v>54</v>
      </c>
      <c r="E116" s="62">
        <v>175</v>
      </c>
      <c r="F116" s="110"/>
      <c r="G116" s="111"/>
      <c r="H116" s="110"/>
      <c r="I116" s="65">
        <v>3.07</v>
      </c>
      <c r="J116" s="112">
        <v>160</v>
      </c>
      <c r="K116" s="67">
        <v>73.8</v>
      </c>
    </row>
    <row r="117" spans="1:11" s="6" customFormat="1" ht="15" outlineLevel="1">
      <c r="A117" s="59" t="s">
        <v>43</v>
      </c>
      <c r="B117" s="108"/>
      <c r="C117" s="108" t="s">
        <v>64</v>
      </c>
      <c r="D117" s="109"/>
      <c r="E117" s="62" t="s">
        <v>43</v>
      </c>
      <c r="F117" s="110"/>
      <c r="G117" s="111"/>
      <c r="H117" s="110"/>
      <c r="I117" s="65">
        <v>4.82</v>
      </c>
      <c r="J117" s="112"/>
      <c r="K117" s="67">
        <v>119.93</v>
      </c>
    </row>
    <row r="118" spans="1:11" s="6" customFormat="1" ht="15.75">
      <c r="A118" s="70" t="s">
        <v>43</v>
      </c>
      <c r="B118" s="113"/>
      <c r="C118" s="113" t="s">
        <v>65</v>
      </c>
      <c r="D118" s="114"/>
      <c r="E118" s="73" t="s">
        <v>43</v>
      </c>
      <c r="F118" s="115"/>
      <c r="G118" s="116"/>
      <c r="H118" s="115"/>
      <c r="I118" s="76">
        <v>6287.25</v>
      </c>
      <c r="J118" s="117"/>
      <c r="K118" s="78">
        <v>120188.52</v>
      </c>
    </row>
    <row r="119" spans="1:11" s="6" customFormat="1" ht="75">
      <c r="A119" s="59">
        <v>7</v>
      </c>
      <c r="B119" s="108" t="s">
        <v>101</v>
      </c>
      <c r="C119" s="108" t="s">
        <v>102</v>
      </c>
      <c r="D119" s="109" t="s">
        <v>103</v>
      </c>
      <c r="E119" s="62">
        <v>130.62119999999999</v>
      </c>
      <c r="F119" s="110">
        <v>198.81</v>
      </c>
      <c r="G119" s="111"/>
      <c r="H119" s="110"/>
      <c r="I119" s="65">
        <v>25968.799999999999</v>
      </c>
      <c r="J119" s="112">
        <v>6.16</v>
      </c>
      <c r="K119" s="78">
        <v>159967.81</v>
      </c>
    </row>
    <row r="120" spans="1:11" s="6" customFormat="1" ht="135">
      <c r="A120" s="59">
        <v>8</v>
      </c>
      <c r="B120" s="108" t="s">
        <v>104</v>
      </c>
      <c r="C120" s="108" t="s">
        <v>105</v>
      </c>
      <c r="D120" s="109" t="s">
        <v>106</v>
      </c>
      <c r="E120" s="62">
        <v>0.60188200000000003</v>
      </c>
      <c r="F120" s="110">
        <v>3971.63</v>
      </c>
      <c r="G120" s="111"/>
      <c r="H120" s="110"/>
      <c r="I120" s="65">
        <v>2390.4499999999998</v>
      </c>
      <c r="J120" s="112">
        <v>2.74</v>
      </c>
      <c r="K120" s="78">
        <v>6549.84</v>
      </c>
    </row>
    <row r="121" spans="1:11" s="6" customFormat="1" ht="45">
      <c r="A121" s="59">
        <v>9</v>
      </c>
      <c r="B121" s="108" t="s">
        <v>107</v>
      </c>
      <c r="C121" s="108" t="s">
        <v>108</v>
      </c>
      <c r="D121" s="109" t="s">
        <v>109</v>
      </c>
      <c r="E121" s="62" t="s">
        <v>358</v>
      </c>
      <c r="F121" s="110">
        <v>16.64</v>
      </c>
      <c r="G121" s="111"/>
      <c r="H121" s="110"/>
      <c r="I121" s="65">
        <v>639.28</v>
      </c>
      <c r="J121" s="112">
        <v>4.68</v>
      </c>
      <c r="K121" s="78">
        <v>2991.81</v>
      </c>
    </row>
    <row r="122" spans="1:11" s="6" customFormat="1" ht="180">
      <c r="A122" s="59">
        <v>10</v>
      </c>
      <c r="B122" s="108" t="s">
        <v>111</v>
      </c>
      <c r="C122" s="108" t="s">
        <v>112</v>
      </c>
      <c r="D122" s="109" t="s">
        <v>68</v>
      </c>
      <c r="E122" s="62" t="s">
        <v>350</v>
      </c>
      <c r="F122" s="110">
        <v>900</v>
      </c>
      <c r="G122" s="111"/>
      <c r="H122" s="110"/>
      <c r="I122" s="65"/>
      <c r="J122" s="112"/>
      <c r="K122" s="67"/>
    </row>
    <row r="123" spans="1:11" s="6" customFormat="1" ht="25.5" outlineLevel="1">
      <c r="A123" s="59" t="s">
        <v>43</v>
      </c>
      <c r="B123" s="108"/>
      <c r="C123" s="108" t="s">
        <v>44</v>
      </c>
      <c r="D123" s="109"/>
      <c r="E123" s="62" t="s">
        <v>43</v>
      </c>
      <c r="F123" s="110">
        <v>752.4</v>
      </c>
      <c r="G123" s="111" t="s">
        <v>94</v>
      </c>
      <c r="H123" s="110"/>
      <c r="I123" s="65">
        <v>427.96</v>
      </c>
      <c r="J123" s="112">
        <v>26.39</v>
      </c>
      <c r="K123" s="67">
        <v>11293.89</v>
      </c>
    </row>
    <row r="124" spans="1:11" s="6" customFormat="1" ht="15" outlineLevel="1">
      <c r="A124" s="59" t="s">
        <v>43</v>
      </c>
      <c r="B124" s="108"/>
      <c r="C124" s="108" t="s">
        <v>46</v>
      </c>
      <c r="D124" s="109"/>
      <c r="E124" s="62" t="s">
        <v>43</v>
      </c>
      <c r="F124" s="110"/>
      <c r="G124" s="111" t="s">
        <v>95</v>
      </c>
      <c r="H124" s="110"/>
      <c r="I124" s="65"/>
      <c r="J124" s="112"/>
      <c r="K124" s="67"/>
    </row>
    <row r="125" spans="1:11" s="6" customFormat="1" ht="15" outlineLevel="1">
      <c r="A125" s="59" t="s">
        <v>43</v>
      </c>
      <c r="B125" s="108"/>
      <c r="C125" s="108" t="s">
        <v>48</v>
      </c>
      <c r="D125" s="109"/>
      <c r="E125" s="62" t="s">
        <v>43</v>
      </c>
      <c r="F125" s="110"/>
      <c r="G125" s="111"/>
      <c r="H125" s="110"/>
      <c r="I125" s="65"/>
      <c r="J125" s="112">
        <v>26.39</v>
      </c>
      <c r="K125" s="67"/>
    </row>
    <row r="126" spans="1:11" s="6" customFormat="1" ht="15" outlineLevel="1">
      <c r="A126" s="59" t="s">
        <v>43</v>
      </c>
      <c r="B126" s="108"/>
      <c r="C126" s="108" t="s">
        <v>52</v>
      </c>
      <c r="D126" s="109"/>
      <c r="E126" s="62" t="s">
        <v>43</v>
      </c>
      <c r="F126" s="110">
        <v>147.6</v>
      </c>
      <c r="G126" s="111"/>
      <c r="H126" s="110"/>
      <c r="I126" s="65">
        <v>55.31</v>
      </c>
      <c r="J126" s="112">
        <v>8.17</v>
      </c>
      <c r="K126" s="67">
        <v>451.85</v>
      </c>
    </row>
    <row r="127" spans="1:11" s="6" customFormat="1" ht="15" outlineLevel="1">
      <c r="A127" s="59" t="s">
        <v>43</v>
      </c>
      <c r="B127" s="108"/>
      <c r="C127" s="108" t="s">
        <v>53</v>
      </c>
      <c r="D127" s="109" t="s">
        <v>54</v>
      </c>
      <c r="E127" s="62">
        <v>104</v>
      </c>
      <c r="F127" s="110"/>
      <c r="G127" s="111"/>
      <c r="H127" s="110"/>
      <c r="I127" s="65">
        <v>445.08</v>
      </c>
      <c r="J127" s="112">
        <v>87</v>
      </c>
      <c r="K127" s="67">
        <v>9825.68</v>
      </c>
    </row>
    <row r="128" spans="1:11" s="6" customFormat="1" ht="15" outlineLevel="1">
      <c r="A128" s="59" t="s">
        <v>43</v>
      </c>
      <c r="B128" s="108"/>
      <c r="C128" s="108" t="s">
        <v>55</v>
      </c>
      <c r="D128" s="109" t="s">
        <v>54</v>
      </c>
      <c r="E128" s="62">
        <v>70</v>
      </c>
      <c r="F128" s="110"/>
      <c r="G128" s="111"/>
      <c r="H128" s="110"/>
      <c r="I128" s="65">
        <v>299.57</v>
      </c>
      <c r="J128" s="112">
        <v>41</v>
      </c>
      <c r="K128" s="67">
        <v>4630.49</v>
      </c>
    </row>
    <row r="129" spans="1:11" s="6" customFormat="1" ht="15" outlineLevel="1">
      <c r="A129" s="59" t="s">
        <v>43</v>
      </c>
      <c r="B129" s="108"/>
      <c r="C129" s="108" t="s">
        <v>56</v>
      </c>
      <c r="D129" s="109" t="s">
        <v>54</v>
      </c>
      <c r="E129" s="62">
        <v>98</v>
      </c>
      <c r="F129" s="110"/>
      <c r="G129" s="111"/>
      <c r="H129" s="110"/>
      <c r="I129" s="65">
        <v>0</v>
      </c>
      <c r="J129" s="112">
        <v>95</v>
      </c>
      <c r="K129" s="67">
        <v>0</v>
      </c>
    </row>
    <row r="130" spans="1:11" s="6" customFormat="1" ht="15" outlineLevel="1">
      <c r="A130" s="59" t="s">
        <v>43</v>
      </c>
      <c r="B130" s="108"/>
      <c r="C130" s="108" t="s">
        <v>57</v>
      </c>
      <c r="D130" s="109" t="s">
        <v>54</v>
      </c>
      <c r="E130" s="62">
        <v>77</v>
      </c>
      <c r="F130" s="110"/>
      <c r="G130" s="111"/>
      <c r="H130" s="110"/>
      <c r="I130" s="65">
        <v>0</v>
      </c>
      <c r="J130" s="112">
        <v>65</v>
      </c>
      <c r="K130" s="67">
        <v>0</v>
      </c>
    </row>
    <row r="131" spans="1:11" s="6" customFormat="1" ht="30" outlineLevel="1">
      <c r="A131" s="59" t="s">
        <v>43</v>
      </c>
      <c r="B131" s="108"/>
      <c r="C131" s="108" t="s">
        <v>58</v>
      </c>
      <c r="D131" s="109" t="s">
        <v>59</v>
      </c>
      <c r="E131" s="62">
        <v>57</v>
      </c>
      <c r="F131" s="110"/>
      <c r="G131" s="111" t="s">
        <v>94</v>
      </c>
      <c r="H131" s="110"/>
      <c r="I131" s="65">
        <v>32.42</v>
      </c>
      <c r="J131" s="112"/>
      <c r="K131" s="67"/>
    </row>
    <row r="132" spans="1:11" s="6" customFormat="1" ht="15.75">
      <c r="A132" s="70" t="s">
        <v>43</v>
      </c>
      <c r="B132" s="113"/>
      <c r="C132" s="113" t="s">
        <v>60</v>
      </c>
      <c r="D132" s="114"/>
      <c r="E132" s="73" t="s">
        <v>43</v>
      </c>
      <c r="F132" s="115"/>
      <c r="G132" s="116"/>
      <c r="H132" s="115"/>
      <c r="I132" s="76">
        <v>1227.92</v>
      </c>
      <c r="J132" s="117"/>
      <c r="K132" s="78">
        <v>26201.91</v>
      </c>
    </row>
    <row r="133" spans="1:11" s="6" customFormat="1" ht="180">
      <c r="A133" s="59">
        <v>11</v>
      </c>
      <c r="B133" s="108" t="s">
        <v>113</v>
      </c>
      <c r="C133" s="108" t="s">
        <v>114</v>
      </c>
      <c r="D133" s="109" t="s">
        <v>74</v>
      </c>
      <c r="E133" s="62" t="s">
        <v>359</v>
      </c>
      <c r="F133" s="110">
        <v>242.76</v>
      </c>
      <c r="G133" s="111"/>
      <c r="H133" s="110"/>
      <c r="I133" s="65"/>
      <c r="J133" s="112"/>
      <c r="K133" s="67"/>
    </row>
    <row r="134" spans="1:11" s="6" customFormat="1" ht="25.5" outlineLevel="1">
      <c r="A134" s="59" t="s">
        <v>43</v>
      </c>
      <c r="B134" s="108"/>
      <c r="C134" s="108" t="s">
        <v>44</v>
      </c>
      <c r="D134" s="109"/>
      <c r="E134" s="62" t="s">
        <v>43</v>
      </c>
      <c r="F134" s="110">
        <v>189.38</v>
      </c>
      <c r="G134" s="111" t="s">
        <v>94</v>
      </c>
      <c r="H134" s="110"/>
      <c r="I134" s="65">
        <v>31.34</v>
      </c>
      <c r="J134" s="112">
        <v>26.39</v>
      </c>
      <c r="K134" s="67">
        <v>826.94</v>
      </c>
    </row>
    <row r="135" spans="1:11" s="6" customFormat="1" ht="15" outlineLevel="1">
      <c r="A135" s="59" t="s">
        <v>43</v>
      </c>
      <c r="B135" s="108"/>
      <c r="C135" s="108" t="s">
        <v>46</v>
      </c>
      <c r="D135" s="109"/>
      <c r="E135" s="62" t="s">
        <v>43</v>
      </c>
      <c r="F135" s="110">
        <v>8.1199999999999992</v>
      </c>
      <c r="G135" s="111" t="s">
        <v>95</v>
      </c>
      <c r="H135" s="110"/>
      <c r="I135" s="65">
        <v>1.33</v>
      </c>
      <c r="J135" s="112">
        <v>6.41</v>
      </c>
      <c r="K135" s="67">
        <v>8.51</v>
      </c>
    </row>
    <row r="136" spans="1:11" s="6" customFormat="1" ht="15" outlineLevel="1">
      <c r="A136" s="59" t="s">
        <v>43</v>
      </c>
      <c r="B136" s="108"/>
      <c r="C136" s="108" t="s">
        <v>48</v>
      </c>
      <c r="D136" s="109"/>
      <c r="E136" s="62" t="s">
        <v>43</v>
      </c>
      <c r="F136" s="110" t="s">
        <v>77</v>
      </c>
      <c r="G136" s="111"/>
      <c r="H136" s="110"/>
      <c r="I136" s="68" t="s">
        <v>78</v>
      </c>
      <c r="J136" s="112">
        <v>26.39</v>
      </c>
      <c r="K136" s="69" t="s">
        <v>360</v>
      </c>
    </row>
    <row r="137" spans="1:11" s="6" customFormat="1" ht="15" outlineLevel="1">
      <c r="A137" s="59" t="s">
        <v>43</v>
      </c>
      <c r="B137" s="108"/>
      <c r="C137" s="108" t="s">
        <v>52</v>
      </c>
      <c r="D137" s="109"/>
      <c r="E137" s="62" t="s">
        <v>43</v>
      </c>
      <c r="F137" s="110">
        <v>45.26</v>
      </c>
      <c r="G137" s="111"/>
      <c r="H137" s="110"/>
      <c r="I137" s="65">
        <v>4.93</v>
      </c>
      <c r="J137" s="112">
        <v>3.74</v>
      </c>
      <c r="K137" s="67">
        <v>18.45</v>
      </c>
    </row>
    <row r="138" spans="1:11" s="6" customFormat="1" ht="15" outlineLevel="1">
      <c r="A138" s="59" t="s">
        <v>43</v>
      </c>
      <c r="B138" s="108"/>
      <c r="C138" s="108" t="s">
        <v>53</v>
      </c>
      <c r="D138" s="109" t="s">
        <v>54</v>
      </c>
      <c r="E138" s="62">
        <v>104</v>
      </c>
      <c r="F138" s="110"/>
      <c r="G138" s="111"/>
      <c r="H138" s="110"/>
      <c r="I138" s="65">
        <v>32.590000000000003</v>
      </c>
      <c r="J138" s="112">
        <v>87</v>
      </c>
      <c r="K138" s="67">
        <v>719.44</v>
      </c>
    </row>
    <row r="139" spans="1:11" s="6" customFormat="1" ht="15" outlineLevel="1">
      <c r="A139" s="59" t="s">
        <v>43</v>
      </c>
      <c r="B139" s="108"/>
      <c r="C139" s="108" t="s">
        <v>55</v>
      </c>
      <c r="D139" s="109" t="s">
        <v>54</v>
      </c>
      <c r="E139" s="62">
        <v>70</v>
      </c>
      <c r="F139" s="110"/>
      <c r="G139" s="111"/>
      <c r="H139" s="110"/>
      <c r="I139" s="65">
        <v>21.94</v>
      </c>
      <c r="J139" s="112">
        <v>41</v>
      </c>
      <c r="K139" s="67">
        <v>339.05</v>
      </c>
    </row>
    <row r="140" spans="1:11" s="6" customFormat="1" ht="15" outlineLevel="1">
      <c r="A140" s="59" t="s">
        <v>43</v>
      </c>
      <c r="B140" s="108"/>
      <c r="C140" s="108" t="s">
        <v>56</v>
      </c>
      <c r="D140" s="109" t="s">
        <v>54</v>
      </c>
      <c r="E140" s="62">
        <v>98</v>
      </c>
      <c r="F140" s="110"/>
      <c r="G140" s="111"/>
      <c r="H140" s="110"/>
      <c r="I140" s="65">
        <v>0.02</v>
      </c>
      <c r="J140" s="112">
        <v>95</v>
      </c>
      <c r="K140" s="67">
        <v>0.41</v>
      </c>
    </row>
    <row r="141" spans="1:11" s="6" customFormat="1" ht="15" outlineLevel="1">
      <c r="A141" s="59" t="s">
        <v>43</v>
      </c>
      <c r="B141" s="108"/>
      <c r="C141" s="108" t="s">
        <v>57</v>
      </c>
      <c r="D141" s="109" t="s">
        <v>54</v>
      </c>
      <c r="E141" s="62">
        <v>77</v>
      </c>
      <c r="F141" s="110"/>
      <c r="G141" s="111"/>
      <c r="H141" s="110"/>
      <c r="I141" s="65">
        <v>0.02</v>
      </c>
      <c r="J141" s="112">
        <v>65</v>
      </c>
      <c r="K141" s="67">
        <v>0.28000000000000003</v>
      </c>
    </row>
    <row r="142" spans="1:11" s="6" customFormat="1" ht="30" outlineLevel="1">
      <c r="A142" s="59" t="s">
        <v>43</v>
      </c>
      <c r="B142" s="108"/>
      <c r="C142" s="108" t="s">
        <v>58</v>
      </c>
      <c r="D142" s="109" t="s">
        <v>59</v>
      </c>
      <c r="E142" s="62">
        <v>16.64</v>
      </c>
      <c r="F142" s="110"/>
      <c r="G142" s="111" t="s">
        <v>94</v>
      </c>
      <c r="H142" s="110"/>
      <c r="I142" s="65">
        <v>2.75</v>
      </c>
      <c r="J142" s="112"/>
      <c r="K142" s="67"/>
    </row>
    <row r="143" spans="1:11" s="6" customFormat="1" ht="15.75">
      <c r="A143" s="70" t="s">
        <v>43</v>
      </c>
      <c r="B143" s="113"/>
      <c r="C143" s="113" t="s">
        <v>60</v>
      </c>
      <c r="D143" s="114"/>
      <c r="E143" s="73" t="s">
        <v>43</v>
      </c>
      <c r="F143" s="115"/>
      <c r="G143" s="116"/>
      <c r="H143" s="115"/>
      <c r="I143" s="76">
        <v>92.17</v>
      </c>
      <c r="J143" s="117"/>
      <c r="K143" s="78">
        <v>1913.08</v>
      </c>
    </row>
    <row r="144" spans="1:11" s="6" customFormat="1" ht="15" outlineLevel="1">
      <c r="A144" s="59" t="s">
        <v>43</v>
      </c>
      <c r="B144" s="108"/>
      <c r="C144" s="108" t="s">
        <v>61</v>
      </c>
      <c r="D144" s="109"/>
      <c r="E144" s="62" t="s">
        <v>43</v>
      </c>
      <c r="F144" s="110"/>
      <c r="G144" s="111"/>
      <c r="H144" s="110"/>
      <c r="I144" s="65"/>
      <c r="J144" s="112"/>
      <c r="K144" s="67"/>
    </row>
    <row r="145" spans="1:11" s="6" customFormat="1" ht="25.5" outlineLevel="1">
      <c r="A145" s="59" t="s">
        <v>43</v>
      </c>
      <c r="B145" s="108"/>
      <c r="C145" s="108" t="s">
        <v>46</v>
      </c>
      <c r="D145" s="109"/>
      <c r="E145" s="62" t="s">
        <v>43</v>
      </c>
      <c r="F145" s="110">
        <v>0.1</v>
      </c>
      <c r="G145" s="111" t="s">
        <v>100</v>
      </c>
      <c r="H145" s="110"/>
      <c r="I145" s="65"/>
      <c r="J145" s="112">
        <v>26.39</v>
      </c>
      <c r="K145" s="67">
        <v>0.04</v>
      </c>
    </row>
    <row r="146" spans="1:11" s="6" customFormat="1" ht="25.5" outlineLevel="1">
      <c r="A146" s="59" t="s">
        <v>43</v>
      </c>
      <c r="B146" s="108"/>
      <c r="C146" s="108" t="s">
        <v>48</v>
      </c>
      <c r="D146" s="109"/>
      <c r="E146" s="62" t="s">
        <v>43</v>
      </c>
      <c r="F146" s="110">
        <v>0.1</v>
      </c>
      <c r="G146" s="111" t="s">
        <v>100</v>
      </c>
      <c r="H146" s="110"/>
      <c r="I146" s="65"/>
      <c r="J146" s="112">
        <v>26.39</v>
      </c>
      <c r="K146" s="67">
        <v>0.04</v>
      </c>
    </row>
    <row r="147" spans="1:11" s="6" customFormat="1" ht="15" outlineLevel="1">
      <c r="A147" s="59" t="s">
        <v>43</v>
      </c>
      <c r="B147" s="108"/>
      <c r="C147" s="108" t="s">
        <v>63</v>
      </c>
      <c r="D147" s="109" t="s">
        <v>54</v>
      </c>
      <c r="E147" s="62">
        <v>175</v>
      </c>
      <c r="F147" s="110"/>
      <c r="G147" s="111"/>
      <c r="H147" s="110"/>
      <c r="I147" s="65">
        <v>0</v>
      </c>
      <c r="J147" s="112">
        <v>160</v>
      </c>
      <c r="K147" s="67">
        <v>7.0000000000000007E-2</v>
      </c>
    </row>
    <row r="148" spans="1:11" s="6" customFormat="1" ht="15" outlineLevel="1">
      <c r="A148" s="59" t="s">
        <v>43</v>
      </c>
      <c r="B148" s="108"/>
      <c r="C148" s="108" t="s">
        <v>64</v>
      </c>
      <c r="D148" s="109"/>
      <c r="E148" s="62" t="s">
        <v>43</v>
      </c>
      <c r="F148" s="110"/>
      <c r="G148" s="111"/>
      <c r="H148" s="110"/>
      <c r="I148" s="65"/>
      <c r="J148" s="112"/>
      <c r="K148" s="67">
        <v>0.11</v>
      </c>
    </row>
    <row r="149" spans="1:11" s="6" customFormat="1" ht="15.75">
      <c r="A149" s="70" t="s">
        <v>43</v>
      </c>
      <c r="B149" s="113"/>
      <c r="C149" s="113" t="s">
        <v>65</v>
      </c>
      <c r="D149" s="114"/>
      <c r="E149" s="73" t="s">
        <v>43</v>
      </c>
      <c r="F149" s="115"/>
      <c r="G149" s="116"/>
      <c r="H149" s="115"/>
      <c r="I149" s="76">
        <v>92.17</v>
      </c>
      <c r="J149" s="117"/>
      <c r="K149" s="78">
        <v>1913.19</v>
      </c>
    </row>
    <row r="150" spans="1:11" s="6" customFormat="1" ht="90">
      <c r="A150" s="59">
        <v>12</v>
      </c>
      <c r="B150" s="108" t="s">
        <v>117</v>
      </c>
      <c r="C150" s="108" t="s">
        <v>118</v>
      </c>
      <c r="D150" s="109" t="s">
        <v>119</v>
      </c>
      <c r="E150" s="62">
        <v>11.445</v>
      </c>
      <c r="F150" s="110">
        <v>8.7899999999999991</v>
      </c>
      <c r="G150" s="111"/>
      <c r="H150" s="110"/>
      <c r="I150" s="65">
        <v>100.6</v>
      </c>
      <c r="J150" s="112">
        <v>16.989999999999998</v>
      </c>
      <c r="K150" s="78">
        <v>1709.22</v>
      </c>
    </row>
    <row r="151" spans="1:11" s="6" customFormat="1" ht="135">
      <c r="A151" s="59">
        <v>13</v>
      </c>
      <c r="B151" s="108" t="s">
        <v>120</v>
      </c>
      <c r="C151" s="108" t="s">
        <v>121</v>
      </c>
      <c r="D151" s="109" t="s">
        <v>122</v>
      </c>
      <c r="E151" s="62">
        <v>6.1468800000000003</v>
      </c>
      <c r="F151" s="110">
        <v>9.6199999999999992</v>
      </c>
      <c r="G151" s="111"/>
      <c r="H151" s="110"/>
      <c r="I151" s="65"/>
      <c r="J151" s="112"/>
      <c r="K151" s="67"/>
    </row>
    <row r="152" spans="1:11" s="6" customFormat="1" ht="15" outlineLevel="1">
      <c r="A152" s="59" t="s">
        <v>43</v>
      </c>
      <c r="B152" s="108"/>
      <c r="C152" s="108" t="s">
        <v>44</v>
      </c>
      <c r="D152" s="109"/>
      <c r="E152" s="62" t="s">
        <v>43</v>
      </c>
      <c r="F152" s="110">
        <v>9.6199999999999992</v>
      </c>
      <c r="G152" s="111" t="s">
        <v>76</v>
      </c>
      <c r="H152" s="110"/>
      <c r="I152" s="65">
        <v>78.06</v>
      </c>
      <c r="J152" s="112">
        <v>26.39</v>
      </c>
      <c r="K152" s="67">
        <v>2059.89</v>
      </c>
    </row>
    <row r="153" spans="1:11" s="6" customFormat="1" ht="15" outlineLevel="1">
      <c r="A153" s="59" t="s">
        <v>43</v>
      </c>
      <c r="B153" s="108"/>
      <c r="C153" s="108" t="s">
        <v>46</v>
      </c>
      <c r="D153" s="109"/>
      <c r="E153" s="62" t="s">
        <v>43</v>
      </c>
      <c r="F153" s="110"/>
      <c r="G153" s="111">
        <v>1.2</v>
      </c>
      <c r="H153" s="110"/>
      <c r="I153" s="65"/>
      <c r="J153" s="112"/>
      <c r="K153" s="67"/>
    </row>
    <row r="154" spans="1:11" s="6" customFormat="1" ht="15" outlineLevel="1">
      <c r="A154" s="59" t="s">
        <v>43</v>
      </c>
      <c r="B154" s="108"/>
      <c r="C154" s="108" t="s">
        <v>48</v>
      </c>
      <c r="D154" s="109"/>
      <c r="E154" s="62" t="s">
        <v>43</v>
      </c>
      <c r="F154" s="110"/>
      <c r="G154" s="111"/>
      <c r="H154" s="110"/>
      <c r="I154" s="65"/>
      <c r="J154" s="112">
        <v>26.39</v>
      </c>
      <c r="K154" s="67"/>
    </row>
    <row r="155" spans="1:11" s="6" customFormat="1" ht="15" outlineLevel="1">
      <c r="A155" s="59" t="s">
        <v>43</v>
      </c>
      <c r="B155" s="108"/>
      <c r="C155" s="108" t="s">
        <v>52</v>
      </c>
      <c r="D155" s="109"/>
      <c r="E155" s="62" t="s">
        <v>43</v>
      </c>
      <c r="F155" s="110"/>
      <c r="G155" s="111"/>
      <c r="H155" s="110"/>
      <c r="I155" s="65"/>
      <c r="J155" s="112"/>
      <c r="K155" s="67"/>
    </row>
    <row r="156" spans="1:11" s="6" customFormat="1" ht="15" outlineLevel="1">
      <c r="A156" s="59" t="s">
        <v>43</v>
      </c>
      <c r="B156" s="108"/>
      <c r="C156" s="108" t="s">
        <v>53</v>
      </c>
      <c r="D156" s="109" t="s">
        <v>54</v>
      </c>
      <c r="E156" s="62">
        <v>91</v>
      </c>
      <c r="F156" s="110"/>
      <c r="G156" s="111"/>
      <c r="H156" s="110"/>
      <c r="I156" s="65">
        <v>71.03</v>
      </c>
      <c r="J156" s="112">
        <v>75</v>
      </c>
      <c r="K156" s="67">
        <v>1544.92</v>
      </c>
    </row>
    <row r="157" spans="1:11" s="6" customFormat="1" ht="15" outlineLevel="1">
      <c r="A157" s="59" t="s">
        <v>43</v>
      </c>
      <c r="B157" s="108"/>
      <c r="C157" s="108" t="s">
        <v>55</v>
      </c>
      <c r="D157" s="109" t="s">
        <v>54</v>
      </c>
      <c r="E157" s="62">
        <v>70</v>
      </c>
      <c r="F157" s="110"/>
      <c r="G157" s="111"/>
      <c r="H157" s="110"/>
      <c r="I157" s="65">
        <v>54.64</v>
      </c>
      <c r="J157" s="112">
        <v>41</v>
      </c>
      <c r="K157" s="67">
        <v>844.55</v>
      </c>
    </row>
    <row r="158" spans="1:11" s="6" customFormat="1" ht="15" outlineLevel="1">
      <c r="A158" s="59" t="s">
        <v>43</v>
      </c>
      <c r="B158" s="108"/>
      <c r="C158" s="108" t="s">
        <v>56</v>
      </c>
      <c r="D158" s="109" t="s">
        <v>54</v>
      </c>
      <c r="E158" s="62">
        <v>98</v>
      </c>
      <c r="F158" s="110"/>
      <c r="G158" s="111"/>
      <c r="H158" s="110"/>
      <c r="I158" s="65">
        <v>0</v>
      </c>
      <c r="J158" s="112">
        <v>95</v>
      </c>
      <c r="K158" s="67">
        <v>0</v>
      </c>
    </row>
    <row r="159" spans="1:11" s="6" customFormat="1" ht="15" outlineLevel="1">
      <c r="A159" s="59" t="s">
        <v>43</v>
      </c>
      <c r="B159" s="108"/>
      <c r="C159" s="108" t="s">
        <v>57</v>
      </c>
      <c r="D159" s="109" t="s">
        <v>54</v>
      </c>
      <c r="E159" s="62">
        <v>77</v>
      </c>
      <c r="F159" s="110"/>
      <c r="G159" s="111"/>
      <c r="H159" s="110"/>
      <c r="I159" s="65">
        <v>0</v>
      </c>
      <c r="J159" s="112">
        <v>65</v>
      </c>
      <c r="K159" s="67">
        <v>0</v>
      </c>
    </row>
    <row r="160" spans="1:11" s="6" customFormat="1" ht="30" outlineLevel="1">
      <c r="A160" s="59" t="s">
        <v>43</v>
      </c>
      <c r="B160" s="108"/>
      <c r="C160" s="108" t="s">
        <v>58</v>
      </c>
      <c r="D160" s="109" t="s">
        <v>59</v>
      </c>
      <c r="E160" s="62">
        <v>1.02</v>
      </c>
      <c r="F160" s="110"/>
      <c r="G160" s="111" t="s">
        <v>76</v>
      </c>
      <c r="H160" s="110"/>
      <c r="I160" s="65">
        <v>8.2799999999999994</v>
      </c>
      <c r="J160" s="112"/>
      <c r="K160" s="67"/>
    </row>
    <row r="161" spans="1:11" s="6" customFormat="1" ht="15.75">
      <c r="A161" s="70" t="s">
        <v>43</v>
      </c>
      <c r="B161" s="113"/>
      <c r="C161" s="113" t="s">
        <v>60</v>
      </c>
      <c r="D161" s="114"/>
      <c r="E161" s="73" t="s">
        <v>43</v>
      </c>
      <c r="F161" s="115"/>
      <c r="G161" s="116"/>
      <c r="H161" s="115"/>
      <c r="I161" s="76">
        <v>203.73</v>
      </c>
      <c r="J161" s="117"/>
      <c r="K161" s="78">
        <v>4449.3599999999997</v>
      </c>
    </row>
    <row r="162" spans="1:11" s="6" customFormat="1" ht="60">
      <c r="A162" s="59">
        <v>14</v>
      </c>
      <c r="B162" s="108" t="s">
        <v>123</v>
      </c>
      <c r="C162" s="118" t="s">
        <v>124</v>
      </c>
      <c r="D162" s="119" t="s">
        <v>125</v>
      </c>
      <c r="E162" s="81" t="s">
        <v>361</v>
      </c>
      <c r="F162" s="120">
        <v>68.92</v>
      </c>
      <c r="G162" s="121"/>
      <c r="H162" s="120"/>
      <c r="I162" s="84">
        <v>275.68</v>
      </c>
      <c r="J162" s="122">
        <v>7.4</v>
      </c>
      <c r="K162" s="86">
        <v>2040.03</v>
      </c>
    </row>
    <row r="163" spans="1:11" s="6" customFormat="1" ht="15">
      <c r="A163" s="123"/>
      <c r="B163" s="124"/>
      <c r="C163" s="168" t="s">
        <v>127</v>
      </c>
      <c r="D163" s="169"/>
      <c r="E163" s="169"/>
      <c r="F163" s="169"/>
      <c r="G163" s="169"/>
      <c r="H163" s="169"/>
      <c r="I163" s="65">
        <v>37698.629999999997</v>
      </c>
      <c r="J163" s="112"/>
      <c r="K163" s="67">
        <v>366224.77</v>
      </c>
    </row>
    <row r="164" spans="1:11" s="6" customFormat="1" ht="15">
      <c r="A164" s="123"/>
      <c r="B164" s="124"/>
      <c r="C164" s="168" t="s">
        <v>128</v>
      </c>
      <c r="D164" s="169"/>
      <c r="E164" s="169"/>
      <c r="F164" s="169"/>
      <c r="G164" s="169"/>
      <c r="H164" s="169"/>
      <c r="I164" s="65"/>
      <c r="J164" s="112"/>
      <c r="K164" s="67"/>
    </row>
    <row r="165" spans="1:11" s="6" customFormat="1" ht="15">
      <c r="A165" s="123"/>
      <c r="B165" s="124"/>
      <c r="C165" s="168" t="s">
        <v>129</v>
      </c>
      <c r="D165" s="169"/>
      <c r="E165" s="169"/>
      <c r="F165" s="169"/>
      <c r="G165" s="169"/>
      <c r="H165" s="169"/>
      <c r="I165" s="65">
        <v>7122.91</v>
      </c>
      <c r="J165" s="112"/>
      <c r="K165" s="67">
        <v>187973.42</v>
      </c>
    </row>
    <row r="166" spans="1:11" s="6" customFormat="1" ht="15">
      <c r="A166" s="123"/>
      <c r="B166" s="124"/>
      <c r="C166" s="168" t="s">
        <v>130</v>
      </c>
      <c r="D166" s="169"/>
      <c r="E166" s="169"/>
      <c r="F166" s="169"/>
      <c r="G166" s="169"/>
      <c r="H166" s="169"/>
      <c r="I166" s="65">
        <v>30341.06</v>
      </c>
      <c r="J166" s="112"/>
      <c r="K166" s="67">
        <v>176642.51</v>
      </c>
    </row>
    <row r="167" spans="1:11" s="6" customFormat="1" ht="15">
      <c r="A167" s="123"/>
      <c r="B167" s="124"/>
      <c r="C167" s="168" t="s">
        <v>131</v>
      </c>
      <c r="D167" s="169"/>
      <c r="E167" s="169"/>
      <c r="F167" s="169"/>
      <c r="G167" s="169"/>
      <c r="H167" s="169"/>
      <c r="I167" s="65">
        <v>277.61</v>
      </c>
      <c r="J167" s="112"/>
      <c r="K167" s="67">
        <v>2742.21</v>
      </c>
    </row>
    <row r="168" spans="1:11" s="6" customFormat="1" ht="15.75">
      <c r="A168" s="123"/>
      <c r="B168" s="124"/>
      <c r="C168" s="173" t="s">
        <v>132</v>
      </c>
      <c r="D168" s="174"/>
      <c r="E168" s="174"/>
      <c r="F168" s="174"/>
      <c r="G168" s="174"/>
      <c r="H168" s="174"/>
      <c r="I168" s="76">
        <v>7027.83</v>
      </c>
      <c r="J168" s="117"/>
      <c r="K168" s="78">
        <v>157811.22</v>
      </c>
    </row>
    <row r="169" spans="1:11" s="6" customFormat="1" ht="15.75">
      <c r="A169" s="123"/>
      <c r="B169" s="124"/>
      <c r="C169" s="173" t="s">
        <v>133</v>
      </c>
      <c r="D169" s="174"/>
      <c r="E169" s="174"/>
      <c r="F169" s="174"/>
      <c r="G169" s="174"/>
      <c r="H169" s="174"/>
      <c r="I169" s="76">
        <v>4848.28</v>
      </c>
      <c r="J169" s="117"/>
      <c r="K169" s="78">
        <v>77341.119999999995</v>
      </c>
    </row>
    <row r="170" spans="1:11" s="6" customFormat="1" ht="15.75">
      <c r="A170" s="123"/>
      <c r="B170" s="124"/>
      <c r="C170" s="173" t="s">
        <v>134</v>
      </c>
      <c r="D170" s="174"/>
      <c r="E170" s="174"/>
      <c r="F170" s="174"/>
      <c r="G170" s="174"/>
      <c r="H170" s="174"/>
      <c r="I170" s="76"/>
      <c r="J170" s="117"/>
      <c r="K170" s="78"/>
    </row>
    <row r="171" spans="1:11" s="6" customFormat="1" ht="15">
      <c r="A171" s="123"/>
      <c r="B171" s="124"/>
      <c r="C171" s="168" t="s">
        <v>135</v>
      </c>
      <c r="D171" s="169"/>
      <c r="E171" s="169"/>
      <c r="F171" s="169"/>
      <c r="G171" s="169"/>
      <c r="H171" s="169"/>
      <c r="I171" s="65">
        <v>47638.66</v>
      </c>
      <c r="J171" s="112"/>
      <c r="K171" s="67">
        <v>556708.56000000006</v>
      </c>
    </row>
    <row r="172" spans="1:11" s="6" customFormat="1" ht="15">
      <c r="A172" s="123"/>
      <c r="B172" s="124"/>
      <c r="C172" s="168" t="s">
        <v>136</v>
      </c>
      <c r="D172" s="169"/>
      <c r="E172" s="169"/>
      <c r="F172" s="169"/>
      <c r="G172" s="169"/>
      <c r="H172" s="169"/>
      <c r="I172" s="65">
        <v>1936.08</v>
      </c>
      <c r="J172" s="112"/>
      <c r="K172" s="67">
        <v>44668.55</v>
      </c>
    </row>
    <row r="173" spans="1:11" s="6" customFormat="1" ht="15">
      <c r="A173" s="123"/>
      <c r="B173" s="124"/>
      <c r="C173" s="168" t="s">
        <v>137</v>
      </c>
      <c r="D173" s="169"/>
      <c r="E173" s="169"/>
      <c r="F173" s="169"/>
      <c r="G173" s="169"/>
      <c r="H173" s="169"/>
      <c r="I173" s="65">
        <v>49574.74</v>
      </c>
      <c r="J173" s="112"/>
      <c r="K173" s="67">
        <v>601377.11</v>
      </c>
    </row>
    <row r="174" spans="1:11" s="6" customFormat="1" ht="15.75">
      <c r="A174" s="123"/>
      <c r="B174" s="124"/>
      <c r="C174" s="175" t="s">
        <v>138</v>
      </c>
      <c r="D174" s="176"/>
      <c r="E174" s="176"/>
      <c r="F174" s="176"/>
      <c r="G174" s="176"/>
      <c r="H174" s="176"/>
      <c r="I174" s="87">
        <v>49574.74</v>
      </c>
      <c r="J174" s="125"/>
      <c r="K174" s="86">
        <v>601377.11</v>
      </c>
    </row>
    <row r="175" spans="1:11" s="6" customFormat="1" ht="22.15" customHeight="1">
      <c r="A175" s="166" t="s">
        <v>139</v>
      </c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</row>
    <row r="176" spans="1:11" s="6" customFormat="1" ht="180">
      <c r="A176" s="59">
        <v>15</v>
      </c>
      <c r="B176" s="108" t="s">
        <v>140</v>
      </c>
      <c r="C176" s="108" t="s">
        <v>141</v>
      </c>
      <c r="D176" s="109" t="s">
        <v>142</v>
      </c>
      <c r="E176" s="62" t="s">
        <v>143</v>
      </c>
      <c r="F176" s="110">
        <v>892.79</v>
      </c>
      <c r="G176" s="111"/>
      <c r="H176" s="110"/>
      <c r="I176" s="65"/>
      <c r="J176" s="112"/>
      <c r="K176" s="67"/>
    </row>
    <row r="177" spans="1:11" s="6" customFormat="1" ht="25.5" outlineLevel="1">
      <c r="A177" s="59" t="s">
        <v>43</v>
      </c>
      <c r="B177" s="108"/>
      <c r="C177" s="108" t="s">
        <v>44</v>
      </c>
      <c r="D177" s="109"/>
      <c r="E177" s="62" t="s">
        <v>43</v>
      </c>
      <c r="F177" s="110">
        <v>858.06</v>
      </c>
      <c r="G177" s="111" t="s">
        <v>94</v>
      </c>
      <c r="H177" s="110"/>
      <c r="I177" s="65">
        <v>1675.06</v>
      </c>
      <c r="J177" s="112">
        <v>26.39</v>
      </c>
      <c r="K177" s="67">
        <v>44204.84</v>
      </c>
    </row>
    <row r="178" spans="1:11" s="6" customFormat="1" ht="15" outlineLevel="1">
      <c r="A178" s="59" t="s">
        <v>43</v>
      </c>
      <c r="B178" s="108"/>
      <c r="C178" s="108" t="s">
        <v>46</v>
      </c>
      <c r="D178" s="109"/>
      <c r="E178" s="62" t="s">
        <v>43</v>
      </c>
      <c r="F178" s="110">
        <v>20.100000000000001</v>
      </c>
      <c r="G178" s="111" t="s">
        <v>95</v>
      </c>
      <c r="H178" s="110"/>
      <c r="I178" s="65">
        <v>38.770000000000003</v>
      </c>
      <c r="J178" s="112">
        <v>11.63</v>
      </c>
      <c r="K178" s="67">
        <v>450.93</v>
      </c>
    </row>
    <row r="179" spans="1:11" s="6" customFormat="1" ht="15" outlineLevel="1">
      <c r="A179" s="59" t="s">
        <v>43</v>
      </c>
      <c r="B179" s="108"/>
      <c r="C179" s="108" t="s">
        <v>48</v>
      </c>
      <c r="D179" s="109"/>
      <c r="E179" s="62" t="s">
        <v>43</v>
      </c>
      <c r="F179" s="110" t="s">
        <v>144</v>
      </c>
      <c r="G179" s="111"/>
      <c r="H179" s="110"/>
      <c r="I179" s="68" t="s">
        <v>145</v>
      </c>
      <c r="J179" s="112">
        <v>26.39</v>
      </c>
      <c r="K179" s="69" t="s">
        <v>146</v>
      </c>
    </row>
    <row r="180" spans="1:11" s="6" customFormat="1" ht="15" outlineLevel="1">
      <c r="A180" s="59" t="s">
        <v>43</v>
      </c>
      <c r="B180" s="108"/>
      <c r="C180" s="108" t="s">
        <v>52</v>
      </c>
      <c r="D180" s="109"/>
      <c r="E180" s="62" t="s">
        <v>43</v>
      </c>
      <c r="F180" s="110">
        <v>14.63</v>
      </c>
      <c r="G180" s="111"/>
      <c r="H180" s="110"/>
      <c r="I180" s="65">
        <v>18.809999999999999</v>
      </c>
      <c r="J180" s="112">
        <v>7.12</v>
      </c>
      <c r="K180" s="67">
        <v>133.96</v>
      </c>
    </row>
    <row r="181" spans="1:11" s="6" customFormat="1" ht="15" outlineLevel="1">
      <c r="A181" s="59" t="s">
        <v>43</v>
      </c>
      <c r="B181" s="108"/>
      <c r="C181" s="108" t="s">
        <v>53</v>
      </c>
      <c r="D181" s="109" t="s">
        <v>54</v>
      </c>
      <c r="E181" s="62">
        <v>91</v>
      </c>
      <c r="F181" s="110"/>
      <c r="G181" s="111"/>
      <c r="H181" s="110"/>
      <c r="I181" s="65">
        <v>1524.3</v>
      </c>
      <c r="J181" s="112">
        <v>75</v>
      </c>
      <c r="K181" s="67">
        <v>33153.629999999997</v>
      </c>
    </row>
    <row r="182" spans="1:11" s="6" customFormat="1" ht="15" outlineLevel="1">
      <c r="A182" s="59" t="s">
        <v>43</v>
      </c>
      <c r="B182" s="108"/>
      <c r="C182" s="108" t="s">
        <v>55</v>
      </c>
      <c r="D182" s="109" t="s">
        <v>54</v>
      </c>
      <c r="E182" s="62">
        <v>70</v>
      </c>
      <c r="F182" s="110"/>
      <c r="G182" s="111"/>
      <c r="H182" s="110"/>
      <c r="I182" s="65">
        <v>1172.54</v>
      </c>
      <c r="J182" s="112">
        <v>41</v>
      </c>
      <c r="K182" s="67">
        <v>18123.98</v>
      </c>
    </row>
    <row r="183" spans="1:11" s="6" customFormat="1" ht="15" outlineLevel="1">
      <c r="A183" s="59" t="s">
        <v>43</v>
      </c>
      <c r="B183" s="108"/>
      <c r="C183" s="108" t="s">
        <v>56</v>
      </c>
      <c r="D183" s="109" t="s">
        <v>54</v>
      </c>
      <c r="E183" s="62">
        <v>98</v>
      </c>
      <c r="F183" s="110"/>
      <c r="G183" s="111"/>
      <c r="H183" s="110"/>
      <c r="I183" s="65">
        <v>8.98</v>
      </c>
      <c r="J183" s="112">
        <v>95</v>
      </c>
      <c r="K183" s="67">
        <v>229.71</v>
      </c>
    </row>
    <row r="184" spans="1:11" s="6" customFormat="1" ht="15" outlineLevel="1">
      <c r="A184" s="59" t="s">
        <v>43</v>
      </c>
      <c r="B184" s="108"/>
      <c r="C184" s="108" t="s">
        <v>57</v>
      </c>
      <c r="D184" s="109" t="s">
        <v>54</v>
      </c>
      <c r="E184" s="62">
        <v>77</v>
      </c>
      <c r="F184" s="110"/>
      <c r="G184" s="111"/>
      <c r="H184" s="110"/>
      <c r="I184" s="65">
        <v>7.05</v>
      </c>
      <c r="J184" s="112">
        <v>65</v>
      </c>
      <c r="K184" s="67">
        <v>157.16999999999999</v>
      </c>
    </row>
    <row r="185" spans="1:11" s="6" customFormat="1" ht="30" outlineLevel="1">
      <c r="A185" s="59" t="s">
        <v>43</v>
      </c>
      <c r="B185" s="108"/>
      <c r="C185" s="108" t="s">
        <v>58</v>
      </c>
      <c r="D185" s="109" t="s">
        <v>59</v>
      </c>
      <c r="E185" s="62">
        <v>75.8</v>
      </c>
      <c r="F185" s="110"/>
      <c r="G185" s="111" t="s">
        <v>94</v>
      </c>
      <c r="H185" s="110"/>
      <c r="I185" s="65">
        <v>147.97</v>
      </c>
      <c r="J185" s="112"/>
      <c r="K185" s="67"/>
    </row>
    <row r="186" spans="1:11" s="6" customFormat="1" ht="15.75">
      <c r="A186" s="70" t="s">
        <v>43</v>
      </c>
      <c r="B186" s="113"/>
      <c r="C186" s="113" t="s">
        <v>60</v>
      </c>
      <c r="D186" s="114"/>
      <c r="E186" s="73" t="s">
        <v>43</v>
      </c>
      <c r="F186" s="115"/>
      <c r="G186" s="116"/>
      <c r="H186" s="115"/>
      <c r="I186" s="76">
        <v>4445.51</v>
      </c>
      <c r="J186" s="117"/>
      <c r="K186" s="78">
        <v>96454.22</v>
      </c>
    </row>
    <row r="187" spans="1:11" s="6" customFormat="1" ht="15" outlineLevel="1">
      <c r="A187" s="59" t="s">
        <v>43</v>
      </c>
      <c r="B187" s="108"/>
      <c r="C187" s="108" t="s">
        <v>61</v>
      </c>
      <c r="D187" s="109"/>
      <c r="E187" s="62" t="s">
        <v>43</v>
      </c>
      <c r="F187" s="110"/>
      <c r="G187" s="111"/>
      <c r="H187" s="110"/>
      <c r="I187" s="65"/>
      <c r="J187" s="112"/>
      <c r="K187" s="67"/>
    </row>
    <row r="188" spans="1:11" s="6" customFormat="1" ht="25.5" outlineLevel="1">
      <c r="A188" s="59" t="s">
        <v>43</v>
      </c>
      <c r="B188" s="108"/>
      <c r="C188" s="108" t="s">
        <v>46</v>
      </c>
      <c r="D188" s="109"/>
      <c r="E188" s="62" t="s">
        <v>43</v>
      </c>
      <c r="F188" s="110">
        <v>4.75</v>
      </c>
      <c r="G188" s="111" t="s">
        <v>100</v>
      </c>
      <c r="H188" s="110"/>
      <c r="I188" s="65">
        <v>0.92</v>
      </c>
      <c r="J188" s="112">
        <v>26.39</v>
      </c>
      <c r="K188" s="67">
        <v>24.18</v>
      </c>
    </row>
    <row r="189" spans="1:11" s="6" customFormat="1" ht="25.5" outlineLevel="1">
      <c r="A189" s="59" t="s">
        <v>43</v>
      </c>
      <c r="B189" s="108"/>
      <c r="C189" s="108" t="s">
        <v>48</v>
      </c>
      <c r="D189" s="109"/>
      <c r="E189" s="62" t="s">
        <v>43</v>
      </c>
      <c r="F189" s="110">
        <v>4.75</v>
      </c>
      <c r="G189" s="111" t="s">
        <v>100</v>
      </c>
      <c r="H189" s="110"/>
      <c r="I189" s="65">
        <v>0.92</v>
      </c>
      <c r="J189" s="112">
        <v>26.39</v>
      </c>
      <c r="K189" s="67">
        <v>24.18</v>
      </c>
    </row>
    <row r="190" spans="1:11" s="6" customFormat="1" ht="15" outlineLevel="1">
      <c r="A190" s="59" t="s">
        <v>43</v>
      </c>
      <c r="B190" s="108"/>
      <c r="C190" s="108" t="s">
        <v>63</v>
      </c>
      <c r="D190" s="109" t="s">
        <v>54</v>
      </c>
      <c r="E190" s="62">
        <v>175</v>
      </c>
      <c r="F190" s="110"/>
      <c r="G190" s="111"/>
      <c r="H190" s="110"/>
      <c r="I190" s="65">
        <v>1.61</v>
      </c>
      <c r="J190" s="112">
        <v>160</v>
      </c>
      <c r="K190" s="67">
        <v>38.69</v>
      </c>
    </row>
    <row r="191" spans="1:11" s="6" customFormat="1" ht="15" outlineLevel="1">
      <c r="A191" s="59" t="s">
        <v>43</v>
      </c>
      <c r="B191" s="108"/>
      <c r="C191" s="108" t="s">
        <v>64</v>
      </c>
      <c r="D191" s="109"/>
      <c r="E191" s="62" t="s">
        <v>43</v>
      </c>
      <c r="F191" s="110"/>
      <c r="G191" s="111"/>
      <c r="H191" s="110"/>
      <c r="I191" s="65">
        <v>2.5299999999999998</v>
      </c>
      <c r="J191" s="112"/>
      <c r="K191" s="67">
        <v>62.87</v>
      </c>
    </row>
    <row r="192" spans="1:11" s="6" customFormat="1" ht="15.75">
      <c r="A192" s="70" t="s">
        <v>43</v>
      </c>
      <c r="B192" s="113"/>
      <c r="C192" s="113" t="s">
        <v>65</v>
      </c>
      <c r="D192" s="114"/>
      <c r="E192" s="73" t="s">
        <v>43</v>
      </c>
      <c r="F192" s="115"/>
      <c r="G192" s="116"/>
      <c r="H192" s="115"/>
      <c r="I192" s="76">
        <v>4448.04</v>
      </c>
      <c r="J192" s="117"/>
      <c r="K192" s="78">
        <v>96517.09</v>
      </c>
    </row>
    <row r="193" spans="1:11" s="6" customFormat="1" ht="180">
      <c r="A193" s="59">
        <v>16</v>
      </c>
      <c r="B193" s="108" t="s">
        <v>147</v>
      </c>
      <c r="C193" s="108" t="s">
        <v>148</v>
      </c>
      <c r="D193" s="109" t="s">
        <v>149</v>
      </c>
      <c r="E193" s="62" t="s">
        <v>150</v>
      </c>
      <c r="F193" s="110">
        <v>0.59</v>
      </c>
      <c r="G193" s="111"/>
      <c r="H193" s="110"/>
      <c r="I193" s="65"/>
      <c r="J193" s="112"/>
      <c r="K193" s="67"/>
    </row>
    <row r="194" spans="1:11" s="6" customFormat="1" ht="25.5" outlineLevel="1">
      <c r="A194" s="59" t="s">
        <v>43</v>
      </c>
      <c r="B194" s="108"/>
      <c r="C194" s="108" t="s">
        <v>44</v>
      </c>
      <c r="D194" s="109"/>
      <c r="E194" s="62" t="s">
        <v>43</v>
      </c>
      <c r="F194" s="110"/>
      <c r="G194" s="111" t="s">
        <v>94</v>
      </c>
      <c r="H194" s="110"/>
      <c r="I194" s="65"/>
      <c r="J194" s="112"/>
      <c r="K194" s="67"/>
    </row>
    <row r="195" spans="1:11" s="6" customFormat="1" ht="15" outlineLevel="1">
      <c r="A195" s="59" t="s">
        <v>43</v>
      </c>
      <c r="B195" s="108"/>
      <c r="C195" s="108" t="s">
        <v>46</v>
      </c>
      <c r="D195" s="109"/>
      <c r="E195" s="62" t="s">
        <v>43</v>
      </c>
      <c r="F195" s="110">
        <v>0.59</v>
      </c>
      <c r="G195" s="111" t="s">
        <v>95</v>
      </c>
      <c r="H195" s="110"/>
      <c r="I195" s="65">
        <v>85.36</v>
      </c>
      <c r="J195" s="112">
        <v>7.07</v>
      </c>
      <c r="K195" s="67">
        <v>603.48</v>
      </c>
    </row>
    <row r="196" spans="1:11" s="6" customFormat="1" ht="15" outlineLevel="1">
      <c r="A196" s="59" t="s">
        <v>43</v>
      </c>
      <c r="B196" s="108"/>
      <c r="C196" s="108" t="s">
        <v>48</v>
      </c>
      <c r="D196" s="109"/>
      <c r="E196" s="62" t="s">
        <v>43</v>
      </c>
      <c r="F196" s="110" t="s">
        <v>151</v>
      </c>
      <c r="G196" s="111"/>
      <c r="H196" s="110"/>
      <c r="I196" s="68" t="s">
        <v>152</v>
      </c>
      <c r="J196" s="112">
        <v>26.39</v>
      </c>
      <c r="K196" s="69" t="s">
        <v>153</v>
      </c>
    </row>
    <row r="197" spans="1:11" s="6" customFormat="1" ht="15" outlineLevel="1">
      <c r="A197" s="59" t="s">
        <v>43</v>
      </c>
      <c r="B197" s="108"/>
      <c r="C197" s="108" t="s">
        <v>52</v>
      </c>
      <c r="D197" s="109"/>
      <c r="E197" s="62" t="s">
        <v>43</v>
      </c>
      <c r="F197" s="110"/>
      <c r="G197" s="111"/>
      <c r="H197" s="110"/>
      <c r="I197" s="65"/>
      <c r="J197" s="112"/>
      <c r="K197" s="67"/>
    </row>
    <row r="198" spans="1:11" s="6" customFormat="1" ht="15" outlineLevel="1">
      <c r="A198" s="59" t="s">
        <v>43</v>
      </c>
      <c r="B198" s="108"/>
      <c r="C198" s="108" t="s">
        <v>53</v>
      </c>
      <c r="D198" s="109" t="s">
        <v>54</v>
      </c>
      <c r="E198" s="62">
        <v>91</v>
      </c>
      <c r="F198" s="110"/>
      <c r="G198" s="111"/>
      <c r="H198" s="110"/>
      <c r="I198" s="65"/>
      <c r="J198" s="112">
        <v>95</v>
      </c>
      <c r="K198" s="67"/>
    </row>
    <row r="199" spans="1:11" s="6" customFormat="1" ht="15" outlineLevel="1">
      <c r="A199" s="59" t="s">
        <v>43</v>
      </c>
      <c r="B199" s="108"/>
      <c r="C199" s="108" t="s">
        <v>55</v>
      </c>
      <c r="D199" s="109" t="s">
        <v>54</v>
      </c>
      <c r="E199" s="62">
        <v>70</v>
      </c>
      <c r="F199" s="110"/>
      <c r="G199" s="111"/>
      <c r="H199" s="110"/>
      <c r="I199" s="65"/>
      <c r="J199" s="112">
        <v>65</v>
      </c>
      <c r="K199" s="67"/>
    </row>
    <row r="200" spans="1:11" s="6" customFormat="1" ht="15" outlineLevel="1">
      <c r="A200" s="59" t="s">
        <v>43</v>
      </c>
      <c r="B200" s="108"/>
      <c r="C200" s="108" t="s">
        <v>56</v>
      </c>
      <c r="D200" s="109" t="s">
        <v>54</v>
      </c>
      <c r="E200" s="62">
        <v>98</v>
      </c>
      <c r="F200" s="110"/>
      <c r="G200" s="111"/>
      <c r="H200" s="110"/>
      <c r="I200" s="65">
        <v>1.42</v>
      </c>
      <c r="J200" s="112">
        <v>95</v>
      </c>
      <c r="K200" s="67">
        <v>36.270000000000003</v>
      </c>
    </row>
    <row r="201" spans="1:11" s="6" customFormat="1" ht="15" outlineLevel="1">
      <c r="A201" s="59" t="s">
        <v>43</v>
      </c>
      <c r="B201" s="108"/>
      <c r="C201" s="108" t="s">
        <v>57</v>
      </c>
      <c r="D201" s="109" t="s">
        <v>54</v>
      </c>
      <c r="E201" s="62">
        <v>77</v>
      </c>
      <c r="F201" s="110"/>
      <c r="G201" s="111"/>
      <c r="H201" s="110"/>
      <c r="I201" s="65">
        <v>1.1200000000000001</v>
      </c>
      <c r="J201" s="112">
        <v>65</v>
      </c>
      <c r="K201" s="67">
        <v>24.82</v>
      </c>
    </row>
    <row r="202" spans="1:11" s="6" customFormat="1" ht="15.75">
      <c r="A202" s="70" t="s">
        <v>43</v>
      </c>
      <c r="B202" s="113"/>
      <c r="C202" s="113" t="s">
        <v>60</v>
      </c>
      <c r="D202" s="114"/>
      <c r="E202" s="73" t="s">
        <v>43</v>
      </c>
      <c r="F202" s="115"/>
      <c r="G202" s="116"/>
      <c r="H202" s="115"/>
      <c r="I202" s="76">
        <v>87.9</v>
      </c>
      <c r="J202" s="117"/>
      <c r="K202" s="78">
        <v>664.57</v>
      </c>
    </row>
    <row r="203" spans="1:11" s="6" customFormat="1" ht="15" outlineLevel="1">
      <c r="A203" s="59" t="s">
        <v>43</v>
      </c>
      <c r="B203" s="108"/>
      <c r="C203" s="108" t="s">
        <v>61</v>
      </c>
      <c r="D203" s="109"/>
      <c r="E203" s="62" t="s">
        <v>43</v>
      </c>
      <c r="F203" s="110"/>
      <c r="G203" s="111"/>
      <c r="H203" s="110"/>
      <c r="I203" s="65"/>
      <c r="J203" s="112"/>
      <c r="K203" s="67"/>
    </row>
    <row r="204" spans="1:11" s="6" customFormat="1" ht="25.5" outlineLevel="1">
      <c r="A204" s="59" t="s">
        <v>43</v>
      </c>
      <c r="B204" s="108"/>
      <c r="C204" s="108" t="s">
        <v>46</v>
      </c>
      <c r="D204" s="109"/>
      <c r="E204" s="62" t="s">
        <v>43</v>
      </c>
      <c r="F204" s="110">
        <v>0.01</v>
      </c>
      <c r="G204" s="111" t="s">
        <v>100</v>
      </c>
      <c r="H204" s="110"/>
      <c r="I204" s="65">
        <v>0.14000000000000001</v>
      </c>
      <c r="J204" s="112">
        <v>26.39</v>
      </c>
      <c r="K204" s="67">
        <v>3.82</v>
      </c>
    </row>
    <row r="205" spans="1:11" s="6" customFormat="1" ht="25.5" outlineLevel="1">
      <c r="A205" s="59" t="s">
        <v>43</v>
      </c>
      <c r="B205" s="108"/>
      <c r="C205" s="108" t="s">
        <v>48</v>
      </c>
      <c r="D205" s="109"/>
      <c r="E205" s="62" t="s">
        <v>43</v>
      </c>
      <c r="F205" s="110">
        <v>0.01</v>
      </c>
      <c r="G205" s="111" t="s">
        <v>100</v>
      </c>
      <c r="H205" s="110"/>
      <c r="I205" s="65">
        <v>0.14000000000000001</v>
      </c>
      <c r="J205" s="112">
        <v>26.39</v>
      </c>
      <c r="K205" s="67">
        <v>3.82</v>
      </c>
    </row>
    <row r="206" spans="1:11" s="6" customFormat="1" ht="15" outlineLevel="1">
      <c r="A206" s="59" t="s">
        <v>43</v>
      </c>
      <c r="B206" s="108"/>
      <c r="C206" s="108" t="s">
        <v>63</v>
      </c>
      <c r="D206" s="109" t="s">
        <v>54</v>
      </c>
      <c r="E206" s="62">
        <v>175</v>
      </c>
      <c r="F206" s="110"/>
      <c r="G206" s="111"/>
      <c r="H206" s="110"/>
      <c r="I206" s="65">
        <v>0.25</v>
      </c>
      <c r="J206" s="112">
        <v>160</v>
      </c>
      <c r="K206" s="67">
        <v>6.11</v>
      </c>
    </row>
    <row r="207" spans="1:11" s="6" customFormat="1" ht="15" outlineLevel="1">
      <c r="A207" s="59" t="s">
        <v>43</v>
      </c>
      <c r="B207" s="108"/>
      <c r="C207" s="108" t="s">
        <v>64</v>
      </c>
      <c r="D207" s="109"/>
      <c r="E207" s="62" t="s">
        <v>43</v>
      </c>
      <c r="F207" s="110"/>
      <c r="G207" s="111"/>
      <c r="H207" s="110"/>
      <c r="I207" s="65">
        <v>0.39</v>
      </c>
      <c r="J207" s="112"/>
      <c r="K207" s="67">
        <v>9.93</v>
      </c>
    </row>
    <row r="208" spans="1:11" s="6" customFormat="1" ht="15.75">
      <c r="A208" s="70" t="s">
        <v>43</v>
      </c>
      <c r="B208" s="113"/>
      <c r="C208" s="113" t="s">
        <v>65</v>
      </c>
      <c r="D208" s="114"/>
      <c r="E208" s="73" t="s">
        <v>43</v>
      </c>
      <c r="F208" s="115"/>
      <c r="G208" s="116"/>
      <c r="H208" s="115"/>
      <c r="I208" s="76">
        <v>88.29</v>
      </c>
      <c r="J208" s="117"/>
      <c r="K208" s="78">
        <v>674.5</v>
      </c>
    </row>
    <row r="209" spans="1:11" s="6" customFormat="1" ht="195">
      <c r="A209" s="59">
        <v>17</v>
      </c>
      <c r="B209" s="108" t="s">
        <v>154</v>
      </c>
      <c r="C209" s="108" t="s">
        <v>155</v>
      </c>
      <c r="D209" s="109" t="s">
        <v>156</v>
      </c>
      <c r="E209" s="62" t="s">
        <v>157</v>
      </c>
      <c r="F209" s="110">
        <v>5796.4</v>
      </c>
      <c r="G209" s="111"/>
      <c r="H209" s="110"/>
      <c r="I209" s="65"/>
      <c r="J209" s="112"/>
      <c r="K209" s="67"/>
    </row>
    <row r="210" spans="1:11" s="6" customFormat="1" ht="15" outlineLevel="1">
      <c r="A210" s="59" t="s">
        <v>43</v>
      </c>
      <c r="B210" s="108"/>
      <c r="C210" s="108" t="s">
        <v>44</v>
      </c>
      <c r="D210" s="109"/>
      <c r="E210" s="62" t="s">
        <v>43</v>
      </c>
      <c r="F210" s="110">
        <v>3018.21</v>
      </c>
      <c r="G210" s="111" t="s">
        <v>45</v>
      </c>
      <c r="H210" s="110"/>
      <c r="I210" s="65">
        <v>318.72000000000003</v>
      </c>
      <c r="J210" s="112">
        <v>26.39</v>
      </c>
      <c r="K210" s="67">
        <v>8411.1</v>
      </c>
    </row>
    <row r="211" spans="1:11" s="6" customFormat="1" ht="15" outlineLevel="1">
      <c r="A211" s="59" t="s">
        <v>43</v>
      </c>
      <c r="B211" s="108"/>
      <c r="C211" s="108" t="s">
        <v>46</v>
      </c>
      <c r="D211" s="109"/>
      <c r="E211" s="62" t="s">
        <v>43</v>
      </c>
      <c r="F211" s="110">
        <v>123.93</v>
      </c>
      <c r="G211" s="111" t="s">
        <v>47</v>
      </c>
      <c r="H211" s="110"/>
      <c r="I211" s="65">
        <v>11.9</v>
      </c>
      <c r="J211" s="112">
        <v>11.27</v>
      </c>
      <c r="K211" s="67">
        <v>134.08000000000001</v>
      </c>
    </row>
    <row r="212" spans="1:11" s="6" customFormat="1" ht="15" outlineLevel="1">
      <c r="A212" s="59" t="s">
        <v>43</v>
      </c>
      <c r="B212" s="108"/>
      <c r="C212" s="108" t="s">
        <v>48</v>
      </c>
      <c r="D212" s="109"/>
      <c r="E212" s="62" t="s">
        <v>43</v>
      </c>
      <c r="F212" s="110" t="s">
        <v>158</v>
      </c>
      <c r="G212" s="111"/>
      <c r="H212" s="110"/>
      <c r="I212" s="68" t="s">
        <v>159</v>
      </c>
      <c r="J212" s="112">
        <v>26.39</v>
      </c>
      <c r="K212" s="69" t="s">
        <v>160</v>
      </c>
    </row>
    <row r="213" spans="1:11" s="6" customFormat="1" ht="15" outlineLevel="1">
      <c r="A213" s="59" t="s">
        <v>43</v>
      </c>
      <c r="B213" s="108"/>
      <c r="C213" s="108" t="s">
        <v>52</v>
      </c>
      <c r="D213" s="109"/>
      <c r="E213" s="62" t="s">
        <v>43</v>
      </c>
      <c r="F213" s="110">
        <v>2654.26</v>
      </c>
      <c r="G213" s="111">
        <v>0</v>
      </c>
      <c r="H213" s="110"/>
      <c r="I213" s="65"/>
      <c r="J213" s="112">
        <v>8.23</v>
      </c>
      <c r="K213" s="67"/>
    </row>
    <row r="214" spans="1:11" s="6" customFormat="1" ht="15" outlineLevel="1">
      <c r="A214" s="59" t="s">
        <v>43</v>
      </c>
      <c r="B214" s="108"/>
      <c r="C214" s="108" t="s">
        <v>53</v>
      </c>
      <c r="D214" s="109" t="s">
        <v>54</v>
      </c>
      <c r="E214" s="62">
        <v>114</v>
      </c>
      <c r="F214" s="110"/>
      <c r="G214" s="111"/>
      <c r="H214" s="110"/>
      <c r="I214" s="65">
        <v>363.34</v>
      </c>
      <c r="J214" s="112">
        <v>79</v>
      </c>
      <c r="K214" s="67">
        <v>6644.77</v>
      </c>
    </row>
    <row r="215" spans="1:11" s="6" customFormat="1" ht="15" outlineLevel="1">
      <c r="A215" s="59" t="s">
        <v>43</v>
      </c>
      <c r="B215" s="108"/>
      <c r="C215" s="108" t="s">
        <v>55</v>
      </c>
      <c r="D215" s="109" t="s">
        <v>54</v>
      </c>
      <c r="E215" s="62">
        <v>67</v>
      </c>
      <c r="F215" s="110"/>
      <c r="G215" s="111"/>
      <c r="H215" s="110"/>
      <c r="I215" s="65">
        <v>213.54</v>
      </c>
      <c r="J215" s="112">
        <v>41</v>
      </c>
      <c r="K215" s="67">
        <v>3448.55</v>
      </c>
    </row>
    <row r="216" spans="1:11" s="6" customFormat="1" ht="15" outlineLevel="1">
      <c r="A216" s="59" t="s">
        <v>43</v>
      </c>
      <c r="B216" s="108"/>
      <c r="C216" s="108" t="s">
        <v>56</v>
      </c>
      <c r="D216" s="109" t="s">
        <v>54</v>
      </c>
      <c r="E216" s="62">
        <v>98</v>
      </c>
      <c r="F216" s="110"/>
      <c r="G216" s="111"/>
      <c r="H216" s="110"/>
      <c r="I216" s="65">
        <v>2.54</v>
      </c>
      <c r="J216" s="112">
        <v>95</v>
      </c>
      <c r="K216" s="67">
        <v>64.959999999999994</v>
      </c>
    </row>
    <row r="217" spans="1:11" s="6" customFormat="1" ht="15" outlineLevel="1">
      <c r="A217" s="59" t="s">
        <v>43</v>
      </c>
      <c r="B217" s="108"/>
      <c r="C217" s="108" t="s">
        <v>57</v>
      </c>
      <c r="D217" s="109" t="s">
        <v>54</v>
      </c>
      <c r="E217" s="62">
        <v>77</v>
      </c>
      <c r="F217" s="110"/>
      <c r="G217" s="111"/>
      <c r="H217" s="110"/>
      <c r="I217" s="65">
        <v>1.99</v>
      </c>
      <c r="J217" s="112">
        <v>65</v>
      </c>
      <c r="K217" s="67">
        <v>44.45</v>
      </c>
    </row>
    <row r="218" spans="1:11" s="6" customFormat="1" ht="30" outlineLevel="1">
      <c r="A218" s="59" t="s">
        <v>43</v>
      </c>
      <c r="B218" s="108"/>
      <c r="C218" s="108" t="s">
        <v>58</v>
      </c>
      <c r="D218" s="109" t="s">
        <v>59</v>
      </c>
      <c r="E218" s="62">
        <v>232.17</v>
      </c>
      <c r="F218" s="110"/>
      <c r="G218" s="111" t="s">
        <v>45</v>
      </c>
      <c r="H218" s="110"/>
      <c r="I218" s="65">
        <v>24.52</v>
      </c>
      <c r="J218" s="112"/>
      <c r="K218" s="67"/>
    </row>
    <row r="219" spans="1:11" s="6" customFormat="1" ht="15.75">
      <c r="A219" s="70" t="s">
        <v>43</v>
      </c>
      <c r="B219" s="113"/>
      <c r="C219" s="113" t="s">
        <v>60</v>
      </c>
      <c r="D219" s="114"/>
      <c r="E219" s="73" t="s">
        <v>43</v>
      </c>
      <c r="F219" s="115"/>
      <c r="G219" s="116"/>
      <c r="H219" s="115"/>
      <c r="I219" s="76">
        <v>912.03</v>
      </c>
      <c r="J219" s="117"/>
      <c r="K219" s="78">
        <v>18747.91</v>
      </c>
    </row>
    <row r="220" spans="1:11" s="6" customFormat="1" ht="15" outlineLevel="1">
      <c r="A220" s="59" t="s">
        <v>43</v>
      </c>
      <c r="B220" s="108"/>
      <c r="C220" s="108" t="s">
        <v>61</v>
      </c>
      <c r="D220" s="109"/>
      <c r="E220" s="62" t="s">
        <v>43</v>
      </c>
      <c r="F220" s="110"/>
      <c r="G220" s="111"/>
      <c r="H220" s="110"/>
      <c r="I220" s="65"/>
      <c r="J220" s="112"/>
      <c r="K220" s="67"/>
    </row>
    <row r="221" spans="1:11" s="6" customFormat="1" ht="15" outlineLevel="1">
      <c r="A221" s="59" t="s">
        <v>43</v>
      </c>
      <c r="B221" s="108"/>
      <c r="C221" s="108" t="s">
        <v>46</v>
      </c>
      <c r="D221" s="109"/>
      <c r="E221" s="62" t="s">
        <v>43</v>
      </c>
      <c r="F221" s="110">
        <v>26.99</v>
      </c>
      <c r="G221" s="111" t="s">
        <v>62</v>
      </c>
      <c r="H221" s="110"/>
      <c r="I221" s="65">
        <v>0.26</v>
      </c>
      <c r="J221" s="112">
        <v>26.39</v>
      </c>
      <c r="K221" s="67">
        <v>6.84</v>
      </c>
    </row>
    <row r="222" spans="1:11" s="6" customFormat="1" ht="15" outlineLevel="1">
      <c r="A222" s="59" t="s">
        <v>43</v>
      </c>
      <c r="B222" s="108"/>
      <c r="C222" s="108" t="s">
        <v>48</v>
      </c>
      <c r="D222" s="109"/>
      <c r="E222" s="62" t="s">
        <v>43</v>
      </c>
      <c r="F222" s="110">
        <v>26.99</v>
      </c>
      <c r="G222" s="111" t="s">
        <v>62</v>
      </c>
      <c r="H222" s="110"/>
      <c r="I222" s="65">
        <v>0.26</v>
      </c>
      <c r="J222" s="112">
        <v>26.39</v>
      </c>
      <c r="K222" s="67">
        <v>6.84</v>
      </c>
    </row>
    <row r="223" spans="1:11" s="6" customFormat="1" ht="15" outlineLevel="1">
      <c r="A223" s="59" t="s">
        <v>43</v>
      </c>
      <c r="B223" s="108"/>
      <c r="C223" s="108" t="s">
        <v>63</v>
      </c>
      <c r="D223" s="109" t="s">
        <v>54</v>
      </c>
      <c r="E223" s="62">
        <v>175</v>
      </c>
      <c r="F223" s="110"/>
      <c r="G223" s="111"/>
      <c r="H223" s="110"/>
      <c r="I223" s="65">
        <v>0.45</v>
      </c>
      <c r="J223" s="112">
        <v>160</v>
      </c>
      <c r="K223" s="67">
        <v>10.95</v>
      </c>
    </row>
    <row r="224" spans="1:11" s="6" customFormat="1" ht="15" outlineLevel="1">
      <c r="A224" s="59" t="s">
        <v>43</v>
      </c>
      <c r="B224" s="108"/>
      <c r="C224" s="108" t="s">
        <v>64</v>
      </c>
      <c r="D224" s="109"/>
      <c r="E224" s="62" t="s">
        <v>43</v>
      </c>
      <c r="F224" s="110"/>
      <c r="G224" s="111"/>
      <c r="H224" s="110"/>
      <c r="I224" s="65">
        <v>0.71</v>
      </c>
      <c r="J224" s="112"/>
      <c r="K224" s="67">
        <v>17.79</v>
      </c>
    </row>
    <row r="225" spans="1:11" s="6" customFormat="1" ht="15.75">
      <c r="A225" s="70" t="s">
        <v>43</v>
      </c>
      <c r="B225" s="113"/>
      <c r="C225" s="113" t="s">
        <v>65</v>
      </c>
      <c r="D225" s="114"/>
      <c r="E225" s="73" t="s">
        <v>43</v>
      </c>
      <c r="F225" s="115"/>
      <c r="G225" s="116"/>
      <c r="H225" s="115"/>
      <c r="I225" s="76">
        <v>912.74</v>
      </c>
      <c r="J225" s="117"/>
      <c r="K225" s="78">
        <v>18765.7</v>
      </c>
    </row>
    <row r="226" spans="1:11" s="6" customFormat="1" ht="120">
      <c r="A226" s="59">
        <v>18</v>
      </c>
      <c r="B226" s="108" t="s">
        <v>161</v>
      </c>
      <c r="C226" s="108" t="s">
        <v>162</v>
      </c>
      <c r="D226" s="109" t="s">
        <v>41</v>
      </c>
      <c r="E226" s="62">
        <v>16</v>
      </c>
      <c r="F226" s="110">
        <v>25.95</v>
      </c>
      <c r="G226" s="111"/>
      <c r="H226" s="110"/>
      <c r="I226" s="65"/>
      <c r="J226" s="112"/>
      <c r="K226" s="67"/>
    </row>
    <row r="227" spans="1:11" s="6" customFormat="1" ht="15" outlineLevel="1">
      <c r="A227" s="59" t="s">
        <v>43</v>
      </c>
      <c r="B227" s="108"/>
      <c r="C227" s="108" t="s">
        <v>44</v>
      </c>
      <c r="D227" s="109"/>
      <c r="E227" s="62" t="s">
        <v>43</v>
      </c>
      <c r="F227" s="110">
        <v>24.44</v>
      </c>
      <c r="G227" s="111" t="s">
        <v>76</v>
      </c>
      <c r="H227" s="110"/>
      <c r="I227" s="65">
        <v>516.16999999999996</v>
      </c>
      <c r="J227" s="112">
        <v>26.39</v>
      </c>
      <c r="K227" s="67">
        <v>13621.8</v>
      </c>
    </row>
    <row r="228" spans="1:11" s="6" customFormat="1" ht="15" outlineLevel="1">
      <c r="A228" s="59" t="s">
        <v>43</v>
      </c>
      <c r="B228" s="108"/>
      <c r="C228" s="108" t="s">
        <v>46</v>
      </c>
      <c r="D228" s="109"/>
      <c r="E228" s="62" t="s">
        <v>43</v>
      </c>
      <c r="F228" s="110">
        <v>0.51</v>
      </c>
      <c r="G228" s="111">
        <v>1.2</v>
      </c>
      <c r="H228" s="110"/>
      <c r="I228" s="65">
        <v>9.7899999999999991</v>
      </c>
      <c r="J228" s="112">
        <v>7.43</v>
      </c>
      <c r="K228" s="67">
        <v>72.75</v>
      </c>
    </row>
    <row r="229" spans="1:11" s="6" customFormat="1" ht="15" outlineLevel="1">
      <c r="A229" s="59" t="s">
        <v>43</v>
      </c>
      <c r="B229" s="108"/>
      <c r="C229" s="108" t="s">
        <v>48</v>
      </c>
      <c r="D229" s="109"/>
      <c r="E229" s="62" t="s">
        <v>43</v>
      </c>
      <c r="F229" s="110" t="s">
        <v>151</v>
      </c>
      <c r="G229" s="111"/>
      <c r="H229" s="110"/>
      <c r="I229" s="68" t="s">
        <v>163</v>
      </c>
      <c r="J229" s="112">
        <v>26.39</v>
      </c>
      <c r="K229" s="69" t="s">
        <v>164</v>
      </c>
    </row>
    <row r="230" spans="1:11" s="6" customFormat="1" ht="15" outlineLevel="1">
      <c r="A230" s="59" t="s">
        <v>43</v>
      </c>
      <c r="B230" s="108"/>
      <c r="C230" s="108" t="s">
        <v>52</v>
      </c>
      <c r="D230" s="109"/>
      <c r="E230" s="62" t="s">
        <v>43</v>
      </c>
      <c r="F230" s="110">
        <v>1</v>
      </c>
      <c r="G230" s="111"/>
      <c r="H230" s="110"/>
      <c r="I230" s="65">
        <v>16</v>
      </c>
      <c r="J230" s="112">
        <v>8.23</v>
      </c>
      <c r="K230" s="67">
        <v>131.68</v>
      </c>
    </row>
    <row r="231" spans="1:11" s="6" customFormat="1" ht="15" outlineLevel="1">
      <c r="A231" s="59" t="s">
        <v>43</v>
      </c>
      <c r="B231" s="108"/>
      <c r="C231" s="108" t="s">
        <v>53</v>
      </c>
      <c r="D231" s="109" t="s">
        <v>54</v>
      </c>
      <c r="E231" s="62">
        <v>67</v>
      </c>
      <c r="F231" s="110"/>
      <c r="G231" s="111"/>
      <c r="H231" s="110"/>
      <c r="I231" s="65">
        <v>345.83</v>
      </c>
      <c r="J231" s="112">
        <v>70</v>
      </c>
      <c r="K231" s="67">
        <v>9535.26</v>
      </c>
    </row>
    <row r="232" spans="1:11" s="6" customFormat="1" ht="15" outlineLevel="1">
      <c r="A232" s="59" t="s">
        <v>43</v>
      </c>
      <c r="B232" s="108"/>
      <c r="C232" s="108" t="s">
        <v>55</v>
      </c>
      <c r="D232" s="109" t="s">
        <v>54</v>
      </c>
      <c r="E232" s="62">
        <v>67</v>
      </c>
      <c r="F232" s="110"/>
      <c r="G232" s="111"/>
      <c r="H232" s="110"/>
      <c r="I232" s="65">
        <v>345.83</v>
      </c>
      <c r="J232" s="112">
        <v>41</v>
      </c>
      <c r="K232" s="67">
        <v>5584.94</v>
      </c>
    </row>
    <row r="233" spans="1:11" s="6" customFormat="1" ht="15" outlineLevel="1">
      <c r="A233" s="59" t="s">
        <v>43</v>
      </c>
      <c r="B233" s="108"/>
      <c r="C233" s="108" t="s">
        <v>56</v>
      </c>
      <c r="D233" s="109" t="s">
        <v>54</v>
      </c>
      <c r="E233" s="62">
        <v>98</v>
      </c>
      <c r="F233" s="110"/>
      <c r="G233" s="111"/>
      <c r="H233" s="110"/>
      <c r="I233" s="65">
        <v>0.19</v>
      </c>
      <c r="J233" s="112">
        <v>95</v>
      </c>
      <c r="K233" s="67">
        <v>4.82</v>
      </c>
    </row>
    <row r="234" spans="1:11" s="6" customFormat="1" ht="15" outlineLevel="1">
      <c r="A234" s="59" t="s">
        <v>43</v>
      </c>
      <c r="B234" s="108"/>
      <c r="C234" s="108" t="s">
        <v>57</v>
      </c>
      <c r="D234" s="109" t="s">
        <v>54</v>
      </c>
      <c r="E234" s="62">
        <v>77</v>
      </c>
      <c r="F234" s="110"/>
      <c r="G234" s="111"/>
      <c r="H234" s="110"/>
      <c r="I234" s="65">
        <v>0.15</v>
      </c>
      <c r="J234" s="112">
        <v>65</v>
      </c>
      <c r="K234" s="67">
        <v>3.3</v>
      </c>
    </row>
    <row r="235" spans="1:11" s="6" customFormat="1" ht="30" outlineLevel="1">
      <c r="A235" s="59" t="s">
        <v>43</v>
      </c>
      <c r="B235" s="108"/>
      <c r="C235" s="108" t="s">
        <v>58</v>
      </c>
      <c r="D235" s="109" t="s">
        <v>59</v>
      </c>
      <c r="E235" s="62">
        <v>2.1</v>
      </c>
      <c r="F235" s="110"/>
      <c r="G235" s="111" t="s">
        <v>76</v>
      </c>
      <c r="H235" s="110"/>
      <c r="I235" s="65">
        <v>44.35</v>
      </c>
      <c r="J235" s="112"/>
      <c r="K235" s="67"/>
    </row>
    <row r="236" spans="1:11" s="6" customFormat="1" ht="15.75">
      <c r="A236" s="70" t="s">
        <v>43</v>
      </c>
      <c r="B236" s="113"/>
      <c r="C236" s="113" t="s">
        <v>60</v>
      </c>
      <c r="D236" s="114"/>
      <c r="E236" s="73" t="s">
        <v>43</v>
      </c>
      <c r="F236" s="115"/>
      <c r="G236" s="116"/>
      <c r="H236" s="115"/>
      <c r="I236" s="76">
        <v>1233.96</v>
      </c>
      <c r="J236" s="117"/>
      <c r="K236" s="78">
        <v>28954.55</v>
      </c>
    </row>
    <row r="237" spans="1:11" s="6" customFormat="1" ht="15" outlineLevel="1">
      <c r="A237" s="59" t="s">
        <v>43</v>
      </c>
      <c r="B237" s="108"/>
      <c r="C237" s="108" t="s">
        <v>61</v>
      </c>
      <c r="D237" s="109"/>
      <c r="E237" s="62" t="s">
        <v>43</v>
      </c>
      <c r="F237" s="110"/>
      <c r="G237" s="111"/>
      <c r="H237" s="110"/>
      <c r="I237" s="65"/>
      <c r="J237" s="112"/>
      <c r="K237" s="67"/>
    </row>
    <row r="238" spans="1:11" s="6" customFormat="1" ht="15" outlineLevel="1">
      <c r="A238" s="59" t="s">
        <v>43</v>
      </c>
      <c r="B238" s="108"/>
      <c r="C238" s="108" t="s">
        <v>46</v>
      </c>
      <c r="D238" s="109"/>
      <c r="E238" s="62" t="s">
        <v>43</v>
      </c>
      <c r="F238" s="110">
        <v>0.01</v>
      </c>
      <c r="G238" s="111" t="s">
        <v>80</v>
      </c>
      <c r="H238" s="110"/>
      <c r="I238" s="65">
        <v>0.02</v>
      </c>
      <c r="J238" s="112">
        <v>26.39</v>
      </c>
      <c r="K238" s="67">
        <v>0.51</v>
      </c>
    </row>
    <row r="239" spans="1:11" s="6" customFormat="1" ht="15" outlineLevel="1">
      <c r="A239" s="59" t="s">
        <v>43</v>
      </c>
      <c r="B239" s="108"/>
      <c r="C239" s="108" t="s">
        <v>48</v>
      </c>
      <c r="D239" s="109"/>
      <c r="E239" s="62" t="s">
        <v>43</v>
      </c>
      <c r="F239" s="110">
        <v>0.01</v>
      </c>
      <c r="G239" s="111" t="s">
        <v>80</v>
      </c>
      <c r="H239" s="110"/>
      <c r="I239" s="65">
        <v>0.02</v>
      </c>
      <c r="J239" s="112">
        <v>26.39</v>
      </c>
      <c r="K239" s="67">
        <v>0.51</v>
      </c>
    </row>
    <row r="240" spans="1:11" s="6" customFormat="1" ht="15" outlineLevel="1">
      <c r="A240" s="59" t="s">
        <v>43</v>
      </c>
      <c r="B240" s="108"/>
      <c r="C240" s="108" t="s">
        <v>63</v>
      </c>
      <c r="D240" s="109" t="s">
        <v>54</v>
      </c>
      <c r="E240" s="62">
        <v>175</v>
      </c>
      <c r="F240" s="110"/>
      <c r="G240" s="111"/>
      <c r="H240" s="110"/>
      <c r="I240" s="65">
        <v>0.04</v>
      </c>
      <c r="J240" s="112">
        <v>160</v>
      </c>
      <c r="K240" s="67">
        <v>0.81</v>
      </c>
    </row>
    <row r="241" spans="1:11" s="6" customFormat="1" ht="15" outlineLevel="1">
      <c r="A241" s="59" t="s">
        <v>43</v>
      </c>
      <c r="B241" s="108"/>
      <c r="C241" s="108" t="s">
        <v>64</v>
      </c>
      <c r="D241" s="109"/>
      <c r="E241" s="62" t="s">
        <v>43</v>
      </c>
      <c r="F241" s="110"/>
      <c r="G241" s="111"/>
      <c r="H241" s="110"/>
      <c r="I241" s="65">
        <v>0.06</v>
      </c>
      <c r="J241" s="112"/>
      <c r="K241" s="67">
        <v>1.32</v>
      </c>
    </row>
    <row r="242" spans="1:11" s="6" customFormat="1" ht="15.75">
      <c r="A242" s="70" t="s">
        <v>43</v>
      </c>
      <c r="B242" s="113"/>
      <c r="C242" s="113" t="s">
        <v>65</v>
      </c>
      <c r="D242" s="114"/>
      <c r="E242" s="73" t="s">
        <v>43</v>
      </c>
      <c r="F242" s="115"/>
      <c r="G242" s="116"/>
      <c r="H242" s="115"/>
      <c r="I242" s="76">
        <v>1234.02</v>
      </c>
      <c r="J242" s="117"/>
      <c r="K242" s="78">
        <v>28955.87</v>
      </c>
    </row>
    <row r="243" spans="1:11" s="6" customFormat="1" ht="240">
      <c r="A243" s="59">
        <v>19</v>
      </c>
      <c r="B243" s="108" t="s">
        <v>165</v>
      </c>
      <c r="C243" s="108" t="s">
        <v>166</v>
      </c>
      <c r="D243" s="109" t="s">
        <v>142</v>
      </c>
      <c r="E243" s="62" t="s">
        <v>167</v>
      </c>
      <c r="F243" s="110">
        <v>4572.08</v>
      </c>
      <c r="G243" s="111"/>
      <c r="H243" s="110"/>
      <c r="I243" s="65"/>
      <c r="J243" s="112"/>
      <c r="K243" s="67"/>
    </row>
    <row r="244" spans="1:11" s="6" customFormat="1" ht="25.5" outlineLevel="1">
      <c r="A244" s="59" t="s">
        <v>43</v>
      </c>
      <c r="B244" s="108"/>
      <c r="C244" s="108" t="s">
        <v>44</v>
      </c>
      <c r="D244" s="109"/>
      <c r="E244" s="62" t="s">
        <v>43</v>
      </c>
      <c r="F244" s="110">
        <v>4092</v>
      </c>
      <c r="G244" s="111" t="s">
        <v>168</v>
      </c>
      <c r="H244" s="110"/>
      <c r="I244" s="65">
        <v>4772.79</v>
      </c>
      <c r="J244" s="112">
        <v>26.39</v>
      </c>
      <c r="K244" s="67">
        <v>125953.88</v>
      </c>
    </row>
    <row r="245" spans="1:11" s="6" customFormat="1" ht="25.5" outlineLevel="1">
      <c r="A245" s="59" t="s">
        <v>43</v>
      </c>
      <c r="B245" s="108"/>
      <c r="C245" s="108" t="s">
        <v>46</v>
      </c>
      <c r="D245" s="109"/>
      <c r="E245" s="62" t="s">
        <v>43</v>
      </c>
      <c r="F245" s="110">
        <v>101.22</v>
      </c>
      <c r="G245" s="111" t="s">
        <v>169</v>
      </c>
      <c r="H245" s="110"/>
      <c r="I245" s="65">
        <v>116.66</v>
      </c>
      <c r="J245" s="112">
        <v>7.87</v>
      </c>
      <c r="K245" s="67">
        <v>918.11</v>
      </c>
    </row>
    <row r="246" spans="1:11" s="6" customFormat="1" ht="15" outlineLevel="1">
      <c r="A246" s="59" t="s">
        <v>43</v>
      </c>
      <c r="B246" s="108"/>
      <c r="C246" s="108" t="s">
        <v>48</v>
      </c>
      <c r="D246" s="109"/>
      <c r="E246" s="62" t="s">
        <v>43</v>
      </c>
      <c r="F246" s="110" t="s">
        <v>170</v>
      </c>
      <c r="G246" s="111"/>
      <c r="H246" s="110"/>
      <c r="I246" s="68" t="s">
        <v>171</v>
      </c>
      <c r="J246" s="112">
        <v>26.39</v>
      </c>
      <c r="K246" s="69" t="s">
        <v>172</v>
      </c>
    </row>
    <row r="247" spans="1:11" s="6" customFormat="1" ht="15" outlineLevel="1">
      <c r="A247" s="59" t="s">
        <v>43</v>
      </c>
      <c r="B247" s="108"/>
      <c r="C247" s="108" t="s">
        <v>52</v>
      </c>
      <c r="D247" s="109"/>
      <c r="E247" s="62" t="s">
        <v>43</v>
      </c>
      <c r="F247" s="110">
        <v>378.87</v>
      </c>
      <c r="G247" s="111">
        <v>0.6</v>
      </c>
      <c r="H247" s="110"/>
      <c r="I247" s="65">
        <v>291.11</v>
      </c>
      <c r="J247" s="112">
        <v>9.5500000000000007</v>
      </c>
      <c r="K247" s="67">
        <v>2780.09</v>
      </c>
    </row>
    <row r="248" spans="1:11" s="6" customFormat="1" ht="15" outlineLevel="1">
      <c r="A248" s="59" t="s">
        <v>43</v>
      </c>
      <c r="B248" s="108"/>
      <c r="C248" s="108" t="s">
        <v>53</v>
      </c>
      <c r="D248" s="109" t="s">
        <v>54</v>
      </c>
      <c r="E248" s="62">
        <v>85</v>
      </c>
      <c r="F248" s="110"/>
      <c r="G248" s="111"/>
      <c r="H248" s="110"/>
      <c r="I248" s="65">
        <v>4056.87</v>
      </c>
      <c r="J248" s="112">
        <v>70</v>
      </c>
      <c r="K248" s="67">
        <v>88167.72</v>
      </c>
    </row>
    <row r="249" spans="1:11" s="6" customFormat="1" ht="15" outlineLevel="1">
      <c r="A249" s="59" t="s">
        <v>43</v>
      </c>
      <c r="B249" s="108"/>
      <c r="C249" s="108" t="s">
        <v>55</v>
      </c>
      <c r="D249" s="109" t="s">
        <v>54</v>
      </c>
      <c r="E249" s="62">
        <v>70</v>
      </c>
      <c r="F249" s="110"/>
      <c r="G249" s="111"/>
      <c r="H249" s="110"/>
      <c r="I249" s="65">
        <v>3340.95</v>
      </c>
      <c r="J249" s="112">
        <v>41</v>
      </c>
      <c r="K249" s="67">
        <v>51641.09</v>
      </c>
    </row>
    <row r="250" spans="1:11" s="6" customFormat="1" ht="15" outlineLevel="1">
      <c r="A250" s="59" t="s">
        <v>43</v>
      </c>
      <c r="B250" s="108"/>
      <c r="C250" s="108" t="s">
        <v>56</v>
      </c>
      <c r="D250" s="109" t="s">
        <v>54</v>
      </c>
      <c r="E250" s="62">
        <v>98</v>
      </c>
      <c r="F250" s="110"/>
      <c r="G250" s="111"/>
      <c r="H250" s="110"/>
      <c r="I250" s="65">
        <v>3.26</v>
      </c>
      <c r="J250" s="112">
        <v>95</v>
      </c>
      <c r="K250" s="67">
        <v>83.51</v>
      </c>
    </row>
    <row r="251" spans="1:11" s="6" customFormat="1" ht="15" outlineLevel="1">
      <c r="A251" s="59" t="s">
        <v>43</v>
      </c>
      <c r="B251" s="108"/>
      <c r="C251" s="108" t="s">
        <v>57</v>
      </c>
      <c r="D251" s="109" t="s">
        <v>54</v>
      </c>
      <c r="E251" s="62">
        <v>77</v>
      </c>
      <c r="F251" s="110"/>
      <c r="G251" s="111"/>
      <c r="H251" s="110"/>
      <c r="I251" s="65">
        <v>2.56</v>
      </c>
      <c r="J251" s="112">
        <v>65</v>
      </c>
      <c r="K251" s="67">
        <v>57.14</v>
      </c>
    </row>
    <row r="252" spans="1:11" s="6" customFormat="1" ht="30" outlineLevel="1">
      <c r="A252" s="59" t="s">
        <v>43</v>
      </c>
      <c r="B252" s="108"/>
      <c r="C252" s="108" t="s">
        <v>58</v>
      </c>
      <c r="D252" s="109" t="s">
        <v>59</v>
      </c>
      <c r="E252" s="62">
        <v>310</v>
      </c>
      <c r="F252" s="110"/>
      <c r="G252" s="111" t="s">
        <v>168</v>
      </c>
      <c r="H252" s="110"/>
      <c r="I252" s="65">
        <v>361.57</v>
      </c>
      <c r="J252" s="112"/>
      <c r="K252" s="67"/>
    </row>
    <row r="253" spans="1:11" s="6" customFormat="1" ht="15.75">
      <c r="A253" s="70" t="s">
        <v>43</v>
      </c>
      <c r="B253" s="113"/>
      <c r="C253" s="113" t="s">
        <v>60</v>
      </c>
      <c r="D253" s="114"/>
      <c r="E253" s="73" t="s">
        <v>43</v>
      </c>
      <c r="F253" s="115"/>
      <c r="G253" s="116"/>
      <c r="H253" s="115"/>
      <c r="I253" s="76">
        <v>12584.2</v>
      </c>
      <c r="J253" s="117"/>
      <c r="K253" s="78">
        <v>269601.53999999998</v>
      </c>
    </row>
    <row r="254" spans="1:11" s="6" customFormat="1" ht="15" outlineLevel="1">
      <c r="A254" s="59" t="s">
        <v>43</v>
      </c>
      <c r="B254" s="108"/>
      <c r="C254" s="108" t="s">
        <v>61</v>
      </c>
      <c r="D254" s="109"/>
      <c r="E254" s="62" t="s">
        <v>43</v>
      </c>
      <c r="F254" s="110"/>
      <c r="G254" s="111"/>
      <c r="H254" s="110"/>
      <c r="I254" s="65"/>
      <c r="J254" s="112"/>
      <c r="K254" s="67"/>
    </row>
    <row r="255" spans="1:11" s="6" customFormat="1" ht="25.5" outlineLevel="1">
      <c r="A255" s="59" t="s">
        <v>43</v>
      </c>
      <c r="B255" s="108"/>
      <c r="C255" s="108" t="s">
        <v>46</v>
      </c>
      <c r="D255" s="109"/>
      <c r="E255" s="62" t="s">
        <v>43</v>
      </c>
      <c r="F255" s="110">
        <v>2.89</v>
      </c>
      <c r="G255" s="111" t="s">
        <v>173</v>
      </c>
      <c r="H255" s="110"/>
      <c r="I255" s="65">
        <v>0.33</v>
      </c>
      <c r="J255" s="112">
        <v>26.39</v>
      </c>
      <c r="K255" s="67">
        <v>8.7899999999999991</v>
      </c>
    </row>
    <row r="256" spans="1:11" s="6" customFormat="1" ht="25.5" outlineLevel="1">
      <c r="A256" s="59" t="s">
        <v>43</v>
      </c>
      <c r="B256" s="108"/>
      <c r="C256" s="108" t="s">
        <v>48</v>
      </c>
      <c r="D256" s="109"/>
      <c r="E256" s="62" t="s">
        <v>43</v>
      </c>
      <c r="F256" s="110">
        <v>2.89</v>
      </c>
      <c r="G256" s="111" t="s">
        <v>173</v>
      </c>
      <c r="H256" s="110"/>
      <c r="I256" s="65">
        <v>0.33</v>
      </c>
      <c r="J256" s="112">
        <v>26.39</v>
      </c>
      <c r="K256" s="67">
        <v>8.7899999999999991</v>
      </c>
    </row>
    <row r="257" spans="1:11" s="6" customFormat="1" ht="15" outlineLevel="1">
      <c r="A257" s="59" t="s">
        <v>43</v>
      </c>
      <c r="B257" s="108"/>
      <c r="C257" s="108" t="s">
        <v>63</v>
      </c>
      <c r="D257" s="109" t="s">
        <v>54</v>
      </c>
      <c r="E257" s="62">
        <v>175</v>
      </c>
      <c r="F257" s="110"/>
      <c r="G257" s="111"/>
      <c r="H257" s="110"/>
      <c r="I257" s="65">
        <v>0.56999999999999995</v>
      </c>
      <c r="J257" s="112">
        <v>160</v>
      </c>
      <c r="K257" s="67">
        <v>14.06</v>
      </c>
    </row>
    <row r="258" spans="1:11" s="6" customFormat="1" ht="15" outlineLevel="1">
      <c r="A258" s="59" t="s">
        <v>43</v>
      </c>
      <c r="B258" s="108"/>
      <c r="C258" s="108" t="s">
        <v>64</v>
      </c>
      <c r="D258" s="109"/>
      <c r="E258" s="62" t="s">
        <v>43</v>
      </c>
      <c r="F258" s="110"/>
      <c r="G258" s="111"/>
      <c r="H258" s="110"/>
      <c r="I258" s="65">
        <v>0.9</v>
      </c>
      <c r="J258" s="112"/>
      <c r="K258" s="67">
        <v>22.85</v>
      </c>
    </row>
    <row r="259" spans="1:11" s="6" customFormat="1" ht="15.75">
      <c r="A259" s="70" t="s">
        <v>43</v>
      </c>
      <c r="B259" s="113"/>
      <c r="C259" s="113" t="s">
        <v>65</v>
      </c>
      <c r="D259" s="114"/>
      <c r="E259" s="73" t="s">
        <v>43</v>
      </c>
      <c r="F259" s="115"/>
      <c r="G259" s="116"/>
      <c r="H259" s="115"/>
      <c r="I259" s="76">
        <v>12585.1</v>
      </c>
      <c r="J259" s="117"/>
      <c r="K259" s="78">
        <v>269624.39</v>
      </c>
    </row>
    <row r="260" spans="1:11" s="6" customFormat="1" ht="180">
      <c r="A260" s="59">
        <v>20</v>
      </c>
      <c r="B260" s="108" t="s">
        <v>91</v>
      </c>
      <c r="C260" s="108" t="s">
        <v>92</v>
      </c>
      <c r="D260" s="109" t="s">
        <v>93</v>
      </c>
      <c r="E260" s="62">
        <v>109.46</v>
      </c>
      <c r="F260" s="110">
        <v>10.06</v>
      </c>
      <c r="G260" s="111"/>
      <c r="H260" s="110"/>
      <c r="I260" s="65"/>
      <c r="J260" s="112"/>
      <c r="K260" s="67"/>
    </row>
    <row r="261" spans="1:11" s="6" customFormat="1" ht="25.5" outlineLevel="1">
      <c r="A261" s="59" t="s">
        <v>43</v>
      </c>
      <c r="B261" s="108"/>
      <c r="C261" s="108" t="s">
        <v>44</v>
      </c>
      <c r="D261" s="109"/>
      <c r="E261" s="62" t="s">
        <v>43</v>
      </c>
      <c r="F261" s="110">
        <v>10.06</v>
      </c>
      <c r="G261" s="111" t="s">
        <v>94</v>
      </c>
      <c r="H261" s="110"/>
      <c r="I261" s="65">
        <v>1671.57</v>
      </c>
      <c r="J261" s="112">
        <v>26.39</v>
      </c>
      <c r="K261" s="67">
        <v>44112.800000000003</v>
      </c>
    </row>
    <row r="262" spans="1:11" s="6" customFormat="1" ht="15" outlineLevel="1">
      <c r="A262" s="59" t="s">
        <v>43</v>
      </c>
      <c r="B262" s="108"/>
      <c r="C262" s="108" t="s">
        <v>46</v>
      </c>
      <c r="D262" s="109"/>
      <c r="E262" s="62" t="s">
        <v>43</v>
      </c>
      <c r="F262" s="110"/>
      <c r="G262" s="111" t="s">
        <v>95</v>
      </c>
      <c r="H262" s="110"/>
      <c r="I262" s="65"/>
      <c r="J262" s="112"/>
      <c r="K262" s="67"/>
    </row>
    <row r="263" spans="1:11" s="6" customFormat="1" ht="15" outlineLevel="1">
      <c r="A263" s="59" t="s">
        <v>43</v>
      </c>
      <c r="B263" s="108"/>
      <c r="C263" s="108" t="s">
        <v>48</v>
      </c>
      <c r="D263" s="109"/>
      <c r="E263" s="62" t="s">
        <v>43</v>
      </c>
      <c r="F263" s="110"/>
      <c r="G263" s="111"/>
      <c r="H263" s="110"/>
      <c r="I263" s="65"/>
      <c r="J263" s="112">
        <v>26.39</v>
      </c>
      <c r="K263" s="67"/>
    </row>
    <row r="264" spans="1:11" s="6" customFormat="1" ht="15" outlineLevel="1">
      <c r="A264" s="59" t="s">
        <v>43</v>
      </c>
      <c r="B264" s="108"/>
      <c r="C264" s="108" t="s">
        <v>52</v>
      </c>
      <c r="D264" s="109"/>
      <c r="E264" s="62" t="s">
        <v>43</v>
      </c>
      <c r="F264" s="110"/>
      <c r="G264" s="111"/>
      <c r="H264" s="110"/>
      <c r="I264" s="65"/>
      <c r="J264" s="112"/>
      <c r="K264" s="67"/>
    </row>
    <row r="265" spans="1:11" s="6" customFormat="1" ht="15" outlineLevel="1">
      <c r="A265" s="59" t="s">
        <v>43</v>
      </c>
      <c r="B265" s="108"/>
      <c r="C265" s="108" t="s">
        <v>53</v>
      </c>
      <c r="D265" s="109" t="s">
        <v>54</v>
      </c>
      <c r="E265" s="62">
        <v>100</v>
      </c>
      <c r="F265" s="110"/>
      <c r="G265" s="111"/>
      <c r="H265" s="110"/>
      <c r="I265" s="65">
        <v>1671.57</v>
      </c>
      <c r="J265" s="112">
        <v>83</v>
      </c>
      <c r="K265" s="67">
        <v>36613.620000000003</v>
      </c>
    </row>
    <row r="266" spans="1:11" s="6" customFormat="1" ht="15" outlineLevel="1">
      <c r="A266" s="59" t="s">
        <v>43</v>
      </c>
      <c r="B266" s="108"/>
      <c r="C266" s="108" t="s">
        <v>55</v>
      </c>
      <c r="D266" s="109" t="s">
        <v>54</v>
      </c>
      <c r="E266" s="62">
        <v>64</v>
      </c>
      <c r="F266" s="110"/>
      <c r="G266" s="111"/>
      <c r="H266" s="110"/>
      <c r="I266" s="65">
        <v>1069.8</v>
      </c>
      <c r="J266" s="112">
        <v>41</v>
      </c>
      <c r="K266" s="67">
        <v>18086.25</v>
      </c>
    </row>
    <row r="267" spans="1:11" s="6" customFormat="1" ht="15" outlineLevel="1">
      <c r="A267" s="59" t="s">
        <v>43</v>
      </c>
      <c r="B267" s="108"/>
      <c r="C267" s="108" t="s">
        <v>56</v>
      </c>
      <c r="D267" s="109" t="s">
        <v>54</v>
      </c>
      <c r="E267" s="62">
        <v>98</v>
      </c>
      <c r="F267" s="110"/>
      <c r="G267" s="111"/>
      <c r="H267" s="110"/>
      <c r="I267" s="65">
        <v>0</v>
      </c>
      <c r="J267" s="112">
        <v>95</v>
      </c>
      <c r="K267" s="67">
        <v>0</v>
      </c>
    </row>
    <row r="268" spans="1:11" s="6" customFormat="1" ht="15" outlineLevel="1">
      <c r="A268" s="59" t="s">
        <v>43</v>
      </c>
      <c r="B268" s="108"/>
      <c r="C268" s="108" t="s">
        <v>57</v>
      </c>
      <c r="D268" s="109" t="s">
        <v>54</v>
      </c>
      <c r="E268" s="62">
        <v>77</v>
      </c>
      <c r="F268" s="110"/>
      <c r="G268" s="111"/>
      <c r="H268" s="110"/>
      <c r="I268" s="65">
        <v>0</v>
      </c>
      <c r="J268" s="112">
        <v>65</v>
      </c>
      <c r="K268" s="67">
        <v>0</v>
      </c>
    </row>
    <row r="269" spans="1:11" s="6" customFormat="1" ht="30" outlineLevel="1">
      <c r="A269" s="59" t="s">
        <v>43</v>
      </c>
      <c r="B269" s="108"/>
      <c r="C269" s="108" t="s">
        <v>58</v>
      </c>
      <c r="D269" s="109" t="s">
        <v>59</v>
      </c>
      <c r="E269" s="62">
        <v>0.9</v>
      </c>
      <c r="F269" s="110"/>
      <c r="G269" s="111" t="s">
        <v>94</v>
      </c>
      <c r="H269" s="110"/>
      <c r="I269" s="65">
        <v>149.54</v>
      </c>
      <c r="J269" s="112"/>
      <c r="K269" s="67"/>
    </row>
    <row r="270" spans="1:11" s="6" customFormat="1" ht="15.75">
      <c r="A270" s="70" t="s">
        <v>43</v>
      </c>
      <c r="B270" s="113"/>
      <c r="C270" s="113" t="s">
        <v>60</v>
      </c>
      <c r="D270" s="114"/>
      <c r="E270" s="73" t="s">
        <v>43</v>
      </c>
      <c r="F270" s="115"/>
      <c r="G270" s="116"/>
      <c r="H270" s="115"/>
      <c r="I270" s="76">
        <v>4412.9399999999996</v>
      </c>
      <c r="J270" s="117"/>
      <c r="K270" s="78">
        <v>98812.67</v>
      </c>
    </row>
    <row r="271" spans="1:11" s="6" customFormat="1" ht="180">
      <c r="A271" s="59">
        <v>21</v>
      </c>
      <c r="B271" s="108" t="s">
        <v>174</v>
      </c>
      <c r="C271" s="108" t="s">
        <v>175</v>
      </c>
      <c r="D271" s="109" t="s">
        <v>142</v>
      </c>
      <c r="E271" s="62" t="s">
        <v>176</v>
      </c>
      <c r="F271" s="110">
        <v>96.73</v>
      </c>
      <c r="G271" s="111"/>
      <c r="H271" s="110"/>
      <c r="I271" s="65"/>
      <c r="J271" s="112"/>
      <c r="K271" s="67"/>
    </row>
    <row r="272" spans="1:11" s="6" customFormat="1" ht="25.5" outlineLevel="1">
      <c r="A272" s="59" t="s">
        <v>43</v>
      </c>
      <c r="B272" s="108"/>
      <c r="C272" s="108" t="s">
        <v>44</v>
      </c>
      <c r="D272" s="109"/>
      <c r="E272" s="62" t="s">
        <v>43</v>
      </c>
      <c r="F272" s="110">
        <v>74.13</v>
      </c>
      <c r="G272" s="111" t="s">
        <v>94</v>
      </c>
      <c r="H272" s="110"/>
      <c r="I272" s="65">
        <v>123.17</v>
      </c>
      <c r="J272" s="112">
        <v>26.39</v>
      </c>
      <c r="K272" s="67">
        <v>3250.58</v>
      </c>
    </row>
    <row r="273" spans="1:11" s="6" customFormat="1" ht="15" outlineLevel="1">
      <c r="A273" s="59" t="s">
        <v>43</v>
      </c>
      <c r="B273" s="108"/>
      <c r="C273" s="108" t="s">
        <v>46</v>
      </c>
      <c r="D273" s="109"/>
      <c r="E273" s="62" t="s">
        <v>43</v>
      </c>
      <c r="F273" s="110">
        <v>13.14</v>
      </c>
      <c r="G273" s="111" t="s">
        <v>95</v>
      </c>
      <c r="H273" s="110"/>
      <c r="I273" s="65">
        <v>21.57</v>
      </c>
      <c r="J273" s="112">
        <v>8.01</v>
      </c>
      <c r="K273" s="67">
        <v>172.81</v>
      </c>
    </row>
    <row r="274" spans="1:11" s="6" customFormat="1" ht="15" outlineLevel="1">
      <c r="A274" s="59" t="s">
        <v>43</v>
      </c>
      <c r="B274" s="108"/>
      <c r="C274" s="108" t="s">
        <v>48</v>
      </c>
      <c r="D274" s="109"/>
      <c r="E274" s="62" t="s">
        <v>43</v>
      </c>
      <c r="F274" s="110" t="s">
        <v>177</v>
      </c>
      <c r="G274" s="111"/>
      <c r="H274" s="110"/>
      <c r="I274" s="68" t="s">
        <v>178</v>
      </c>
      <c r="J274" s="112">
        <v>26.39</v>
      </c>
      <c r="K274" s="69" t="s">
        <v>179</v>
      </c>
    </row>
    <row r="275" spans="1:11" s="6" customFormat="1" ht="15" outlineLevel="1">
      <c r="A275" s="59" t="s">
        <v>43</v>
      </c>
      <c r="B275" s="108"/>
      <c r="C275" s="108" t="s">
        <v>52</v>
      </c>
      <c r="D275" s="109"/>
      <c r="E275" s="62" t="s">
        <v>43</v>
      </c>
      <c r="F275" s="110">
        <v>9.4600000000000009</v>
      </c>
      <c r="G275" s="111"/>
      <c r="H275" s="110"/>
      <c r="I275" s="65">
        <v>10.35</v>
      </c>
      <c r="J275" s="112">
        <v>6.81</v>
      </c>
      <c r="K275" s="67">
        <v>70.52</v>
      </c>
    </row>
    <row r="276" spans="1:11" s="6" customFormat="1" ht="15" outlineLevel="1">
      <c r="A276" s="59" t="s">
        <v>43</v>
      </c>
      <c r="B276" s="108"/>
      <c r="C276" s="108" t="s">
        <v>53</v>
      </c>
      <c r="D276" s="109" t="s">
        <v>54</v>
      </c>
      <c r="E276" s="62">
        <v>100</v>
      </c>
      <c r="F276" s="110"/>
      <c r="G276" s="111"/>
      <c r="H276" s="110"/>
      <c r="I276" s="65">
        <v>123.17</v>
      </c>
      <c r="J276" s="112">
        <v>83</v>
      </c>
      <c r="K276" s="67">
        <v>2697.98</v>
      </c>
    </row>
    <row r="277" spans="1:11" s="6" customFormat="1" ht="15" outlineLevel="1">
      <c r="A277" s="59" t="s">
        <v>43</v>
      </c>
      <c r="B277" s="108"/>
      <c r="C277" s="108" t="s">
        <v>55</v>
      </c>
      <c r="D277" s="109" t="s">
        <v>54</v>
      </c>
      <c r="E277" s="62">
        <v>64</v>
      </c>
      <c r="F277" s="110"/>
      <c r="G277" s="111"/>
      <c r="H277" s="110"/>
      <c r="I277" s="65">
        <v>78.83</v>
      </c>
      <c r="J277" s="112">
        <v>41</v>
      </c>
      <c r="K277" s="67">
        <v>1332.74</v>
      </c>
    </row>
    <row r="278" spans="1:11" s="6" customFormat="1" ht="15" outlineLevel="1">
      <c r="A278" s="59" t="s">
        <v>43</v>
      </c>
      <c r="B278" s="108"/>
      <c r="C278" s="108" t="s">
        <v>56</v>
      </c>
      <c r="D278" s="109" t="s">
        <v>54</v>
      </c>
      <c r="E278" s="62">
        <v>98</v>
      </c>
      <c r="F278" s="110"/>
      <c r="G278" s="111"/>
      <c r="H278" s="110"/>
      <c r="I278" s="65">
        <v>0.66</v>
      </c>
      <c r="J278" s="112">
        <v>95</v>
      </c>
      <c r="K278" s="67">
        <v>16.88</v>
      </c>
    </row>
    <row r="279" spans="1:11" s="6" customFormat="1" ht="15" outlineLevel="1">
      <c r="A279" s="59" t="s">
        <v>43</v>
      </c>
      <c r="B279" s="108"/>
      <c r="C279" s="108" t="s">
        <v>57</v>
      </c>
      <c r="D279" s="109" t="s">
        <v>54</v>
      </c>
      <c r="E279" s="62">
        <v>77</v>
      </c>
      <c r="F279" s="110"/>
      <c r="G279" s="111"/>
      <c r="H279" s="110"/>
      <c r="I279" s="65">
        <v>0.52</v>
      </c>
      <c r="J279" s="112">
        <v>65</v>
      </c>
      <c r="K279" s="67">
        <v>11.55</v>
      </c>
    </row>
    <row r="280" spans="1:11" s="6" customFormat="1" ht="30" outlineLevel="1">
      <c r="A280" s="59" t="s">
        <v>43</v>
      </c>
      <c r="B280" s="108"/>
      <c r="C280" s="108" t="s">
        <v>58</v>
      </c>
      <c r="D280" s="109" t="s">
        <v>59</v>
      </c>
      <c r="E280" s="62">
        <v>5.31</v>
      </c>
      <c r="F280" s="110"/>
      <c r="G280" s="111" t="s">
        <v>94</v>
      </c>
      <c r="H280" s="110"/>
      <c r="I280" s="65">
        <v>8.82</v>
      </c>
      <c r="J280" s="112"/>
      <c r="K280" s="67"/>
    </row>
    <row r="281" spans="1:11" s="6" customFormat="1" ht="15.75">
      <c r="A281" s="70" t="s">
        <v>43</v>
      </c>
      <c r="B281" s="113"/>
      <c r="C281" s="113" t="s">
        <v>60</v>
      </c>
      <c r="D281" s="114"/>
      <c r="E281" s="73" t="s">
        <v>43</v>
      </c>
      <c r="F281" s="115"/>
      <c r="G281" s="116"/>
      <c r="H281" s="115"/>
      <c r="I281" s="76">
        <v>358.27</v>
      </c>
      <c r="J281" s="117"/>
      <c r="K281" s="78">
        <v>7553.06</v>
      </c>
    </row>
    <row r="282" spans="1:11" s="6" customFormat="1" ht="15" outlineLevel="1">
      <c r="A282" s="59" t="s">
        <v>43</v>
      </c>
      <c r="B282" s="108"/>
      <c r="C282" s="108" t="s">
        <v>61</v>
      </c>
      <c r="D282" s="109"/>
      <c r="E282" s="62" t="s">
        <v>43</v>
      </c>
      <c r="F282" s="110"/>
      <c r="G282" s="111"/>
      <c r="H282" s="110"/>
      <c r="I282" s="65"/>
      <c r="J282" s="112"/>
      <c r="K282" s="67"/>
    </row>
    <row r="283" spans="1:11" s="6" customFormat="1" ht="25.5" outlineLevel="1">
      <c r="A283" s="59" t="s">
        <v>43</v>
      </c>
      <c r="B283" s="108"/>
      <c r="C283" s="108" t="s">
        <v>46</v>
      </c>
      <c r="D283" s="109"/>
      <c r="E283" s="62" t="s">
        <v>43</v>
      </c>
      <c r="F283" s="110">
        <v>0.41</v>
      </c>
      <c r="G283" s="111" t="s">
        <v>100</v>
      </c>
      <c r="H283" s="110"/>
      <c r="I283" s="65">
        <v>7.0000000000000007E-2</v>
      </c>
      <c r="J283" s="112">
        <v>26.39</v>
      </c>
      <c r="K283" s="67">
        <v>1.78</v>
      </c>
    </row>
    <row r="284" spans="1:11" s="6" customFormat="1" ht="25.5" outlineLevel="1">
      <c r="A284" s="59" t="s">
        <v>43</v>
      </c>
      <c r="B284" s="108"/>
      <c r="C284" s="108" t="s">
        <v>48</v>
      </c>
      <c r="D284" s="109"/>
      <c r="E284" s="62" t="s">
        <v>43</v>
      </c>
      <c r="F284" s="110">
        <v>0.41</v>
      </c>
      <c r="G284" s="111" t="s">
        <v>100</v>
      </c>
      <c r="H284" s="110"/>
      <c r="I284" s="65">
        <v>7.0000000000000007E-2</v>
      </c>
      <c r="J284" s="112">
        <v>26.39</v>
      </c>
      <c r="K284" s="67">
        <v>1.78</v>
      </c>
    </row>
    <row r="285" spans="1:11" s="6" customFormat="1" ht="15" outlineLevel="1">
      <c r="A285" s="59" t="s">
        <v>43</v>
      </c>
      <c r="B285" s="108"/>
      <c r="C285" s="108" t="s">
        <v>63</v>
      </c>
      <c r="D285" s="109" t="s">
        <v>54</v>
      </c>
      <c r="E285" s="62">
        <v>175</v>
      </c>
      <c r="F285" s="110"/>
      <c r="G285" s="111"/>
      <c r="H285" s="110"/>
      <c r="I285" s="65">
        <v>0.12</v>
      </c>
      <c r="J285" s="112">
        <v>160</v>
      </c>
      <c r="K285" s="67">
        <v>2.85</v>
      </c>
    </row>
    <row r="286" spans="1:11" s="6" customFormat="1" ht="15" outlineLevel="1">
      <c r="A286" s="59" t="s">
        <v>43</v>
      </c>
      <c r="B286" s="108"/>
      <c r="C286" s="108" t="s">
        <v>64</v>
      </c>
      <c r="D286" s="109"/>
      <c r="E286" s="62" t="s">
        <v>43</v>
      </c>
      <c r="F286" s="110"/>
      <c r="G286" s="111"/>
      <c r="H286" s="110"/>
      <c r="I286" s="65">
        <v>0.19</v>
      </c>
      <c r="J286" s="112"/>
      <c r="K286" s="67">
        <v>4.63</v>
      </c>
    </row>
    <row r="287" spans="1:11" s="6" customFormat="1" ht="15.75">
      <c r="A287" s="70" t="s">
        <v>43</v>
      </c>
      <c r="B287" s="113"/>
      <c r="C287" s="113" t="s">
        <v>65</v>
      </c>
      <c r="D287" s="114"/>
      <c r="E287" s="73" t="s">
        <v>43</v>
      </c>
      <c r="F287" s="115"/>
      <c r="G287" s="116"/>
      <c r="H287" s="115"/>
      <c r="I287" s="76">
        <v>358.46</v>
      </c>
      <c r="J287" s="117"/>
      <c r="K287" s="78">
        <v>7557.69</v>
      </c>
    </row>
    <row r="288" spans="1:11" s="6" customFormat="1" ht="45">
      <c r="A288" s="59">
        <v>22</v>
      </c>
      <c r="B288" s="108" t="s">
        <v>180</v>
      </c>
      <c r="C288" s="108" t="s">
        <v>181</v>
      </c>
      <c r="D288" s="109" t="s">
        <v>106</v>
      </c>
      <c r="E288" s="62" t="s">
        <v>182</v>
      </c>
      <c r="F288" s="110">
        <v>18660.61</v>
      </c>
      <c r="G288" s="111"/>
      <c r="H288" s="110"/>
      <c r="I288" s="65">
        <v>183.83</v>
      </c>
      <c r="J288" s="112">
        <v>3.05</v>
      </c>
      <c r="K288" s="78">
        <v>560.66999999999996</v>
      </c>
    </row>
    <row r="289" spans="1:11" s="6" customFormat="1" ht="180">
      <c r="A289" s="59">
        <v>23</v>
      </c>
      <c r="B289" s="108" t="s">
        <v>183</v>
      </c>
      <c r="C289" s="108" t="s">
        <v>184</v>
      </c>
      <c r="D289" s="109" t="s">
        <v>142</v>
      </c>
      <c r="E289" s="62" t="s">
        <v>176</v>
      </c>
      <c r="F289" s="110">
        <v>314.81</v>
      </c>
      <c r="G289" s="111">
        <v>2</v>
      </c>
      <c r="H289" s="110"/>
      <c r="I289" s="65"/>
      <c r="J289" s="112"/>
      <c r="K289" s="67"/>
    </row>
    <row r="290" spans="1:11" s="6" customFormat="1" ht="25.5" outlineLevel="1">
      <c r="A290" s="59" t="s">
        <v>43</v>
      </c>
      <c r="B290" s="108"/>
      <c r="C290" s="108" t="s">
        <v>44</v>
      </c>
      <c r="D290" s="109"/>
      <c r="E290" s="62" t="s">
        <v>43</v>
      </c>
      <c r="F290" s="110">
        <v>25.35</v>
      </c>
      <c r="G290" s="111" t="s">
        <v>185</v>
      </c>
      <c r="H290" s="110"/>
      <c r="I290" s="65">
        <v>84.24</v>
      </c>
      <c r="J290" s="112">
        <v>26.39</v>
      </c>
      <c r="K290" s="67">
        <v>2223.1799999999998</v>
      </c>
    </row>
    <row r="291" spans="1:11" s="6" customFormat="1" ht="15" outlineLevel="1">
      <c r="A291" s="59" t="s">
        <v>43</v>
      </c>
      <c r="B291" s="108"/>
      <c r="C291" s="108" t="s">
        <v>46</v>
      </c>
      <c r="D291" s="109"/>
      <c r="E291" s="62" t="s">
        <v>43</v>
      </c>
      <c r="F291" s="110">
        <v>1.81</v>
      </c>
      <c r="G291" s="111" t="s">
        <v>186</v>
      </c>
      <c r="H291" s="110"/>
      <c r="I291" s="65">
        <v>5.94</v>
      </c>
      <c r="J291" s="112">
        <v>10.23</v>
      </c>
      <c r="K291" s="67">
        <v>60.8</v>
      </c>
    </row>
    <row r="292" spans="1:11" s="6" customFormat="1" ht="15" outlineLevel="1">
      <c r="A292" s="59" t="s">
        <v>43</v>
      </c>
      <c r="B292" s="108"/>
      <c r="C292" s="108" t="s">
        <v>48</v>
      </c>
      <c r="D292" s="109"/>
      <c r="E292" s="62" t="s">
        <v>43</v>
      </c>
      <c r="F292" s="110" t="s">
        <v>187</v>
      </c>
      <c r="G292" s="111"/>
      <c r="H292" s="110"/>
      <c r="I292" s="68" t="s">
        <v>188</v>
      </c>
      <c r="J292" s="112">
        <v>26.39</v>
      </c>
      <c r="K292" s="69" t="s">
        <v>189</v>
      </c>
    </row>
    <row r="293" spans="1:11" s="6" customFormat="1" ht="15" outlineLevel="1">
      <c r="A293" s="59" t="s">
        <v>43</v>
      </c>
      <c r="B293" s="108"/>
      <c r="C293" s="108" t="s">
        <v>52</v>
      </c>
      <c r="D293" s="109"/>
      <c r="E293" s="62" t="s">
        <v>43</v>
      </c>
      <c r="F293" s="110">
        <v>287.64999999999998</v>
      </c>
      <c r="G293" s="111">
        <v>2</v>
      </c>
      <c r="H293" s="110"/>
      <c r="I293" s="65">
        <v>629.72</v>
      </c>
      <c r="J293" s="112">
        <v>2.76</v>
      </c>
      <c r="K293" s="67">
        <v>1738.04</v>
      </c>
    </row>
    <row r="294" spans="1:11" s="6" customFormat="1" ht="15" outlineLevel="1">
      <c r="A294" s="59" t="s">
        <v>43</v>
      </c>
      <c r="B294" s="108"/>
      <c r="C294" s="108" t="s">
        <v>53</v>
      </c>
      <c r="D294" s="109" t="s">
        <v>54</v>
      </c>
      <c r="E294" s="62">
        <v>100</v>
      </c>
      <c r="F294" s="110"/>
      <c r="G294" s="111"/>
      <c r="H294" s="110"/>
      <c r="I294" s="65">
        <v>84.24</v>
      </c>
      <c r="J294" s="112">
        <v>83</v>
      </c>
      <c r="K294" s="67">
        <v>1845.24</v>
      </c>
    </row>
    <row r="295" spans="1:11" s="6" customFormat="1" ht="15" outlineLevel="1">
      <c r="A295" s="59" t="s">
        <v>43</v>
      </c>
      <c r="B295" s="108"/>
      <c r="C295" s="108" t="s">
        <v>55</v>
      </c>
      <c r="D295" s="109" t="s">
        <v>54</v>
      </c>
      <c r="E295" s="62">
        <v>64</v>
      </c>
      <c r="F295" s="110"/>
      <c r="G295" s="111"/>
      <c r="H295" s="110"/>
      <c r="I295" s="65">
        <v>53.91</v>
      </c>
      <c r="J295" s="112">
        <v>41</v>
      </c>
      <c r="K295" s="67">
        <v>911.5</v>
      </c>
    </row>
    <row r="296" spans="1:11" s="6" customFormat="1" ht="15" outlineLevel="1">
      <c r="A296" s="59" t="s">
        <v>43</v>
      </c>
      <c r="B296" s="108"/>
      <c r="C296" s="108" t="s">
        <v>56</v>
      </c>
      <c r="D296" s="109" t="s">
        <v>54</v>
      </c>
      <c r="E296" s="62">
        <v>98</v>
      </c>
      <c r="F296" s="110"/>
      <c r="G296" s="111"/>
      <c r="H296" s="110"/>
      <c r="I296" s="65">
        <v>0.87</v>
      </c>
      <c r="J296" s="112">
        <v>95</v>
      </c>
      <c r="K296" s="67">
        <v>22.23</v>
      </c>
    </row>
    <row r="297" spans="1:11" s="6" customFormat="1" ht="15" outlineLevel="1">
      <c r="A297" s="59" t="s">
        <v>43</v>
      </c>
      <c r="B297" s="108"/>
      <c r="C297" s="108" t="s">
        <v>57</v>
      </c>
      <c r="D297" s="109" t="s">
        <v>54</v>
      </c>
      <c r="E297" s="62">
        <v>77</v>
      </c>
      <c r="F297" s="110"/>
      <c r="G297" s="111"/>
      <c r="H297" s="110"/>
      <c r="I297" s="65">
        <v>0.69</v>
      </c>
      <c r="J297" s="112">
        <v>65</v>
      </c>
      <c r="K297" s="67">
        <v>15.21</v>
      </c>
    </row>
    <row r="298" spans="1:11" s="6" customFormat="1" ht="30" outlineLevel="1">
      <c r="A298" s="59" t="s">
        <v>43</v>
      </c>
      <c r="B298" s="108"/>
      <c r="C298" s="108" t="s">
        <v>58</v>
      </c>
      <c r="D298" s="109" t="s">
        <v>59</v>
      </c>
      <c r="E298" s="62">
        <v>2.13</v>
      </c>
      <c r="F298" s="110"/>
      <c r="G298" s="111" t="s">
        <v>185</v>
      </c>
      <c r="H298" s="110"/>
      <c r="I298" s="65">
        <v>7.08</v>
      </c>
      <c r="J298" s="112"/>
      <c r="K298" s="67"/>
    </row>
    <row r="299" spans="1:11" s="6" customFormat="1" ht="15.75">
      <c r="A299" s="70" t="s">
        <v>43</v>
      </c>
      <c r="B299" s="113"/>
      <c r="C299" s="113" t="s">
        <v>60</v>
      </c>
      <c r="D299" s="114"/>
      <c r="E299" s="73" t="s">
        <v>43</v>
      </c>
      <c r="F299" s="115"/>
      <c r="G299" s="116"/>
      <c r="H299" s="115"/>
      <c r="I299" s="76">
        <v>859.61</v>
      </c>
      <c r="J299" s="117"/>
      <c r="K299" s="78">
        <v>6816.2</v>
      </c>
    </row>
    <row r="300" spans="1:11" s="6" customFormat="1" ht="15" outlineLevel="1">
      <c r="A300" s="59" t="s">
        <v>43</v>
      </c>
      <c r="B300" s="108"/>
      <c r="C300" s="108" t="s">
        <v>61</v>
      </c>
      <c r="D300" s="109"/>
      <c r="E300" s="62" t="s">
        <v>43</v>
      </c>
      <c r="F300" s="110"/>
      <c r="G300" s="111"/>
      <c r="H300" s="110"/>
      <c r="I300" s="65"/>
      <c r="J300" s="112"/>
      <c r="K300" s="67"/>
    </row>
    <row r="301" spans="1:11" s="6" customFormat="1" ht="25.5" outlineLevel="1">
      <c r="A301" s="59" t="s">
        <v>43</v>
      </c>
      <c r="B301" s="108"/>
      <c r="C301" s="108" t="s">
        <v>46</v>
      </c>
      <c r="D301" s="109"/>
      <c r="E301" s="62" t="s">
        <v>43</v>
      </c>
      <c r="F301" s="110">
        <v>0.27</v>
      </c>
      <c r="G301" s="111" t="s">
        <v>190</v>
      </c>
      <c r="H301" s="110"/>
      <c r="I301" s="65">
        <v>0.09</v>
      </c>
      <c r="J301" s="112">
        <v>26.39</v>
      </c>
      <c r="K301" s="67">
        <v>2.34</v>
      </c>
    </row>
    <row r="302" spans="1:11" s="6" customFormat="1" ht="25.5" outlineLevel="1">
      <c r="A302" s="59" t="s">
        <v>43</v>
      </c>
      <c r="B302" s="108"/>
      <c r="C302" s="108" t="s">
        <v>48</v>
      </c>
      <c r="D302" s="109"/>
      <c r="E302" s="62" t="s">
        <v>43</v>
      </c>
      <c r="F302" s="110">
        <v>0.27</v>
      </c>
      <c r="G302" s="111" t="s">
        <v>190</v>
      </c>
      <c r="H302" s="110"/>
      <c r="I302" s="65">
        <v>0.09</v>
      </c>
      <c r="J302" s="112">
        <v>26.39</v>
      </c>
      <c r="K302" s="67">
        <v>2.34</v>
      </c>
    </row>
    <row r="303" spans="1:11" s="6" customFormat="1" ht="15" outlineLevel="1">
      <c r="A303" s="59" t="s">
        <v>43</v>
      </c>
      <c r="B303" s="108"/>
      <c r="C303" s="108" t="s">
        <v>63</v>
      </c>
      <c r="D303" s="109" t="s">
        <v>54</v>
      </c>
      <c r="E303" s="62">
        <v>175</v>
      </c>
      <c r="F303" s="110"/>
      <c r="G303" s="111"/>
      <c r="H303" s="110"/>
      <c r="I303" s="65">
        <v>0.16</v>
      </c>
      <c r="J303" s="112">
        <v>160</v>
      </c>
      <c r="K303" s="67">
        <v>3.74</v>
      </c>
    </row>
    <row r="304" spans="1:11" s="6" customFormat="1" ht="15" outlineLevel="1">
      <c r="A304" s="59" t="s">
        <v>43</v>
      </c>
      <c r="B304" s="108"/>
      <c r="C304" s="108" t="s">
        <v>64</v>
      </c>
      <c r="D304" s="109"/>
      <c r="E304" s="62" t="s">
        <v>43</v>
      </c>
      <c r="F304" s="110"/>
      <c r="G304" s="111"/>
      <c r="H304" s="110"/>
      <c r="I304" s="65">
        <v>0.25</v>
      </c>
      <c r="J304" s="112"/>
      <c r="K304" s="67">
        <v>6.08</v>
      </c>
    </row>
    <row r="305" spans="1:11" s="6" customFormat="1" ht="15.75">
      <c r="A305" s="70" t="s">
        <v>43</v>
      </c>
      <c r="B305" s="113"/>
      <c r="C305" s="113" t="s">
        <v>65</v>
      </c>
      <c r="D305" s="114"/>
      <c r="E305" s="73" t="s">
        <v>43</v>
      </c>
      <c r="F305" s="115"/>
      <c r="G305" s="116"/>
      <c r="H305" s="115"/>
      <c r="I305" s="76">
        <v>859.86</v>
      </c>
      <c r="J305" s="117"/>
      <c r="K305" s="78">
        <v>6822.28</v>
      </c>
    </row>
    <row r="306" spans="1:11" s="6" customFormat="1" ht="180">
      <c r="A306" s="59">
        <v>24</v>
      </c>
      <c r="B306" s="108" t="s">
        <v>191</v>
      </c>
      <c r="C306" s="108" t="s">
        <v>192</v>
      </c>
      <c r="D306" s="109" t="s">
        <v>142</v>
      </c>
      <c r="E306" s="62" t="s">
        <v>167</v>
      </c>
      <c r="F306" s="110">
        <v>4572.08</v>
      </c>
      <c r="G306" s="111"/>
      <c r="H306" s="110"/>
      <c r="I306" s="65"/>
      <c r="J306" s="112"/>
      <c r="K306" s="67"/>
    </row>
    <row r="307" spans="1:11" s="6" customFormat="1" ht="25.5" outlineLevel="1">
      <c r="A307" s="59" t="s">
        <v>43</v>
      </c>
      <c r="B307" s="108"/>
      <c r="C307" s="108" t="s">
        <v>44</v>
      </c>
      <c r="D307" s="109"/>
      <c r="E307" s="62" t="s">
        <v>43</v>
      </c>
      <c r="F307" s="110">
        <v>4092</v>
      </c>
      <c r="G307" s="111" t="s">
        <v>94</v>
      </c>
      <c r="H307" s="110"/>
      <c r="I307" s="65">
        <v>7954.65</v>
      </c>
      <c r="J307" s="112">
        <v>26.39</v>
      </c>
      <c r="K307" s="67">
        <v>209923.13</v>
      </c>
    </row>
    <row r="308" spans="1:11" s="6" customFormat="1" ht="15" outlineLevel="1">
      <c r="A308" s="59" t="s">
        <v>43</v>
      </c>
      <c r="B308" s="108"/>
      <c r="C308" s="108" t="s">
        <v>46</v>
      </c>
      <c r="D308" s="109"/>
      <c r="E308" s="62" t="s">
        <v>43</v>
      </c>
      <c r="F308" s="110">
        <v>101.22</v>
      </c>
      <c r="G308" s="111" t="s">
        <v>95</v>
      </c>
      <c r="H308" s="110"/>
      <c r="I308" s="65">
        <v>194.43</v>
      </c>
      <c r="J308" s="112">
        <v>7.87</v>
      </c>
      <c r="K308" s="67">
        <v>1530.19</v>
      </c>
    </row>
    <row r="309" spans="1:11" s="6" customFormat="1" ht="15" outlineLevel="1">
      <c r="A309" s="59" t="s">
        <v>43</v>
      </c>
      <c r="B309" s="108"/>
      <c r="C309" s="108" t="s">
        <v>48</v>
      </c>
      <c r="D309" s="109"/>
      <c r="E309" s="62" t="s">
        <v>43</v>
      </c>
      <c r="F309" s="110" t="s">
        <v>170</v>
      </c>
      <c r="G309" s="111"/>
      <c r="H309" s="110"/>
      <c r="I309" s="68" t="s">
        <v>193</v>
      </c>
      <c r="J309" s="112">
        <v>26.39</v>
      </c>
      <c r="K309" s="69" t="s">
        <v>194</v>
      </c>
    </row>
    <row r="310" spans="1:11" s="6" customFormat="1" ht="15" outlineLevel="1">
      <c r="A310" s="59" t="s">
        <v>43</v>
      </c>
      <c r="B310" s="108"/>
      <c r="C310" s="108" t="s">
        <v>52</v>
      </c>
      <c r="D310" s="109"/>
      <c r="E310" s="62" t="s">
        <v>43</v>
      </c>
      <c r="F310" s="110">
        <v>378.87</v>
      </c>
      <c r="G310" s="111"/>
      <c r="H310" s="110"/>
      <c r="I310" s="65">
        <v>485.18</v>
      </c>
      <c r="J310" s="112">
        <v>9.5500000000000007</v>
      </c>
      <c r="K310" s="67">
        <v>4633.4799999999996</v>
      </c>
    </row>
    <row r="311" spans="1:11" s="6" customFormat="1" ht="15" outlineLevel="1">
      <c r="A311" s="59" t="s">
        <v>43</v>
      </c>
      <c r="B311" s="108"/>
      <c r="C311" s="108" t="s">
        <v>53</v>
      </c>
      <c r="D311" s="109" t="s">
        <v>54</v>
      </c>
      <c r="E311" s="62">
        <v>85</v>
      </c>
      <c r="F311" s="110"/>
      <c r="G311" s="111"/>
      <c r="H311" s="110"/>
      <c r="I311" s="65">
        <v>6761.45</v>
      </c>
      <c r="J311" s="112">
        <v>70</v>
      </c>
      <c r="K311" s="67">
        <v>146946.19</v>
      </c>
    </row>
    <row r="312" spans="1:11" s="6" customFormat="1" ht="15" outlineLevel="1">
      <c r="A312" s="59" t="s">
        <v>43</v>
      </c>
      <c r="B312" s="108"/>
      <c r="C312" s="108" t="s">
        <v>55</v>
      </c>
      <c r="D312" s="109" t="s">
        <v>54</v>
      </c>
      <c r="E312" s="62">
        <v>70</v>
      </c>
      <c r="F312" s="110"/>
      <c r="G312" s="111"/>
      <c r="H312" s="110"/>
      <c r="I312" s="65">
        <v>5568.26</v>
      </c>
      <c r="J312" s="112">
        <v>41</v>
      </c>
      <c r="K312" s="67">
        <v>86068.479999999996</v>
      </c>
    </row>
    <row r="313" spans="1:11" s="6" customFormat="1" ht="15" outlineLevel="1">
      <c r="A313" s="59" t="s">
        <v>43</v>
      </c>
      <c r="B313" s="108"/>
      <c r="C313" s="108" t="s">
        <v>56</v>
      </c>
      <c r="D313" s="109" t="s">
        <v>54</v>
      </c>
      <c r="E313" s="62">
        <v>98</v>
      </c>
      <c r="F313" s="110"/>
      <c r="G313" s="111"/>
      <c r="H313" s="110"/>
      <c r="I313" s="65">
        <v>5.44</v>
      </c>
      <c r="J313" s="112">
        <v>95</v>
      </c>
      <c r="K313" s="67">
        <v>139.18</v>
      </c>
    </row>
    <row r="314" spans="1:11" s="6" customFormat="1" ht="15" outlineLevel="1">
      <c r="A314" s="59" t="s">
        <v>43</v>
      </c>
      <c r="B314" s="108"/>
      <c r="C314" s="108" t="s">
        <v>57</v>
      </c>
      <c r="D314" s="109" t="s">
        <v>54</v>
      </c>
      <c r="E314" s="62">
        <v>77</v>
      </c>
      <c r="F314" s="110"/>
      <c r="G314" s="111"/>
      <c r="H314" s="110"/>
      <c r="I314" s="65">
        <v>4.2699999999999996</v>
      </c>
      <c r="J314" s="112">
        <v>65</v>
      </c>
      <c r="K314" s="67">
        <v>95.23</v>
      </c>
    </row>
    <row r="315" spans="1:11" s="6" customFormat="1" ht="30" outlineLevel="1">
      <c r="A315" s="59" t="s">
        <v>43</v>
      </c>
      <c r="B315" s="108"/>
      <c r="C315" s="108" t="s">
        <v>58</v>
      </c>
      <c r="D315" s="109" t="s">
        <v>59</v>
      </c>
      <c r="E315" s="62">
        <v>310</v>
      </c>
      <c r="F315" s="110"/>
      <c r="G315" s="111" t="s">
        <v>94</v>
      </c>
      <c r="H315" s="110"/>
      <c r="I315" s="65">
        <v>602.62</v>
      </c>
      <c r="J315" s="112"/>
      <c r="K315" s="67"/>
    </row>
    <row r="316" spans="1:11" s="6" customFormat="1" ht="15.75">
      <c r="A316" s="70" t="s">
        <v>43</v>
      </c>
      <c r="B316" s="113"/>
      <c r="C316" s="113" t="s">
        <v>60</v>
      </c>
      <c r="D316" s="114"/>
      <c r="E316" s="73" t="s">
        <v>43</v>
      </c>
      <c r="F316" s="115"/>
      <c r="G316" s="116"/>
      <c r="H316" s="115"/>
      <c r="I316" s="76">
        <v>20973.68</v>
      </c>
      <c r="J316" s="117"/>
      <c r="K316" s="78">
        <v>449335.88</v>
      </c>
    </row>
    <row r="317" spans="1:11" s="6" customFormat="1" ht="15" outlineLevel="1">
      <c r="A317" s="59" t="s">
        <v>43</v>
      </c>
      <c r="B317" s="108"/>
      <c r="C317" s="108" t="s">
        <v>61</v>
      </c>
      <c r="D317" s="109"/>
      <c r="E317" s="62" t="s">
        <v>43</v>
      </c>
      <c r="F317" s="110"/>
      <c r="G317" s="111"/>
      <c r="H317" s="110"/>
      <c r="I317" s="65"/>
      <c r="J317" s="112"/>
      <c r="K317" s="67"/>
    </row>
    <row r="318" spans="1:11" s="6" customFormat="1" ht="25.5" outlineLevel="1">
      <c r="A318" s="59" t="s">
        <v>43</v>
      </c>
      <c r="B318" s="108"/>
      <c r="C318" s="108" t="s">
        <v>46</v>
      </c>
      <c r="D318" s="109"/>
      <c r="E318" s="62" t="s">
        <v>43</v>
      </c>
      <c r="F318" s="110">
        <v>2.89</v>
      </c>
      <c r="G318" s="111" t="s">
        <v>100</v>
      </c>
      <c r="H318" s="110"/>
      <c r="I318" s="65">
        <v>0.56000000000000005</v>
      </c>
      <c r="J318" s="112">
        <v>26.39</v>
      </c>
      <c r="K318" s="67">
        <v>14.65</v>
      </c>
    </row>
    <row r="319" spans="1:11" s="6" customFormat="1" ht="25.5" outlineLevel="1">
      <c r="A319" s="59" t="s">
        <v>43</v>
      </c>
      <c r="B319" s="108"/>
      <c r="C319" s="108" t="s">
        <v>48</v>
      </c>
      <c r="D319" s="109"/>
      <c r="E319" s="62" t="s">
        <v>43</v>
      </c>
      <c r="F319" s="110">
        <v>2.89</v>
      </c>
      <c r="G319" s="111" t="s">
        <v>100</v>
      </c>
      <c r="H319" s="110"/>
      <c r="I319" s="65">
        <v>0.56000000000000005</v>
      </c>
      <c r="J319" s="112">
        <v>26.39</v>
      </c>
      <c r="K319" s="67">
        <v>14.65</v>
      </c>
    </row>
    <row r="320" spans="1:11" s="6" customFormat="1" ht="15" outlineLevel="1">
      <c r="A320" s="59" t="s">
        <v>43</v>
      </c>
      <c r="B320" s="108"/>
      <c r="C320" s="108" t="s">
        <v>63</v>
      </c>
      <c r="D320" s="109" t="s">
        <v>54</v>
      </c>
      <c r="E320" s="62">
        <v>175</v>
      </c>
      <c r="F320" s="110"/>
      <c r="G320" s="111"/>
      <c r="H320" s="110"/>
      <c r="I320" s="65">
        <v>0.98</v>
      </c>
      <c r="J320" s="112">
        <v>160</v>
      </c>
      <c r="K320" s="67">
        <v>23.44</v>
      </c>
    </row>
    <row r="321" spans="1:11" s="6" customFormat="1" ht="15" outlineLevel="1">
      <c r="A321" s="59" t="s">
        <v>43</v>
      </c>
      <c r="B321" s="108"/>
      <c r="C321" s="108" t="s">
        <v>64</v>
      </c>
      <c r="D321" s="109"/>
      <c r="E321" s="62" t="s">
        <v>43</v>
      </c>
      <c r="F321" s="110"/>
      <c r="G321" s="111"/>
      <c r="H321" s="110"/>
      <c r="I321" s="65">
        <v>1.54</v>
      </c>
      <c r="J321" s="112"/>
      <c r="K321" s="67">
        <v>38.090000000000003</v>
      </c>
    </row>
    <row r="322" spans="1:11" s="6" customFormat="1" ht="15.75">
      <c r="A322" s="70" t="s">
        <v>43</v>
      </c>
      <c r="B322" s="113"/>
      <c r="C322" s="113" t="s">
        <v>65</v>
      </c>
      <c r="D322" s="114"/>
      <c r="E322" s="73" t="s">
        <v>43</v>
      </c>
      <c r="F322" s="115"/>
      <c r="G322" s="116"/>
      <c r="H322" s="115"/>
      <c r="I322" s="76">
        <v>20975.22</v>
      </c>
      <c r="J322" s="117"/>
      <c r="K322" s="78">
        <v>449373.97</v>
      </c>
    </row>
    <row r="323" spans="1:11" s="6" customFormat="1" ht="45">
      <c r="A323" s="59">
        <v>25</v>
      </c>
      <c r="B323" s="108" t="s">
        <v>123</v>
      </c>
      <c r="C323" s="108" t="s">
        <v>195</v>
      </c>
      <c r="D323" s="109" t="s">
        <v>103</v>
      </c>
      <c r="E323" s="62">
        <v>128.06</v>
      </c>
      <c r="F323" s="110">
        <v>287.16000000000003</v>
      </c>
      <c r="G323" s="111"/>
      <c r="H323" s="110"/>
      <c r="I323" s="65">
        <v>36773.71</v>
      </c>
      <c r="J323" s="112">
        <v>7.4</v>
      </c>
      <c r="K323" s="78">
        <v>272125.45</v>
      </c>
    </row>
    <row r="324" spans="1:11" s="6" customFormat="1" ht="195">
      <c r="A324" s="59">
        <v>26</v>
      </c>
      <c r="B324" s="108" t="s">
        <v>196</v>
      </c>
      <c r="C324" s="108" t="s">
        <v>197</v>
      </c>
      <c r="D324" s="109" t="s">
        <v>156</v>
      </c>
      <c r="E324" s="62" t="s">
        <v>157</v>
      </c>
      <c r="F324" s="110">
        <v>5796.4</v>
      </c>
      <c r="G324" s="111"/>
      <c r="H324" s="110"/>
      <c r="I324" s="65"/>
      <c r="J324" s="112"/>
      <c r="K324" s="67"/>
    </row>
    <row r="325" spans="1:11" s="6" customFormat="1" ht="25.5" outlineLevel="1">
      <c r="A325" s="59" t="s">
        <v>43</v>
      </c>
      <c r="B325" s="108"/>
      <c r="C325" s="108" t="s">
        <v>44</v>
      </c>
      <c r="D325" s="109"/>
      <c r="E325" s="62" t="s">
        <v>43</v>
      </c>
      <c r="F325" s="110">
        <v>3018.21</v>
      </c>
      <c r="G325" s="111" t="s">
        <v>94</v>
      </c>
      <c r="H325" s="110"/>
      <c r="I325" s="65">
        <v>733.06</v>
      </c>
      <c r="J325" s="112">
        <v>26.39</v>
      </c>
      <c r="K325" s="67">
        <v>19345.53</v>
      </c>
    </row>
    <row r="326" spans="1:11" s="6" customFormat="1" ht="15" outlineLevel="1">
      <c r="A326" s="59" t="s">
        <v>43</v>
      </c>
      <c r="B326" s="108"/>
      <c r="C326" s="108" t="s">
        <v>46</v>
      </c>
      <c r="D326" s="109"/>
      <c r="E326" s="62" t="s">
        <v>43</v>
      </c>
      <c r="F326" s="110">
        <v>123.93</v>
      </c>
      <c r="G326" s="111" t="s">
        <v>95</v>
      </c>
      <c r="H326" s="110"/>
      <c r="I326" s="65">
        <v>29.74</v>
      </c>
      <c r="J326" s="112">
        <v>11.27</v>
      </c>
      <c r="K326" s="67">
        <v>335.21</v>
      </c>
    </row>
    <row r="327" spans="1:11" s="6" customFormat="1" ht="15" outlineLevel="1">
      <c r="A327" s="59" t="s">
        <v>43</v>
      </c>
      <c r="B327" s="108"/>
      <c r="C327" s="108" t="s">
        <v>48</v>
      </c>
      <c r="D327" s="109"/>
      <c r="E327" s="62" t="s">
        <v>43</v>
      </c>
      <c r="F327" s="110" t="s">
        <v>158</v>
      </c>
      <c r="G327" s="111"/>
      <c r="H327" s="110"/>
      <c r="I327" s="68" t="s">
        <v>198</v>
      </c>
      <c r="J327" s="112">
        <v>26.39</v>
      </c>
      <c r="K327" s="69" t="s">
        <v>199</v>
      </c>
    </row>
    <row r="328" spans="1:11" s="6" customFormat="1" ht="15" outlineLevel="1">
      <c r="A328" s="59" t="s">
        <v>43</v>
      </c>
      <c r="B328" s="108"/>
      <c r="C328" s="108" t="s">
        <v>52</v>
      </c>
      <c r="D328" s="109"/>
      <c r="E328" s="62" t="s">
        <v>43</v>
      </c>
      <c r="F328" s="110">
        <v>2654.26</v>
      </c>
      <c r="G328" s="111"/>
      <c r="H328" s="110"/>
      <c r="I328" s="65">
        <v>424.68</v>
      </c>
      <c r="J328" s="112">
        <v>8.23</v>
      </c>
      <c r="K328" s="67">
        <v>3495.13</v>
      </c>
    </row>
    <row r="329" spans="1:11" s="6" customFormat="1" ht="15" outlineLevel="1">
      <c r="A329" s="59" t="s">
        <v>43</v>
      </c>
      <c r="B329" s="108"/>
      <c r="C329" s="108" t="s">
        <v>53</v>
      </c>
      <c r="D329" s="109" t="s">
        <v>54</v>
      </c>
      <c r="E329" s="62">
        <v>114</v>
      </c>
      <c r="F329" s="110"/>
      <c r="G329" s="111"/>
      <c r="H329" s="110"/>
      <c r="I329" s="65">
        <v>835.69</v>
      </c>
      <c r="J329" s="112">
        <v>79</v>
      </c>
      <c r="K329" s="67">
        <v>15282.97</v>
      </c>
    </row>
    <row r="330" spans="1:11" s="6" customFormat="1" ht="15" outlineLevel="1">
      <c r="A330" s="59" t="s">
        <v>43</v>
      </c>
      <c r="B330" s="108"/>
      <c r="C330" s="108" t="s">
        <v>55</v>
      </c>
      <c r="D330" s="109" t="s">
        <v>54</v>
      </c>
      <c r="E330" s="62">
        <v>67</v>
      </c>
      <c r="F330" s="110"/>
      <c r="G330" s="111"/>
      <c r="H330" s="110"/>
      <c r="I330" s="65">
        <v>491.15</v>
      </c>
      <c r="J330" s="112">
        <v>41</v>
      </c>
      <c r="K330" s="67">
        <v>7931.67</v>
      </c>
    </row>
    <row r="331" spans="1:11" s="6" customFormat="1" ht="15" outlineLevel="1">
      <c r="A331" s="59" t="s">
        <v>43</v>
      </c>
      <c r="B331" s="108"/>
      <c r="C331" s="108" t="s">
        <v>56</v>
      </c>
      <c r="D331" s="109" t="s">
        <v>54</v>
      </c>
      <c r="E331" s="62">
        <v>98</v>
      </c>
      <c r="F331" s="110"/>
      <c r="G331" s="111"/>
      <c r="H331" s="110"/>
      <c r="I331" s="65">
        <v>6.35</v>
      </c>
      <c r="J331" s="112">
        <v>95</v>
      </c>
      <c r="K331" s="67">
        <v>162.38999999999999</v>
      </c>
    </row>
    <row r="332" spans="1:11" s="6" customFormat="1" ht="15" outlineLevel="1">
      <c r="A332" s="59" t="s">
        <v>43</v>
      </c>
      <c r="B332" s="108"/>
      <c r="C332" s="108" t="s">
        <v>57</v>
      </c>
      <c r="D332" s="109" t="s">
        <v>54</v>
      </c>
      <c r="E332" s="62">
        <v>77</v>
      </c>
      <c r="F332" s="110"/>
      <c r="G332" s="111"/>
      <c r="H332" s="110"/>
      <c r="I332" s="65">
        <v>4.99</v>
      </c>
      <c r="J332" s="112">
        <v>65</v>
      </c>
      <c r="K332" s="67">
        <v>111.11</v>
      </c>
    </row>
    <row r="333" spans="1:11" s="6" customFormat="1" ht="30" outlineLevel="1">
      <c r="A333" s="59" t="s">
        <v>43</v>
      </c>
      <c r="B333" s="108"/>
      <c r="C333" s="108" t="s">
        <v>58</v>
      </c>
      <c r="D333" s="109" t="s">
        <v>59</v>
      </c>
      <c r="E333" s="62">
        <v>232.17</v>
      </c>
      <c r="F333" s="110"/>
      <c r="G333" s="111" t="s">
        <v>94</v>
      </c>
      <c r="H333" s="110"/>
      <c r="I333" s="65">
        <v>56.39</v>
      </c>
      <c r="J333" s="112"/>
      <c r="K333" s="67"/>
    </row>
    <row r="334" spans="1:11" s="6" customFormat="1" ht="15.75">
      <c r="A334" s="70" t="s">
        <v>43</v>
      </c>
      <c r="B334" s="113"/>
      <c r="C334" s="113" t="s">
        <v>60</v>
      </c>
      <c r="D334" s="114"/>
      <c r="E334" s="73" t="s">
        <v>43</v>
      </c>
      <c r="F334" s="115"/>
      <c r="G334" s="116"/>
      <c r="H334" s="115"/>
      <c r="I334" s="76">
        <v>2525.66</v>
      </c>
      <c r="J334" s="117"/>
      <c r="K334" s="78">
        <v>46664.01</v>
      </c>
    </row>
    <row r="335" spans="1:11" s="6" customFormat="1" ht="15" outlineLevel="1">
      <c r="A335" s="59" t="s">
        <v>43</v>
      </c>
      <c r="B335" s="108"/>
      <c r="C335" s="108" t="s">
        <v>61</v>
      </c>
      <c r="D335" s="109"/>
      <c r="E335" s="62" t="s">
        <v>43</v>
      </c>
      <c r="F335" s="110"/>
      <c r="G335" s="111"/>
      <c r="H335" s="110"/>
      <c r="I335" s="65"/>
      <c r="J335" s="112"/>
      <c r="K335" s="67"/>
    </row>
    <row r="336" spans="1:11" s="6" customFormat="1" ht="25.5" outlineLevel="1">
      <c r="A336" s="59" t="s">
        <v>43</v>
      </c>
      <c r="B336" s="108"/>
      <c r="C336" s="108" t="s">
        <v>46</v>
      </c>
      <c r="D336" s="109"/>
      <c r="E336" s="62" t="s">
        <v>43</v>
      </c>
      <c r="F336" s="110">
        <v>26.99</v>
      </c>
      <c r="G336" s="111" t="s">
        <v>100</v>
      </c>
      <c r="H336" s="110"/>
      <c r="I336" s="65">
        <v>0.65</v>
      </c>
      <c r="J336" s="112">
        <v>26.39</v>
      </c>
      <c r="K336" s="67">
        <v>17.09</v>
      </c>
    </row>
    <row r="337" spans="1:11" s="6" customFormat="1" ht="25.5" outlineLevel="1">
      <c r="A337" s="59" t="s">
        <v>43</v>
      </c>
      <c r="B337" s="108"/>
      <c r="C337" s="108" t="s">
        <v>48</v>
      </c>
      <c r="D337" s="109"/>
      <c r="E337" s="62" t="s">
        <v>43</v>
      </c>
      <c r="F337" s="110">
        <v>26.99</v>
      </c>
      <c r="G337" s="111" t="s">
        <v>100</v>
      </c>
      <c r="H337" s="110"/>
      <c r="I337" s="65">
        <v>0.65</v>
      </c>
      <c r="J337" s="112">
        <v>26.39</v>
      </c>
      <c r="K337" s="67">
        <v>17.09</v>
      </c>
    </row>
    <row r="338" spans="1:11" s="6" customFormat="1" ht="15" outlineLevel="1">
      <c r="A338" s="59" t="s">
        <v>43</v>
      </c>
      <c r="B338" s="108"/>
      <c r="C338" s="108" t="s">
        <v>63</v>
      </c>
      <c r="D338" s="109" t="s">
        <v>54</v>
      </c>
      <c r="E338" s="62">
        <v>175</v>
      </c>
      <c r="F338" s="110"/>
      <c r="G338" s="111"/>
      <c r="H338" s="110"/>
      <c r="I338" s="65">
        <v>1.1399999999999999</v>
      </c>
      <c r="J338" s="112">
        <v>160</v>
      </c>
      <c r="K338" s="67">
        <v>27.35</v>
      </c>
    </row>
    <row r="339" spans="1:11" s="6" customFormat="1" ht="15" outlineLevel="1">
      <c r="A339" s="59" t="s">
        <v>43</v>
      </c>
      <c r="B339" s="108"/>
      <c r="C339" s="108" t="s">
        <v>64</v>
      </c>
      <c r="D339" s="109"/>
      <c r="E339" s="62" t="s">
        <v>43</v>
      </c>
      <c r="F339" s="110"/>
      <c r="G339" s="111"/>
      <c r="H339" s="110"/>
      <c r="I339" s="65">
        <v>1.79</v>
      </c>
      <c r="J339" s="112"/>
      <c r="K339" s="67">
        <v>44.44</v>
      </c>
    </row>
    <row r="340" spans="1:11" s="6" customFormat="1" ht="15.75">
      <c r="A340" s="70" t="s">
        <v>43</v>
      </c>
      <c r="B340" s="113"/>
      <c r="C340" s="113" t="s">
        <v>65</v>
      </c>
      <c r="D340" s="114"/>
      <c r="E340" s="73" t="s">
        <v>43</v>
      </c>
      <c r="F340" s="115"/>
      <c r="G340" s="116"/>
      <c r="H340" s="115"/>
      <c r="I340" s="76">
        <v>2527.4499999999998</v>
      </c>
      <c r="J340" s="117"/>
      <c r="K340" s="78">
        <v>46708.45</v>
      </c>
    </row>
    <row r="341" spans="1:11" s="6" customFormat="1" ht="45">
      <c r="A341" s="59">
        <v>27</v>
      </c>
      <c r="B341" s="108" t="s">
        <v>123</v>
      </c>
      <c r="C341" s="108" t="s">
        <v>200</v>
      </c>
      <c r="D341" s="109" t="s">
        <v>125</v>
      </c>
      <c r="E341" s="62">
        <v>16</v>
      </c>
      <c r="F341" s="110">
        <v>2602.38</v>
      </c>
      <c r="G341" s="111"/>
      <c r="H341" s="110"/>
      <c r="I341" s="65">
        <v>41638.080000000002</v>
      </c>
      <c r="J341" s="112">
        <v>7.4</v>
      </c>
      <c r="K341" s="78">
        <v>308121.78999999998</v>
      </c>
    </row>
    <row r="342" spans="1:11" s="6" customFormat="1" ht="180">
      <c r="A342" s="59">
        <v>28</v>
      </c>
      <c r="B342" s="108" t="s">
        <v>201</v>
      </c>
      <c r="C342" s="108" t="s">
        <v>202</v>
      </c>
      <c r="D342" s="109" t="s">
        <v>41</v>
      </c>
      <c r="E342" s="62">
        <v>16</v>
      </c>
      <c r="F342" s="110">
        <v>25.95</v>
      </c>
      <c r="G342" s="111"/>
      <c r="H342" s="110"/>
      <c r="I342" s="65"/>
      <c r="J342" s="112"/>
      <c r="K342" s="67"/>
    </row>
    <row r="343" spans="1:11" s="6" customFormat="1" ht="25.5" outlineLevel="1">
      <c r="A343" s="59" t="s">
        <v>43</v>
      </c>
      <c r="B343" s="108"/>
      <c r="C343" s="108" t="s">
        <v>44</v>
      </c>
      <c r="D343" s="109"/>
      <c r="E343" s="62" t="s">
        <v>43</v>
      </c>
      <c r="F343" s="110">
        <v>24.44</v>
      </c>
      <c r="G343" s="111" t="s">
        <v>94</v>
      </c>
      <c r="H343" s="110"/>
      <c r="I343" s="65">
        <v>593.6</v>
      </c>
      <c r="J343" s="112">
        <v>26.39</v>
      </c>
      <c r="K343" s="67">
        <v>15665.07</v>
      </c>
    </row>
    <row r="344" spans="1:11" s="6" customFormat="1" ht="15" outlineLevel="1">
      <c r="A344" s="59" t="s">
        <v>43</v>
      </c>
      <c r="B344" s="108"/>
      <c r="C344" s="108" t="s">
        <v>46</v>
      </c>
      <c r="D344" s="109"/>
      <c r="E344" s="62" t="s">
        <v>43</v>
      </c>
      <c r="F344" s="110">
        <v>0.51</v>
      </c>
      <c r="G344" s="111" t="s">
        <v>95</v>
      </c>
      <c r="H344" s="110"/>
      <c r="I344" s="65">
        <v>12.24</v>
      </c>
      <c r="J344" s="112">
        <v>7.43</v>
      </c>
      <c r="K344" s="67">
        <v>90.94</v>
      </c>
    </row>
    <row r="345" spans="1:11" s="6" customFormat="1" ht="15" outlineLevel="1">
      <c r="A345" s="59" t="s">
        <v>43</v>
      </c>
      <c r="B345" s="108"/>
      <c r="C345" s="108" t="s">
        <v>48</v>
      </c>
      <c r="D345" s="109"/>
      <c r="E345" s="62" t="s">
        <v>43</v>
      </c>
      <c r="F345" s="110" t="s">
        <v>151</v>
      </c>
      <c r="G345" s="111"/>
      <c r="H345" s="110"/>
      <c r="I345" s="68" t="s">
        <v>203</v>
      </c>
      <c r="J345" s="112">
        <v>26.39</v>
      </c>
      <c r="K345" s="69" t="s">
        <v>204</v>
      </c>
    </row>
    <row r="346" spans="1:11" s="6" customFormat="1" ht="15" outlineLevel="1">
      <c r="A346" s="59" t="s">
        <v>43</v>
      </c>
      <c r="B346" s="108"/>
      <c r="C346" s="108" t="s">
        <v>52</v>
      </c>
      <c r="D346" s="109"/>
      <c r="E346" s="62" t="s">
        <v>43</v>
      </c>
      <c r="F346" s="110">
        <v>1</v>
      </c>
      <c r="G346" s="111"/>
      <c r="H346" s="110"/>
      <c r="I346" s="65">
        <v>16</v>
      </c>
      <c r="J346" s="112">
        <v>8.23</v>
      </c>
      <c r="K346" s="67">
        <v>131.68</v>
      </c>
    </row>
    <row r="347" spans="1:11" s="6" customFormat="1" ht="15" outlineLevel="1">
      <c r="A347" s="59" t="s">
        <v>43</v>
      </c>
      <c r="B347" s="108"/>
      <c r="C347" s="108" t="s">
        <v>53</v>
      </c>
      <c r="D347" s="109" t="s">
        <v>54</v>
      </c>
      <c r="E347" s="62">
        <v>67</v>
      </c>
      <c r="F347" s="110"/>
      <c r="G347" s="111"/>
      <c r="H347" s="110"/>
      <c r="I347" s="65">
        <v>397.71</v>
      </c>
      <c r="J347" s="112">
        <v>70</v>
      </c>
      <c r="K347" s="67">
        <v>10965.55</v>
      </c>
    </row>
    <row r="348" spans="1:11" s="6" customFormat="1" ht="15" outlineLevel="1">
      <c r="A348" s="59" t="s">
        <v>43</v>
      </c>
      <c r="B348" s="108"/>
      <c r="C348" s="108" t="s">
        <v>55</v>
      </c>
      <c r="D348" s="109" t="s">
        <v>54</v>
      </c>
      <c r="E348" s="62">
        <v>67</v>
      </c>
      <c r="F348" s="110"/>
      <c r="G348" s="111"/>
      <c r="H348" s="110"/>
      <c r="I348" s="65">
        <v>397.71</v>
      </c>
      <c r="J348" s="112">
        <v>41</v>
      </c>
      <c r="K348" s="67">
        <v>6422.68</v>
      </c>
    </row>
    <row r="349" spans="1:11" s="6" customFormat="1" ht="15" outlineLevel="1">
      <c r="A349" s="59" t="s">
        <v>43</v>
      </c>
      <c r="B349" s="108"/>
      <c r="C349" s="108" t="s">
        <v>56</v>
      </c>
      <c r="D349" s="109" t="s">
        <v>54</v>
      </c>
      <c r="E349" s="62">
        <v>98</v>
      </c>
      <c r="F349" s="110"/>
      <c r="G349" s="111"/>
      <c r="H349" s="110"/>
      <c r="I349" s="65">
        <v>0.24</v>
      </c>
      <c r="J349" s="112">
        <v>95</v>
      </c>
      <c r="K349" s="67">
        <v>6.01</v>
      </c>
    </row>
    <row r="350" spans="1:11" s="6" customFormat="1" ht="15" outlineLevel="1">
      <c r="A350" s="59" t="s">
        <v>43</v>
      </c>
      <c r="B350" s="108"/>
      <c r="C350" s="108" t="s">
        <v>57</v>
      </c>
      <c r="D350" s="109" t="s">
        <v>54</v>
      </c>
      <c r="E350" s="62">
        <v>77</v>
      </c>
      <c r="F350" s="110"/>
      <c r="G350" s="111"/>
      <c r="H350" s="110"/>
      <c r="I350" s="65">
        <v>0.18</v>
      </c>
      <c r="J350" s="112">
        <v>65</v>
      </c>
      <c r="K350" s="67">
        <v>4.1100000000000003</v>
      </c>
    </row>
    <row r="351" spans="1:11" s="6" customFormat="1" ht="30" outlineLevel="1">
      <c r="A351" s="59" t="s">
        <v>43</v>
      </c>
      <c r="B351" s="108"/>
      <c r="C351" s="108" t="s">
        <v>58</v>
      </c>
      <c r="D351" s="109" t="s">
        <v>59</v>
      </c>
      <c r="E351" s="62">
        <v>2.1</v>
      </c>
      <c r="F351" s="110"/>
      <c r="G351" s="111" t="s">
        <v>94</v>
      </c>
      <c r="H351" s="110"/>
      <c r="I351" s="65">
        <v>51</v>
      </c>
      <c r="J351" s="112"/>
      <c r="K351" s="67"/>
    </row>
    <row r="352" spans="1:11" s="6" customFormat="1" ht="15.75">
      <c r="A352" s="70" t="s">
        <v>43</v>
      </c>
      <c r="B352" s="113"/>
      <c r="C352" s="113" t="s">
        <v>60</v>
      </c>
      <c r="D352" s="114"/>
      <c r="E352" s="73" t="s">
        <v>43</v>
      </c>
      <c r="F352" s="115"/>
      <c r="G352" s="116"/>
      <c r="H352" s="115"/>
      <c r="I352" s="76">
        <v>1417.68</v>
      </c>
      <c r="J352" s="117"/>
      <c r="K352" s="78">
        <v>33286.04</v>
      </c>
    </row>
    <row r="353" spans="1:11" s="6" customFormat="1" ht="15" outlineLevel="1">
      <c r="A353" s="59" t="s">
        <v>43</v>
      </c>
      <c r="B353" s="108"/>
      <c r="C353" s="108" t="s">
        <v>61</v>
      </c>
      <c r="D353" s="109"/>
      <c r="E353" s="62" t="s">
        <v>43</v>
      </c>
      <c r="F353" s="110"/>
      <c r="G353" s="111"/>
      <c r="H353" s="110"/>
      <c r="I353" s="65"/>
      <c r="J353" s="112"/>
      <c r="K353" s="67"/>
    </row>
    <row r="354" spans="1:11" s="6" customFormat="1" ht="25.5" outlineLevel="1">
      <c r="A354" s="59" t="s">
        <v>43</v>
      </c>
      <c r="B354" s="108"/>
      <c r="C354" s="108" t="s">
        <v>46</v>
      </c>
      <c r="D354" s="109"/>
      <c r="E354" s="62" t="s">
        <v>43</v>
      </c>
      <c r="F354" s="110">
        <v>0.01</v>
      </c>
      <c r="G354" s="111" t="s">
        <v>100</v>
      </c>
      <c r="H354" s="110"/>
      <c r="I354" s="65">
        <v>0.02</v>
      </c>
      <c r="J354" s="112">
        <v>26.39</v>
      </c>
      <c r="K354" s="67">
        <v>0.63</v>
      </c>
    </row>
    <row r="355" spans="1:11" s="6" customFormat="1" ht="25.5" outlineLevel="1">
      <c r="A355" s="59" t="s">
        <v>43</v>
      </c>
      <c r="B355" s="108"/>
      <c r="C355" s="108" t="s">
        <v>48</v>
      </c>
      <c r="D355" s="109"/>
      <c r="E355" s="62" t="s">
        <v>43</v>
      </c>
      <c r="F355" s="110">
        <v>0.01</v>
      </c>
      <c r="G355" s="111" t="s">
        <v>100</v>
      </c>
      <c r="H355" s="110"/>
      <c r="I355" s="65">
        <v>0.02</v>
      </c>
      <c r="J355" s="112">
        <v>26.39</v>
      </c>
      <c r="K355" s="67">
        <v>0.63</v>
      </c>
    </row>
    <row r="356" spans="1:11" s="6" customFormat="1" ht="15" outlineLevel="1">
      <c r="A356" s="59" t="s">
        <v>43</v>
      </c>
      <c r="B356" s="108"/>
      <c r="C356" s="108" t="s">
        <v>63</v>
      </c>
      <c r="D356" s="109" t="s">
        <v>54</v>
      </c>
      <c r="E356" s="62">
        <v>175</v>
      </c>
      <c r="F356" s="110"/>
      <c r="G356" s="111"/>
      <c r="H356" s="110"/>
      <c r="I356" s="65">
        <v>0.04</v>
      </c>
      <c r="J356" s="112">
        <v>160</v>
      </c>
      <c r="K356" s="67">
        <v>1.01</v>
      </c>
    </row>
    <row r="357" spans="1:11" s="6" customFormat="1" ht="15" outlineLevel="1">
      <c r="A357" s="59" t="s">
        <v>43</v>
      </c>
      <c r="B357" s="108"/>
      <c r="C357" s="108" t="s">
        <v>64</v>
      </c>
      <c r="D357" s="109"/>
      <c r="E357" s="62" t="s">
        <v>43</v>
      </c>
      <c r="F357" s="110"/>
      <c r="G357" s="111"/>
      <c r="H357" s="110"/>
      <c r="I357" s="65">
        <v>0.06</v>
      </c>
      <c r="J357" s="112"/>
      <c r="K357" s="67">
        <v>1.64</v>
      </c>
    </row>
    <row r="358" spans="1:11" s="6" customFormat="1" ht="15.75">
      <c r="A358" s="70" t="s">
        <v>43</v>
      </c>
      <c r="B358" s="113"/>
      <c r="C358" s="126" t="s">
        <v>65</v>
      </c>
      <c r="D358" s="127"/>
      <c r="E358" s="91" t="s">
        <v>43</v>
      </c>
      <c r="F358" s="128"/>
      <c r="G358" s="129"/>
      <c r="H358" s="128"/>
      <c r="I358" s="87">
        <v>1417.74</v>
      </c>
      <c r="J358" s="125"/>
      <c r="K358" s="86">
        <v>33287.68</v>
      </c>
    </row>
    <row r="359" spans="1:11" s="6" customFormat="1" ht="15">
      <c r="A359" s="123"/>
      <c r="B359" s="124"/>
      <c r="C359" s="168" t="s">
        <v>127</v>
      </c>
      <c r="D359" s="169"/>
      <c r="E359" s="169"/>
      <c r="F359" s="169"/>
      <c r="G359" s="169"/>
      <c r="H359" s="169"/>
      <c r="I359" s="65">
        <v>99459.96</v>
      </c>
      <c r="J359" s="112"/>
      <c r="K359" s="67">
        <v>1085084.33</v>
      </c>
    </row>
    <row r="360" spans="1:11" s="6" customFormat="1" ht="15">
      <c r="A360" s="123"/>
      <c r="B360" s="124"/>
      <c r="C360" s="168" t="s">
        <v>128</v>
      </c>
      <c r="D360" s="169"/>
      <c r="E360" s="169"/>
      <c r="F360" s="169"/>
      <c r="G360" s="169"/>
      <c r="H360" s="169"/>
      <c r="I360" s="65"/>
      <c r="J360" s="112"/>
      <c r="K360" s="67"/>
    </row>
    <row r="361" spans="1:11" s="6" customFormat="1" ht="15">
      <c r="A361" s="123"/>
      <c r="B361" s="124"/>
      <c r="C361" s="168" t="s">
        <v>129</v>
      </c>
      <c r="D361" s="169"/>
      <c r="E361" s="169"/>
      <c r="F361" s="169"/>
      <c r="G361" s="169"/>
      <c r="H361" s="169"/>
      <c r="I361" s="65">
        <v>18476.64</v>
      </c>
      <c r="J361" s="112"/>
      <c r="K361" s="67">
        <v>487598.81</v>
      </c>
    </row>
    <row r="362" spans="1:11" s="6" customFormat="1" ht="15">
      <c r="A362" s="123"/>
      <c r="B362" s="124"/>
      <c r="C362" s="168" t="s">
        <v>130</v>
      </c>
      <c r="D362" s="169"/>
      <c r="E362" s="169"/>
      <c r="F362" s="169"/>
      <c r="G362" s="169"/>
      <c r="H362" s="169"/>
      <c r="I362" s="65">
        <v>80487.47</v>
      </c>
      <c r="J362" s="112"/>
      <c r="K362" s="67">
        <v>593922.49</v>
      </c>
    </row>
    <row r="363" spans="1:11" s="6" customFormat="1" ht="15">
      <c r="A363" s="123"/>
      <c r="B363" s="124"/>
      <c r="C363" s="168" t="s">
        <v>131</v>
      </c>
      <c r="D363" s="169"/>
      <c r="E363" s="169"/>
      <c r="F363" s="169"/>
      <c r="G363" s="169"/>
      <c r="H363" s="169"/>
      <c r="I363" s="65">
        <v>529.46</v>
      </c>
      <c r="J363" s="112"/>
      <c r="K363" s="67">
        <v>4449.93</v>
      </c>
    </row>
    <row r="364" spans="1:11" s="6" customFormat="1" ht="15.75">
      <c r="A364" s="123"/>
      <c r="B364" s="124"/>
      <c r="C364" s="173" t="s">
        <v>132</v>
      </c>
      <c r="D364" s="174"/>
      <c r="E364" s="174"/>
      <c r="F364" s="174"/>
      <c r="G364" s="174"/>
      <c r="H364" s="174"/>
      <c r="I364" s="76">
        <v>16197.12</v>
      </c>
      <c r="J364" s="117"/>
      <c r="K364" s="78">
        <v>352695.49</v>
      </c>
    </row>
    <row r="365" spans="1:11" s="6" customFormat="1" ht="15.75">
      <c r="A365" s="123"/>
      <c r="B365" s="124"/>
      <c r="C365" s="173" t="s">
        <v>133</v>
      </c>
      <c r="D365" s="174"/>
      <c r="E365" s="174"/>
      <c r="F365" s="174"/>
      <c r="G365" s="174"/>
      <c r="H365" s="174"/>
      <c r="I365" s="76">
        <v>12758.4</v>
      </c>
      <c r="J365" s="117"/>
      <c r="K365" s="78">
        <v>200128.38</v>
      </c>
    </row>
    <row r="366" spans="1:11" s="6" customFormat="1" ht="15.75">
      <c r="A366" s="123"/>
      <c r="B366" s="124"/>
      <c r="C366" s="173" t="s">
        <v>205</v>
      </c>
      <c r="D366" s="174"/>
      <c r="E366" s="174"/>
      <c r="F366" s="174"/>
      <c r="G366" s="174"/>
      <c r="H366" s="174"/>
      <c r="I366" s="76"/>
      <c r="J366" s="117"/>
      <c r="K366" s="78"/>
    </row>
    <row r="367" spans="1:11" s="6" customFormat="1" ht="15">
      <c r="A367" s="123"/>
      <c r="B367" s="124"/>
      <c r="C367" s="168" t="s">
        <v>135</v>
      </c>
      <c r="D367" s="169"/>
      <c r="E367" s="169"/>
      <c r="F367" s="169"/>
      <c r="G367" s="169"/>
      <c r="H367" s="169"/>
      <c r="I367" s="65">
        <v>122323.53</v>
      </c>
      <c r="J367" s="112"/>
      <c r="K367" s="67">
        <v>1510190.5</v>
      </c>
    </row>
    <row r="368" spans="1:11" s="6" customFormat="1" ht="15">
      <c r="A368" s="123"/>
      <c r="B368" s="124"/>
      <c r="C368" s="168" t="s">
        <v>136</v>
      </c>
      <c r="D368" s="169"/>
      <c r="E368" s="169"/>
      <c r="F368" s="169"/>
      <c r="G368" s="169"/>
      <c r="H368" s="169"/>
      <c r="I368" s="65">
        <v>6091.95</v>
      </c>
      <c r="J368" s="112"/>
      <c r="K368" s="67">
        <v>127717.7</v>
      </c>
    </row>
    <row r="369" spans="1:11" s="6" customFormat="1" ht="15">
      <c r="A369" s="123"/>
      <c r="B369" s="124"/>
      <c r="C369" s="168" t="s">
        <v>137</v>
      </c>
      <c r="D369" s="169"/>
      <c r="E369" s="169"/>
      <c r="F369" s="169"/>
      <c r="G369" s="169"/>
      <c r="H369" s="169"/>
      <c r="I369" s="65">
        <v>128415.48</v>
      </c>
      <c r="J369" s="112"/>
      <c r="K369" s="67">
        <v>1637908.2</v>
      </c>
    </row>
    <row r="370" spans="1:11" s="6" customFormat="1" ht="15.75">
      <c r="A370" s="123"/>
      <c r="B370" s="124"/>
      <c r="C370" s="175" t="s">
        <v>206</v>
      </c>
      <c r="D370" s="176"/>
      <c r="E370" s="176"/>
      <c r="F370" s="176"/>
      <c r="G370" s="176"/>
      <c r="H370" s="176"/>
      <c r="I370" s="87">
        <v>128415.48</v>
      </c>
      <c r="J370" s="125"/>
      <c r="K370" s="86">
        <v>1637908.2</v>
      </c>
    </row>
    <row r="371" spans="1:11" s="6" customFormat="1" ht="22.15" customHeight="1">
      <c r="A371" s="166" t="s">
        <v>207</v>
      </c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</row>
    <row r="372" spans="1:11" s="6" customFormat="1" ht="17.850000000000001" customHeight="1">
      <c r="A372" s="177" t="s">
        <v>208</v>
      </c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</row>
    <row r="373" spans="1:11" s="6" customFormat="1" ht="180">
      <c r="A373" s="59">
        <v>29</v>
      </c>
      <c r="B373" s="108" t="s">
        <v>209</v>
      </c>
      <c r="C373" s="108" t="s">
        <v>210</v>
      </c>
      <c r="D373" s="109" t="s">
        <v>211</v>
      </c>
      <c r="E373" s="62" t="s">
        <v>212</v>
      </c>
      <c r="F373" s="110">
        <v>3445.44</v>
      </c>
      <c r="G373" s="111"/>
      <c r="H373" s="110"/>
      <c r="I373" s="65"/>
      <c r="J373" s="112"/>
      <c r="K373" s="67"/>
    </row>
    <row r="374" spans="1:11" s="6" customFormat="1" ht="15" outlineLevel="1">
      <c r="A374" s="59" t="s">
        <v>43</v>
      </c>
      <c r="B374" s="108"/>
      <c r="C374" s="108" t="s">
        <v>44</v>
      </c>
      <c r="D374" s="109"/>
      <c r="E374" s="62" t="s">
        <v>43</v>
      </c>
      <c r="F374" s="110">
        <v>660.45</v>
      </c>
      <c r="G374" s="111" t="s">
        <v>213</v>
      </c>
      <c r="H374" s="110"/>
      <c r="I374" s="65">
        <v>156.91999999999999</v>
      </c>
      <c r="J374" s="112">
        <v>26.39</v>
      </c>
      <c r="K374" s="67">
        <v>4141.2</v>
      </c>
    </row>
    <row r="375" spans="1:11" s="6" customFormat="1" ht="15" outlineLevel="1">
      <c r="A375" s="59" t="s">
        <v>43</v>
      </c>
      <c r="B375" s="108"/>
      <c r="C375" s="108" t="s">
        <v>46</v>
      </c>
      <c r="D375" s="109"/>
      <c r="E375" s="62" t="s">
        <v>43</v>
      </c>
      <c r="F375" s="110">
        <v>18.670000000000002</v>
      </c>
      <c r="G375" s="111" t="s">
        <v>214</v>
      </c>
      <c r="H375" s="110"/>
      <c r="I375" s="65">
        <v>4.03</v>
      </c>
      <c r="J375" s="112">
        <v>9.42</v>
      </c>
      <c r="K375" s="67">
        <v>37.99</v>
      </c>
    </row>
    <row r="376" spans="1:11" s="6" customFormat="1" ht="15" outlineLevel="1">
      <c r="A376" s="59" t="s">
        <v>43</v>
      </c>
      <c r="B376" s="108"/>
      <c r="C376" s="108" t="s">
        <v>48</v>
      </c>
      <c r="D376" s="109"/>
      <c r="E376" s="62" t="s">
        <v>43</v>
      </c>
      <c r="F376" s="110" t="s">
        <v>215</v>
      </c>
      <c r="G376" s="111"/>
      <c r="H376" s="110"/>
      <c r="I376" s="68" t="s">
        <v>216</v>
      </c>
      <c r="J376" s="112">
        <v>26.39</v>
      </c>
      <c r="K376" s="69" t="s">
        <v>217</v>
      </c>
    </row>
    <row r="377" spans="1:11" s="6" customFormat="1" ht="15" outlineLevel="1">
      <c r="A377" s="59" t="s">
        <v>43</v>
      </c>
      <c r="B377" s="108"/>
      <c r="C377" s="108" t="s">
        <v>52</v>
      </c>
      <c r="D377" s="109"/>
      <c r="E377" s="62" t="s">
        <v>43</v>
      </c>
      <c r="F377" s="110">
        <v>2766.32</v>
      </c>
      <c r="G377" s="111">
        <v>0.6</v>
      </c>
      <c r="H377" s="110"/>
      <c r="I377" s="65">
        <v>497.94</v>
      </c>
      <c r="J377" s="112">
        <v>8.77</v>
      </c>
      <c r="K377" s="67">
        <v>4366.91</v>
      </c>
    </row>
    <row r="378" spans="1:11" s="6" customFormat="1" ht="15" outlineLevel="1">
      <c r="A378" s="59" t="s">
        <v>43</v>
      </c>
      <c r="B378" s="108"/>
      <c r="C378" s="108" t="s">
        <v>53</v>
      </c>
      <c r="D378" s="109" t="s">
        <v>54</v>
      </c>
      <c r="E378" s="62">
        <v>85</v>
      </c>
      <c r="F378" s="110"/>
      <c r="G378" s="111"/>
      <c r="H378" s="110"/>
      <c r="I378" s="65">
        <v>133.38</v>
      </c>
      <c r="J378" s="112">
        <v>70</v>
      </c>
      <c r="K378" s="67">
        <v>2898.84</v>
      </c>
    </row>
    <row r="379" spans="1:11" s="6" customFormat="1" ht="15" outlineLevel="1">
      <c r="A379" s="59" t="s">
        <v>43</v>
      </c>
      <c r="B379" s="108"/>
      <c r="C379" s="108" t="s">
        <v>55</v>
      </c>
      <c r="D379" s="109" t="s">
        <v>54</v>
      </c>
      <c r="E379" s="62">
        <v>70</v>
      </c>
      <c r="F379" s="110"/>
      <c r="G379" s="111"/>
      <c r="H379" s="110"/>
      <c r="I379" s="65">
        <v>109.84</v>
      </c>
      <c r="J379" s="112">
        <v>41</v>
      </c>
      <c r="K379" s="67">
        <v>1697.89</v>
      </c>
    </row>
    <row r="380" spans="1:11" s="6" customFormat="1" ht="15" outlineLevel="1">
      <c r="A380" s="59" t="s">
        <v>43</v>
      </c>
      <c r="B380" s="108"/>
      <c r="C380" s="108" t="s">
        <v>56</v>
      </c>
      <c r="D380" s="109" t="s">
        <v>54</v>
      </c>
      <c r="E380" s="62">
        <v>98</v>
      </c>
      <c r="F380" s="110"/>
      <c r="G380" s="111"/>
      <c r="H380" s="110"/>
      <c r="I380" s="65">
        <v>0.57999999999999996</v>
      </c>
      <c r="J380" s="112">
        <v>95</v>
      </c>
      <c r="K380" s="67">
        <v>14.78</v>
      </c>
    </row>
    <row r="381" spans="1:11" s="6" customFormat="1" ht="15" outlineLevel="1">
      <c r="A381" s="59" t="s">
        <v>43</v>
      </c>
      <c r="B381" s="108"/>
      <c r="C381" s="108" t="s">
        <v>57</v>
      </c>
      <c r="D381" s="109" t="s">
        <v>54</v>
      </c>
      <c r="E381" s="62">
        <v>77</v>
      </c>
      <c r="F381" s="110"/>
      <c r="G381" s="111"/>
      <c r="H381" s="110"/>
      <c r="I381" s="65">
        <v>0.45</v>
      </c>
      <c r="J381" s="112">
        <v>65</v>
      </c>
      <c r="K381" s="67">
        <v>10.11</v>
      </c>
    </row>
    <row r="382" spans="1:11" s="6" customFormat="1" ht="30" outlineLevel="1">
      <c r="A382" s="59" t="s">
        <v>43</v>
      </c>
      <c r="B382" s="108"/>
      <c r="C382" s="108" t="s">
        <v>58</v>
      </c>
      <c r="D382" s="109" t="s">
        <v>59</v>
      </c>
      <c r="E382" s="62">
        <v>56.18</v>
      </c>
      <c r="F382" s="110"/>
      <c r="G382" s="111" t="s">
        <v>213</v>
      </c>
      <c r="H382" s="110"/>
      <c r="I382" s="65">
        <v>13.35</v>
      </c>
      <c r="J382" s="112"/>
      <c r="K382" s="67"/>
    </row>
    <row r="383" spans="1:11" s="6" customFormat="1" ht="15.75">
      <c r="A383" s="70" t="s">
        <v>43</v>
      </c>
      <c r="B383" s="113"/>
      <c r="C383" s="113" t="s">
        <v>60</v>
      </c>
      <c r="D383" s="114"/>
      <c r="E383" s="73" t="s">
        <v>43</v>
      </c>
      <c r="F383" s="115"/>
      <c r="G383" s="116"/>
      <c r="H383" s="115"/>
      <c r="I383" s="76">
        <v>903.14</v>
      </c>
      <c r="J383" s="117"/>
      <c r="K383" s="78">
        <v>13167.72</v>
      </c>
    </row>
    <row r="384" spans="1:11" s="6" customFormat="1" ht="15" outlineLevel="1">
      <c r="A384" s="59" t="s">
        <v>43</v>
      </c>
      <c r="B384" s="108"/>
      <c r="C384" s="108" t="s">
        <v>61</v>
      </c>
      <c r="D384" s="109"/>
      <c r="E384" s="62" t="s">
        <v>43</v>
      </c>
      <c r="F384" s="110"/>
      <c r="G384" s="111"/>
      <c r="H384" s="110"/>
      <c r="I384" s="65"/>
      <c r="J384" s="112"/>
      <c r="K384" s="67"/>
    </row>
    <row r="385" spans="1:11" s="6" customFormat="1" ht="15" outlineLevel="1">
      <c r="A385" s="59" t="s">
        <v>43</v>
      </c>
      <c r="B385" s="108"/>
      <c r="C385" s="108" t="s">
        <v>46</v>
      </c>
      <c r="D385" s="109"/>
      <c r="E385" s="62" t="s">
        <v>43</v>
      </c>
      <c r="F385" s="110">
        <v>2.73</v>
      </c>
      <c r="G385" s="111" t="s">
        <v>218</v>
      </c>
      <c r="H385" s="110"/>
      <c r="I385" s="65">
        <v>0.06</v>
      </c>
      <c r="J385" s="112">
        <v>26.39</v>
      </c>
      <c r="K385" s="67">
        <v>1.56</v>
      </c>
    </row>
    <row r="386" spans="1:11" s="6" customFormat="1" ht="15" outlineLevel="1">
      <c r="A386" s="59" t="s">
        <v>43</v>
      </c>
      <c r="B386" s="108"/>
      <c r="C386" s="108" t="s">
        <v>48</v>
      </c>
      <c r="D386" s="109"/>
      <c r="E386" s="62" t="s">
        <v>43</v>
      </c>
      <c r="F386" s="110">
        <v>2.73</v>
      </c>
      <c r="G386" s="111" t="s">
        <v>218</v>
      </c>
      <c r="H386" s="110"/>
      <c r="I386" s="65">
        <v>0.06</v>
      </c>
      <c r="J386" s="112">
        <v>26.39</v>
      </c>
      <c r="K386" s="67">
        <v>1.56</v>
      </c>
    </row>
    <row r="387" spans="1:11" s="6" customFormat="1" ht="15" outlineLevel="1">
      <c r="A387" s="59" t="s">
        <v>43</v>
      </c>
      <c r="B387" s="108"/>
      <c r="C387" s="108" t="s">
        <v>63</v>
      </c>
      <c r="D387" s="109" t="s">
        <v>54</v>
      </c>
      <c r="E387" s="62">
        <v>175</v>
      </c>
      <c r="F387" s="110"/>
      <c r="G387" s="111"/>
      <c r="H387" s="110"/>
      <c r="I387" s="65">
        <v>0.11</v>
      </c>
      <c r="J387" s="112">
        <v>160</v>
      </c>
      <c r="K387" s="67">
        <v>2.4900000000000002</v>
      </c>
    </row>
    <row r="388" spans="1:11" s="6" customFormat="1" ht="15" outlineLevel="1">
      <c r="A388" s="59" t="s">
        <v>43</v>
      </c>
      <c r="B388" s="108"/>
      <c r="C388" s="108" t="s">
        <v>64</v>
      </c>
      <c r="D388" s="109"/>
      <c r="E388" s="62" t="s">
        <v>43</v>
      </c>
      <c r="F388" s="110"/>
      <c r="G388" s="111"/>
      <c r="H388" s="110"/>
      <c r="I388" s="65">
        <v>0.17</v>
      </c>
      <c r="J388" s="112"/>
      <c r="K388" s="67">
        <v>4.05</v>
      </c>
    </row>
    <row r="389" spans="1:11" s="6" customFormat="1" ht="15.75">
      <c r="A389" s="70" t="s">
        <v>43</v>
      </c>
      <c r="B389" s="113"/>
      <c r="C389" s="113" t="s">
        <v>65</v>
      </c>
      <c r="D389" s="114"/>
      <c r="E389" s="73" t="s">
        <v>43</v>
      </c>
      <c r="F389" s="115"/>
      <c r="G389" s="116"/>
      <c r="H389" s="115"/>
      <c r="I389" s="76">
        <v>903.31</v>
      </c>
      <c r="J389" s="117"/>
      <c r="K389" s="78">
        <v>13171.77</v>
      </c>
    </row>
    <row r="390" spans="1:11" s="6" customFormat="1" ht="17.850000000000001" customHeight="1">
      <c r="A390" s="177" t="s">
        <v>219</v>
      </c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</row>
    <row r="391" spans="1:11" s="6" customFormat="1" ht="180">
      <c r="A391" s="59">
        <v>30</v>
      </c>
      <c r="B391" s="108" t="s">
        <v>220</v>
      </c>
      <c r="C391" s="108" t="s">
        <v>221</v>
      </c>
      <c r="D391" s="109" t="s">
        <v>211</v>
      </c>
      <c r="E391" s="62" t="s">
        <v>212</v>
      </c>
      <c r="F391" s="110">
        <v>3445.44</v>
      </c>
      <c r="G391" s="111"/>
      <c r="H391" s="110"/>
      <c r="I391" s="65"/>
      <c r="J391" s="112"/>
      <c r="K391" s="67"/>
    </row>
    <row r="392" spans="1:11" s="6" customFormat="1" ht="25.5" outlineLevel="1">
      <c r="A392" s="59" t="s">
        <v>43</v>
      </c>
      <c r="B392" s="108"/>
      <c r="C392" s="108" t="s">
        <v>44</v>
      </c>
      <c r="D392" s="109"/>
      <c r="E392" s="62" t="s">
        <v>43</v>
      </c>
      <c r="F392" s="110">
        <v>660.45</v>
      </c>
      <c r="G392" s="111" t="s">
        <v>94</v>
      </c>
      <c r="H392" s="110"/>
      <c r="I392" s="65">
        <v>300.77</v>
      </c>
      <c r="J392" s="112">
        <v>26.39</v>
      </c>
      <c r="K392" s="67">
        <v>7937.29</v>
      </c>
    </row>
    <row r="393" spans="1:11" s="6" customFormat="1" ht="15" outlineLevel="1">
      <c r="A393" s="59" t="s">
        <v>43</v>
      </c>
      <c r="B393" s="108"/>
      <c r="C393" s="108" t="s">
        <v>46</v>
      </c>
      <c r="D393" s="109"/>
      <c r="E393" s="62" t="s">
        <v>43</v>
      </c>
      <c r="F393" s="110">
        <v>18.670000000000002</v>
      </c>
      <c r="G393" s="111" t="s">
        <v>95</v>
      </c>
      <c r="H393" s="110"/>
      <c r="I393" s="65">
        <v>8.4</v>
      </c>
      <c r="J393" s="112">
        <v>9.42</v>
      </c>
      <c r="K393" s="67">
        <v>79.14</v>
      </c>
    </row>
    <row r="394" spans="1:11" s="6" customFormat="1" ht="15" outlineLevel="1">
      <c r="A394" s="59" t="s">
        <v>43</v>
      </c>
      <c r="B394" s="108"/>
      <c r="C394" s="108" t="s">
        <v>48</v>
      </c>
      <c r="D394" s="109"/>
      <c r="E394" s="62" t="s">
        <v>43</v>
      </c>
      <c r="F394" s="110" t="s">
        <v>215</v>
      </c>
      <c r="G394" s="111"/>
      <c r="H394" s="110"/>
      <c r="I394" s="68" t="s">
        <v>222</v>
      </c>
      <c r="J394" s="112">
        <v>26.39</v>
      </c>
      <c r="K394" s="69" t="s">
        <v>223</v>
      </c>
    </row>
    <row r="395" spans="1:11" s="6" customFormat="1" ht="15" outlineLevel="1">
      <c r="A395" s="59" t="s">
        <v>43</v>
      </c>
      <c r="B395" s="108"/>
      <c r="C395" s="108" t="s">
        <v>52</v>
      </c>
      <c r="D395" s="109"/>
      <c r="E395" s="62" t="s">
        <v>43</v>
      </c>
      <c r="F395" s="110">
        <v>2766.32</v>
      </c>
      <c r="G395" s="111"/>
      <c r="H395" s="110"/>
      <c r="I395" s="65">
        <v>829.9</v>
      </c>
      <c r="J395" s="112">
        <v>8.77</v>
      </c>
      <c r="K395" s="67">
        <v>7278.19</v>
      </c>
    </row>
    <row r="396" spans="1:11" s="6" customFormat="1" ht="15" outlineLevel="1">
      <c r="A396" s="59" t="s">
        <v>43</v>
      </c>
      <c r="B396" s="108"/>
      <c r="C396" s="108" t="s">
        <v>53</v>
      </c>
      <c r="D396" s="109" t="s">
        <v>54</v>
      </c>
      <c r="E396" s="62">
        <v>85</v>
      </c>
      <c r="F396" s="110"/>
      <c r="G396" s="111"/>
      <c r="H396" s="110"/>
      <c r="I396" s="65">
        <v>255.65</v>
      </c>
      <c r="J396" s="112">
        <v>70</v>
      </c>
      <c r="K396" s="67">
        <v>5556.1</v>
      </c>
    </row>
    <row r="397" spans="1:11" s="6" customFormat="1" ht="15" outlineLevel="1">
      <c r="A397" s="59" t="s">
        <v>43</v>
      </c>
      <c r="B397" s="108"/>
      <c r="C397" s="108" t="s">
        <v>55</v>
      </c>
      <c r="D397" s="109" t="s">
        <v>54</v>
      </c>
      <c r="E397" s="62">
        <v>70</v>
      </c>
      <c r="F397" s="110"/>
      <c r="G397" s="111"/>
      <c r="H397" s="110"/>
      <c r="I397" s="65">
        <v>210.54</v>
      </c>
      <c r="J397" s="112">
        <v>41</v>
      </c>
      <c r="K397" s="67">
        <v>3254.29</v>
      </c>
    </row>
    <row r="398" spans="1:11" s="6" customFormat="1" ht="15" outlineLevel="1">
      <c r="A398" s="59" t="s">
        <v>43</v>
      </c>
      <c r="B398" s="108"/>
      <c r="C398" s="108" t="s">
        <v>56</v>
      </c>
      <c r="D398" s="109" t="s">
        <v>54</v>
      </c>
      <c r="E398" s="62">
        <v>98</v>
      </c>
      <c r="F398" s="110"/>
      <c r="G398" s="111"/>
      <c r="H398" s="110"/>
      <c r="I398" s="65">
        <v>1.21</v>
      </c>
      <c r="J398" s="112">
        <v>95</v>
      </c>
      <c r="K398" s="67">
        <v>30.8</v>
      </c>
    </row>
    <row r="399" spans="1:11" s="6" customFormat="1" ht="15" outlineLevel="1">
      <c r="A399" s="59" t="s">
        <v>43</v>
      </c>
      <c r="B399" s="108"/>
      <c r="C399" s="108" t="s">
        <v>57</v>
      </c>
      <c r="D399" s="109" t="s">
        <v>54</v>
      </c>
      <c r="E399" s="62">
        <v>77</v>
      </c>
      <c r="F399" s="110"/>
      <c r="G399" s="111"/>
      <c r="H399" s="110"/>
      <c r="I399" s="65">
        <v>0.95</v>
      </c>
      <c r="J399" s="112">
        <v>65</v>
      </c>
      <c r="K399" s="67">
        <v>21.07</v>
      </c>
    </row>
    <row r="400" spans="1:11" s="6" customFormat="1" ht="30" outlineLevel="1">
      <c r="A400" s="59" t="s">
        <v>43</v>
      </c>
      <c r="B400" s="108"/>
      <c r="C400" s="108" t="s">
        <v>58</v>
      </c>
      <c r="D400" s="109" t="s">
        <v>59</v>
      </c>
      <c r="E400" s="62">
        <v>56.18</v>
      </c>
      <c r="F400" s="110"/>
      <c r="G400" s="111" t="s">
        <v>94</v>
      </c>
      <c r="H400" s="110"/>
      <c r="I400" s="65">
        <v>25.58</v>
      </c>
      <c r="J400" s="112"/>
      <c r="K400" s="67"/>
    </row>
    <row r="401" spans="1:11" s="6" customFormat="1" ht="15.75">
      <c r="A401" s="70" t="s">
        <v>43</v>
      </c>
      <c r="B401" s="113"/>
      <c r="C401" s="113" t="s">
        <v>60</v>
      </c>
      <c r="D401" s="114"/>
      <c r="E401" s="73" t="s">
        <v>43</v>
      </c>
      <c r="F401" s="115"/>
      <c r="G401" s="116"/>
      <c r="H401" s="115"/>
      <c r="I401" s="76">
        <v>1607.42</v>
      </c>
      <c r="J401" s="117"/>
      <c r="K401" s="78">
        <v>24156.880000000001</v>
      </c>
    </row>
    <row r="402" spans="1:11" s="6" customFormat="1" ht="15" outlineLevel="1">
      <c r="A402" s="59" t="s">
        <v>43</v>
      </c>
      <c r="B402" s="108"/>
      <c r="C402" s="108" t="s">
        <v>61</v>
      </c>
      <c r="D402" s="109"/>
      <c r="E402" s="62" t="s">
        <v>43</v>
      </c>
      <c r="F402" s="110"/>
      <c r="G402" s="111"/>
      <c r="H402" s="110"/>
      <c r="I402" s="65"/>
      <c r="J402" s="112"/>
      <c r="K402" s="67"/>
    </row>
    <row r="403" spans="1:11" s="6" customFormat="1" ht="25.5" outlineLevel="1">
      <c r="A403" s="59" t="s">
        <v>43</v>
      </c>
      <c r="B403" s="108"/>
      <c r="C403" s="108" t="s">
        <v>46</v>
      </c>
      <c r="D403" s="109"/>
      <c r="E403" s="62" t="s">
        <v>43</v>
      </c>
      <c r="F403" s="110">
        <v>2.73</v>
      </c>
      <c r="G403" s="111" t="s">
        <v>100</v>
      </c>
      <c r="H403" s="110"/>
      <c r="I403" s="65">
        <v>0.12</v>
      </c>
      <c r="J403" s="112">
        <v>26.39</v>
      </c>
      <c r="K403" s="67">
        <v>3.24</v>
      </c>
    </row>
    <row r="404" spans="1:11" s="6" customFormat="1" ht="25.5" outlineLevel="1">
      <c r="A404" s="59" t="s">
        <v>43</v>
      </c>
      <c r="B404" s="108"/>
      <c r="C404" s="108" t="s">
        <v>48</v>
      </c>
      <c r="D404" s="109"/>
      <c r="E404" s="62" t="s">
        <v>43</v>
      </c>
      <c r="F404" s="110">
        <v>2.73</v>
      </c>
      <c r="G404" s="111" t="s">
        <v>100</v>
      </c>
      <c r="H404" s="110"/>
      <c r="I404" s="65">
        <v>0.12</v>
      </c>
      <c r="J404" s="112">
        <v>26.39</v>
      </c>
      <c r="K404" s="67">
        <v>3.24</v>
      </c>
    </row>
    <row r="405" spans="1:11" s="6" customFormat="1" ht="15" outlineLevel="1">
      <c r="A405" s="59" t="s">
        <v>43</v>
      </c>
      <c r="B405" s="108"/>
      <c r="C405" s="108" t="s">
        <v>63</v>
      </c>
      <c r="D405" s="109" t="s">
        <v>54</v>
      </c>
      <c r="E405" s="62">
        <v>175</v>
      </c>
      <c r="F405" s="110"/>
      <c r="G405" s="111"/>
      <c r="H405" s="110"/>
      <c r="I405" s="65">
        <v>0.21</v>
      </c>
      <c r="J405" s="112">
        <v>160</v>
      </c>
      <c r="K405" s="67">
        <v>5.19</v>
      </c>
    </row>
    <row r="406" spans="1:11" s="6" customFormat="1" ht="15" outlineLevel="1">
      <c r="A406" s="59" t="s">
        <v>43</v>
      </c>
      <c r="B406" s="108"/>
      <c r="C406" s="108" t="s">
        <v>64</v>
      </c>
      <c r="D406" s="109"/>
      <c r="E406" s="62" t="s">
        <v>43</v>
      </c>
      <c r="F406" s="110"/>
      <c r="G406" s="111"/>
      <c r="H406" s="110"/>
      <c r="I406" s="65">
        <v>0.33</v>
      </c>
      <c r="J406" s="112"/>
      <c r="K406" s="67">
        <v>8.43</v>
      </c>
    </row>
    <row r="407" spans="1:11" s="6" customFormat="1" ht="15.75">
      <c r="A407" s="70" t="s">
        <v>43</v>
      </c>
      <c r="B407" s="113"/>
      <c r="C407" s="113" t="s">
        <v>65</v>
      </c>
      <c r="D407" s="114"/>
      <c r="E407" s="73" t="s">
        <v>43</v>
      </c>
      <c r="F407" s="115"/>
      <c r="G407" s="116"/>
      <c r="H407" s="115"/>
      <c r="I407" s="76">
        <v>1607.75</v>
      </c>
      <c r="J407" s="117"/>
      <c r="K407" s="78">
        <v>24165.31</v>
      </c>
    </row>
    <row r="408" spans="1:11" s="6" customFormat="1" ht="180">
      <c r="A408" s="59">
        <v>31</v>
      </c>
      <c r="B408" s="108" t="s">
        <v>220</v>
      </c>
      <c r="C408" s="108" t="s">
        <v>224</v>
      </c>
      <c r="D408" s="109" t="s">
        <v>211</v>
      </c>
      <c r="E408" s="62" t="s">
        <v>212</v>
      </c>
      <c r="F408" s="110">
        <v>3445.44</v>
      </c>
      <c r="G408" s="111"/>
      <c r="H408" s="110"/>
      <c r="I408" s="65"/>
      <c r="J408" s="112"/>
      <c r="K408" s="67"/>
    </row>
    <row r="409" spans="1:11" s="6" customFormat="1" ht="25.5" outlineLevel="1">
      <c r="A409" s="59" t="s">
        <v>43</v>
      </c>
      <c r="B409" s="108"/>
      <c r="C409" s="108" t="s">
        <v>44</v>
      </c>
      <c r="D409" s="109"/>
      <c r="E409" s="62" t="s">
        <v>43</v>
      </c>
      <c r="F409" s="110">
        <v>660.45</v>
      </c>
      <c r="G409" s="111" t="s">
        <v>94</v>
      </c>
      <c r="H409" s="110"/>
      <c r="I409" s="65">
        <v>300.77</v>
      </c>
      <c r="J409" s="112">
        <v>26.39</v>
      </c>
      <c r="K409" s="67">
        <v>7937.29</v>
      </c>
    </row>
    <row r="410" spans="1:11" s="6" customFormat="1" ht="15" outlineLevel="1">
      <c r="A410" s="59" t="s">
        <v>43</v>
      </c>
      <c r="B410" s="108"/>
      <c r="C410" s="108" t="s">
        <v>46</v>
      </c>
      <c r="D410" s="109"/>
      <c r="E410" s="62" t="s">
        <v>43</v>
      </c>
      <c r="F410" s="110">
        <v>18.670000000000002</v>
      </c>
      <c r="G410" s="111" t="s">
        <v>95</v>
      </c>
      <c r="H410" s="110"/>
      <c r="I410" s="65">
        <v>8.4</v>
      </c>
      <c r="J410" s="112">
        <v>9.42</v>
      </c>
      <c r="K410" s="67">
        <v>79.14</v>
      </c>
    </row>
    <row r="411" spans="1:11" s="6" customFormat="1" ht="15" outlineLevel="1">
      <c r="A411" s="59" t="s">
        <v>43</v>
      </c>
      <c r="B411" s="108"/>
      <c r="C411" s="108" t="s">
        <v>48</v>
      </c>
      <c r="D411" s="109"/>
      <c r="E411" s="62" t="s">
        <v>43</v>
      </c>
      <c r="F411" s="110" t="s">
        <v>215</v>
      </c>
      <c r="G411" s="111"/>
      <c r="H411" s="110"/>
      <c r="I411" s="68" t="s">
        <v>222</v>
      </c>
      <c r="J411" s="112">
        <v>26.39</v>
      </c>
      <c r="K411" s="69" t="s">
        <v>223</v>
      </c>
    </row>
    <row r="412" spans="1:11" s="6" customFormat="1" ht="15" outlineLevel="1">
      <c r="A412" s="59" t="s">
        <v>43</v>
      </c>
      <c r="B412" s="108"/>
      <c r="C412" s="108" t="s">
        <v>52</v>
      </c>
      <c r="D412" s="109"/>
      <c r="E412" s="62" t="s">
        <v>43</v>
      </c>
      <c r="F412" s="110">
        <v>2766.32</v>
      </c>
      <c r="G412" s="111"/>
      <c r="H412" s="110"/>
      <c r="I412" s="65">
        <v>829.9</v>
      </c>
      <c r="J412" s="112">
        <v>8.77</v>
      </c>
      <c r="K412" s="67">
        <v>7278.19</v>
      </c>
    </row>
    <row r="413" spans="1:11" s="6" customFormat="1" ht="15" outlineLevel="1">
      <c r="A413" s="59" t="s">
        <v>43</v>
      </c>
      <c r="B413" s="108"/>
      <c r="C413" s="108" t="s">
        <v>53</v>
      </c>
      <c r="D413" s="109" t="s">
        <v>54</v>
      </c>
      <c r="E413" s="62">
        <v>85</v>
      </c>
      <c r="F413" s="110"/>
      <c r="G413" s="111"/>
      <c r="H413" s="110"/>
      <c r="I413" s="65">
        <v>255.65</v>
      </c>
      <c r="J413" s="112">
        <v>70</v>
      </c>
      <c r="K413" s="67">
        <v>5556.1</v>
      </c>
    </row>
    <row r="414" spans="1:11" s="6" customFormat="1" ht="15" outlineLevel="1">
      <c r="A414" s="59" t="s">
        <v>43</v>
      </c>
      <c r="B414" s="108"/>
      <c r="C414" s="108" t="s">
        <v>55</v>
      </c>
      <c r="D414" s="109" t="s">
        <v>54</v>
      </c>
      <c r="E414" s="62">
        <v>70</v>
      </c>
      <c r="F414" s="110"/>
      <c r="G414" s="111"/>
      <c r="H414" s="110"/>
      <c r="I414" s="65">
        <v>210.54</v>
      </c>
      <c r="J414" s="112">
        <v>41</v>
      </c>
      <c r="K414" s="67">
        <v>3254.29</v>
      </c>
    </row>
    <row r="415" spans="1:11" s="6" customFormat="1" ht="15" outlineLevel="1">
      <c r="A415" s="59" t="s">
        <v>43</v>
      </c>
      <c r="B415" s="108"/>
      <c r="C415" s="108" t="s">
        <v>56</v>
      </c>
      <c r="D415" s="109" t="s">
        <v>54</v>
      </c>
      <c r="E415" s="62">
        <v>98</v>
      </c>
      <c r="F415" s="110"/>
      <c r="G415" s="111"/>
      <c r="H415" s="110"/>
      <c r="I415" s="65">
        <v>1.21</v>
      </c>
      <c r="J415" s="112">
        <v>95</v>
      </c>
      <c r="K415" s="67">
        <v>30.8</v>
      </c>
    </row>
    <row r="416" spans="1:11" s="6" customFormat="1" ht="15" outlineLevel="1">
      <c r="A416" s="59" t="s">
        <v>43</v>
      </c>
      <c r="B416" s="108"/>
      <c r="C416" s="108" t="s">
        <v>57</v>
      </c>
      <c r="D416" s="109" t="s">
        <v>54</v>
      </c>
      <c r="E416" s="62">
        <v>77</v>
      </c>
      <c r="F416" s="110"/>
      <c r="G416" s="111"/>
      <c r="H416" s="110"/>
      <c r="I416" s="65">
        <v>0.95</v>
      </c>
      <c r="J416" s="112">
        <v>65</v>
      </c>
      <c r="K416" s="67">
        <v>21.07</v>
      </c>
    </row>
    <row r="417" spans="1:11" s="6" customFormat="1" ht="30" outlineLevel="1">
      <c r="A417" s="59" t="s">
        <v>43</v>
      </c>
      <c r="B417" s="108"/>
      <c r="C417" s="108" t="s">
        <v>58</v>
      </c>
      <c r="D417" s="109" t="s">
        <v>59</v>
      </c>
      <c r="E417" s="62">
        <v>56.18</v>
      </c>
      <c r="F417" s="110"/>
      <c r="G417" s="111" t="s">
        <v>94</v>
      </c>
      <c r="H417" s="110"/>
      <c r="I417" s="65">
        <v>25.58</v>
      </c>
      <c r="J417" s="112"/>
      <c r="K417" s="67"/>
    </row>
    <row r="418" spans="1:11" s="6" customFormat="1" ht="15.75">
      <c r="A418" s="70" t="s">
        <v>43</v>
      </c>
      <c r="B418" s="113"/>
      <c r="C418" s="113" t="s">
        <v>60</v>
      </c>
      <c r="D418" s="114"/>
      <c r="E418" s="73" t="s">
        <v>43</v>
      </c>
      <c r="F418" s="115"/>
      <c r="G418" s="116"/>
      <c r="H418" s="115"/>
      <c r="I418" s="76">
        <v>1607.42</v>
      </c>
      <c r="J418" s="117"/>
      <c r="K418" s="78">
        <v>24156.880000000001</v>
      </c>
    </row>
    <row r="419" spans="1:11" s="6" customFormat="1" ht="15" outlineLevel="1">
      <c r="A419" s="59" t="s">
        <v>43</v>
      </c>
      <c r="B419" s="108"/>
      <c r="C419" s="108" t="s">
        <v>61</v>
      </c>
      <c r="D419" s="109"/>
      <c r="E419" s="62" t="s">
        <v>43</v>
      </c>
      <c r="F419" s="110"/>
      <c r="G419" s="111"/>
      <c r="H419" s="110"/>
      <c r="I419" s="65"/>
      <c r="J419" s="112"/>
      <c r="K419" s="67"/>
    </row>
    <row r="420" spans="1:11" s="6" customFormat="1" ht="25.5" outlineLevel="1">
      <c r="A420" s="59" t="s">
        <v>43</v>
      </c>
      <c r="B420" s="108"/>
      <c r="C420" s="108" t="s">
        <v>46</v>
      </c>
      <c r="D420" s="109"/>
      <c r="E420" s="62" t="s">
        <v>43</v>
      </c>
      <c r="F420" s="110">
        <v>2.73</v>
      </c>
      <c r="G420" s="111" t="s">
        <v>100</v>
      </c>
      <c r="H420" s="110"/>
      <c r="I420" s="65">
        <v>0.12</v>
      </c>
      <c r="J420" s="112">
        <v>26.39</v>
      </c>
      <c r="K420" s="67">
        <v>3.24</v>
      </c>
    </row>
    <row r="421" spans="1:11" s="6" customFormat="1" ht="25.5" outlineLevel="1">
      <c r="A421" s="59" t="s">
        <v>43</v>
      </c>
      <c r="B421" s="108"/>
      <c r="C421" s="108" t="s">
        <v>48</v>
      </c>
      <c r="D421" s="109"/>
      <c r="E421" s="62" t="s">
        <v>43</v>
      </c>
      <c r="F421" s="110">
        <v>2.73</v>
      </c>
      <c r="G421" s="111" t="s">
        <v>100</v>
      </c>
      <c r="H421" s="110"/>
      <c r="I421" s="65">
        <v>0.12</v>
      </c>
      <c r="J421" s="112">
        <v>26.39</v>
      </c>
      <c r="K421" s="67">
        <v>3.24</v>
      </c>
    </row>
    <row r="422" spans="1:11" s="6" customFormat="1" ht="15" outlineLevel="1">
      <c r="A422" s="59" t="s">
        <v>43</v>
      </c>
      <c r="B422" s="108"/>
      <c r="C422" s="108" t="s">
        <v>63</v>
      </c>
      <c r="D422" s="109" t="s">
        <v>54</v>
      </c>
      <c r="E422" s="62">
        <v>175</v>
      </c>
      <c r="F422" s="110"/>
      <c r="G422" s="111"/>
      <c r="H422" s="110"/>
      <c r="I422" s="65">
        <v>0.21</v>
      </c>
      <c r="J422" s="112">
        <v>160</v>
      </c>
      <c r="K422" s="67">
        <v>5.19</v>
      </c>
    </row>
    <row r="423" spans="1:11" s="6" customFormat="1" ht="15" outlineLevel="1">
      <c r="A423" s="59" t="s">
        <v>43</v>
      </c>
      <c r="B423" s="108"/>
      <c r="C423" s="108" t="s">
        <v>64</v>
      </c>
      <c r="D423" s="109"/>
      <c r="E423" s="62" t="s">
        <v>43</v>
      </c>
      <c r="F423" s="110"/>
      <c r="G423" s="111"/>
      <c r="H423" s="110"/>
      <c r="I423" s="65">
        <v>0.33</v>
      </c>
      <c r="J423" s="112"/>
      <c r="K423" s="67">
        <v>8.43</v>
      </c>
    </row>
    <row r="424" spans="1:11" s="6" customFormat="1" ht="15.75">
      <c r="A424" s="70" t="s">
        <v>43</v>
      </c>
      <c r="B424" s="113"/>
      <c r="C424" s="113" t="s">
        <v>65</v>
      </c>
      <c r="D424" s="114"/>
      <c r="E424" s="73" t="s">
        <v>43</v>
      </c>
      <c r="F424" s="115"/>
      <c r="G424" s="116"/>
      <c r="H424" s="115"/>
      <c r="I424" s="76">
        <v>1607.75</v>
      </c>
      <c r="J424" s="117"/>
      <c r="K424" s="78">
        <v>24165.31</v>
      </c>
    </row>
    <row r="425" spans="1:11" s="6" customFormat="1" ht="210">
      <c r="A425" s="59">
        <v>32</v>
      </c>
      <c r="B425" s="108" t="s">
        <v>123</v>
      </c>
      <c r="C425" s="118" t="s">
        <v>225</v>
      </c>
      <c r="D425" s="119" t="s">
        <v>125</v>
      </c>
      <c r="E425" s="81">
        <v>3</v>
      </c>
      <c r="F425" s="120">
        <v>28716.22</v>
      </c>
      <c r="G425" s="121"/>
      <c r="H425" s="120"/>
      <c r="I425" s="84">
        <v>86148.66</v>
      </c>
      <c r="J425" s="122">
        <v>7.4</v>
      </c>
      <c r="K425" s="86">
        <v>637500.07999999996</v>
      </c>
    </row>
    <row r="426" spans="1:11" s="6" customFormat="1" ht="15">
      <c r="A426" s="123"/>
      <c r="B426" s="124"/>
      <c r="C426" s="168" t="s">
        <v>127</v>
      </c>
      <c r="D426" s="169"/>
      <c r="E426" s="169"/>
      <c r="F426" s="169"/>
      <c r="G426" s="169"/>
      <c r="H426" s="169"/>
      <c r="I426" s="65">
        <v>89085.99</v>
      </c>
      <c r="J426" s="112"/>
      <c r="K426" s="67">
        <v>676643.46</v>
      </c>
    </row>
    <row r="427" spans="1:11" s="6" customFormat="1" ht="15">
      <c r="A427" s="123"/>
      <c r="B427" s="124"/>
      <c r="C427" s="168" t="s">
        <v>128</v>
      </c>
      <c r="D427" s="169"/>
      <c r="E427" s="169"/>
      <c r="F427" s="169"/>
      <c r="G427" s="169"/>
      <c r="H427" s="169"/>
      <c r="I427" s="65"/>
      <c r="J427" s="112"/>
      <c r="K427" s="67"/>
    </row>
    <row r="428" spans="1:11" s="6" customFormat="1" ht="15">
      <c r="A428" s="123"/>
      <c r="B428" s="124"/>
      <c r="C428" s="168" t="s">
        <v>129</v>
      </c>
      <c r="D428" s="169"/>
      <c r="E428" s="169"/>
      <c r="F428" s="169"/>
      <c r="G428" s="169"/>
      <c r="H428" s="169"/>
      <c r="I428" s="65">
        <v>761.81</v>
      </c>
      <c r="J428" s="112"/>
      <c r="K428" s="67">
        <v>20104.22</v>
      </c>
    </row>
    <row r="429" spans="1:11" s="6" customFormat="1" ht="15">
      <c r="A429" s="123"/>
      <c r="B429" s="124"/>
      <c r="C429" s="168" t="s">
        <v>130</v>
      </c>
      <c r="D429" s="169"/>
      <c r="E429" s="169"/>
      <c r="F429" s="169"/>
      <c r="G429" s="169"/>
      <c r="H429" s="169"/>
      <c r="I429" s="65">
        <v>88306.4</v>
      </c>
      <c r="J429" s="112"/>
      <c r="K429" s="67">
        <v>656423.37</v>
      </c>
    </row>
    <row r="430" spans="1:11" s="6" customFormat="1" ht="15">
      <c r="A430" s="123"/>
      <c r="B430" s="124"/>
      <c r="C430" s="168" t="s">
        <v>131</v>
      </c>
      <c r="D430" s="169"/>
      <c r="E430" s="169"/>
      <c r="F430" s="169"/>
      <c r="G430" s="169"/>
      <c r="H430" s="169"/>
      <c r="I430" s="65">
        <v>21.13</v>
      </c>
      <c r="J430" s="112"/>
      <c r="K430" s="67">
        <v>204.31</v>
      </c>
    </row>
    <row r="431" spans="1:11" s="6" customFormat="1" ht="15.75">
      <c r="A431" s="123"/>
      <c r="B431" s="124"/>
      <c r="C431" s="173" t="s">
        <v>132</v>
      </c>
      <c r="D431" s="174"/>
      <c r="E431" s="174"/>
      <c r="F431" s="174"/>
      <c r="G431" s="174"/>
      <c r="H431" s="174"/>
      <c r="I431" s="76">
        <v>647.98</v>
      </c>
      <c r="J431" s="117"/>
      <c r="K431" s="78">
        <v>14095.06</v>
      </c>
    </row>
    <row r="432" spans="1:11" s="6" customFormat="1" ht="15.75">
      <c r="A432" s="123"/>
      <c r="B432" s="124"/>
      <c r="C432" s="173" t="s">
        <v>133</v>
      </c>
      <c r="D432" s="174"/>
      <c r="E432" s="174"/>
      <c r="F432" s="174"/>
      <c r="G432" s="174"/>
      <c r="H432" s="174"/>
      <c r="I432" s="76">
        <v>533.5</v>
      </c>
      <c r="J432" s="117"/>
      <c r="K432" s="78">
        <v>8263.9500000000007</v>
      </c>
    </row>
    <row r="433" spans="1:11" s="6" customFormat="1" ht="32.1" customHeight="1">
      <c r="A433" s="123"/>
      <c r="B433" s="124"/>
      <c r="C433" s="173" t="s">
        <v>226</v>
      </c>
      <c r="D433" s="174"/>
      <c r="E433" s="174"/>
      <c r="F433" s="174"/>
      <c r="G433" s="174"/>
      <c r="H433" s="174"/>
      <c r="I433" s="76"/>
      <c r="J433" s="117"/>
      <c r="K433" s="78"/>
    </row>
    <row r="434" spans="1:11" s="6" customFormat="1" ht="15">
      <c r="A434" s="123"/>
      <c r="B434" s="124"/>
      <c r="C434" s="168" t="s">
        <v>227</v>
      </c>
      <c r="D434" s="169"/>
      <c r="E434" s="169"/>
      <c r="F434" s="169"/>
      <c r="G434" s="169"/>
      <c r="H434" s="169"/>
      <c r="I434" s="65">
        <v>90267.47</v>
      </c>
      <c r="J434" s="112"/>
      <c r="K434" s="67">
        <v>699002.47</v>
      </c>
    </row>
    <row r="435" spans="1:11" s="6" customFormat="1" ht="32.1" customHeight="1">
      <c r="A435" s="123"/>
      <c r="B435" s="124"/>
      <c r="C435" s="175" t="s">
        <v>228</v>
      </c>
      <c r="D435" s="176"/>
      <c r="E435" s="176"/>
      <c r="F435" s="176"/>
      <c r="G435" s="176"/>
      <c r="H435" s="176"/>
      <c r="I435" s="87">
        <v>90267.47</v>
      </c>
      <c r="J435" s="125"/>
      <c r="K435" s="86">
        <v>699002.47</v>
      </c>
    </row>
    <row r="436" spans="1:11" s="6" customFormat="1" ht="22.15" customHeight="1">
      <c r="A436" s="166" t="s">
        <v>229</v>
      </c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</row>
    <row r="437" spans="1:11" s="6" customFormat="1" ht="180">
      <c r="A437" s="59">
        <v>33</v>
      </c>
      <c r="B437" s="108" t="s">
        <v>230</v>
      </c>
      <c r="C437" s="108" t="s">
        <v>231</v>
      </c>
      <c r="D437" s="109" t="s">
        <v>142</v>
      </c>
      <c r="E437" s="62" t="s">
        <v>232</v>
      </c>
      <c r="F437" s="110">
        <v>4585.78</v>
      </c>
      <c r="G437" s="111"/>
      <c r="H437" s="110"/>
      <c r="I437" s="65"/>
      <c r="J437" s="112"/>
      <c r="K437" s="67"/>
    </row>
    <row r="438" spans="1:11" s="6" customFormat="1" ht="15" outlineLevel="1">
      <c r="A438" s="59" t="s">
        <v>43</v>
      </c>
      <c r="B438" s="108"/>
      <c r="C438" s="108" t="s">
        <v>44</v>
      </c>
      <c r="D438" s="109"/>
      <c r="E438" s="62" t="s">
        <v>43</v>
      </c>
      <c r="F438" s="110">
        <v>3851.52</v>
      </c>
      <c r="G438" s="111" t="s">
        <v>213</v>
      </c>
      <c r="H438" s="110"/>
      <c r="I438" s="65">
        <v>87.85</v>
      </c>
      <c r="J438" s="112">
        <v>26.39</v>
      </c>
      <c r="K438" s="67">
        <v>2318.4</v>
      </c>
    </row>
    <row r="439" spans="1:11" s="6" customFormat="1" ht="15" outlineLevel="1">
      <c r="A439" s="59" t="s">
        <v>43</v>
      </c>
      <c r="B439" s="108"/>
      <c r="C439" s="108" t="s">
        <v>46</v>
      </c>
      <c r="D439" s="109"/>
      <c r="E439" s="62" t="s">
        <v>43</v>
      </c>
      <c r="F439" s="110">
        <v>674.26</v>
      </c>
      <c r="G439" s="111" t="s">
        <v>214</v>
      </c>
      <c r="H439" s="110"/>
      <c r="I439" s="65">
        <v>13.98</v>
      </c>
      <c r="J439" s="112">
        <v>8.34</v>
      </c>
      <c r="K439" s="67">
        <v>116.61</v>
      </c>
    </row>
    <row r="440" spans="1:11" s="6" customFormat="1" ht="15" outlineLevel="1">
      <c r="A440" s="59" t="s">
        <v>43</v>
      </c>
      <c r="B440" s="108"/>
      <c r="C440" s="108" t="s">
        <v>48</v>
      </c>
      <c r="D440" s="109"/>
      <c r="E440" s="62" t="s">
        <v>43</v>
      </c>
      <c r="F440" s="110" t="s">
        <v>233</v>
      </c>
      <c r="G440" s="111"/>
      <c r="H440" s="110"/>
      <c r="I440" s="68" t="s">
        <v>234</v>
      </c>
      <c r="J440" s="112">
        <v>26.39</v>
      </c>
      <c r="K440" s="69" t="s">
        <v>235</v>
      </c>
    </row>
    <row r="441" spans="1:11" s="6" customFormat="1" ht="15" outlineLevel="1">
      <c r="A441" s="59" t="s">
        <v>43</v>
      </c>
      <c r="B441" s="108"/>
      <c r="C441" s="108" t="s">
        <v>52</v>
      </c>
      <c r="D441" s="109"/>
      <c r="E441" s="62" t="s">
        <v>43</v>
      </c>
      <c r="F441" s="110">
        <v>60</v>
      </c>
      <c r="G441" s="111">
        <v>0.6</v>
      </c>
      <c r="H441" s="110"/>
      <c r="I441" s="65">
        <v>1.04</v>
      </c>
      <c r="J441" s="112">
        <v>8.23</v>
      </c>
      <c r="K441" s="67">
        <v>8.5299999999999994</v>
      </c>
    </row>
    <row r="442" spans="1:11" s="6" customFormat="1" ht="15" outlineLevel="1">
      <c r="A442" s="59" t="s">
        <v>43</v>
      </c>
      <c r="B442" s="108"/>
      <c r="C442" s="108" t="s">
        <v>53</v>
      </c>
      <c r="D442" s="109" t="s">
        <v>54</v>
      </c>
      <c r="E442" s="62">
        <v>85</v>
      </c>
      <c r="F442" s="110"/>
      <c r="G442" s="111"/>
      <c r="H442" s="110"/>
      <c r="I442" s="65">
        <v>74.67</v>
      </c>
      <c r="J442" s="112">
        <v>70</v>
      </c>
      <c r="K442" s="67">
        <v>1622.88</v>
      </c>
    </row>
    <row r="443" spans="1:11" s="6" customFormat="1" ht="15" outlineLevel="1">
      <c r="A443" s="59" t="s">
        <v>43</v>
      </c>
      <c r="B443" s="108"/>
      <c r="C443" s="108" t="s">
        <v>55</v>
      </c>
      <c r="D443" s="109" t="s">
        <v>54</v>
      </c>
      <c r="E443" s="62">
        <v>70</v>
      </c>
      <c r="F443" s="110"/>
      <c r="G443" s="111"/>
      <c r="H443" s="110"/>
      <c r="I443" s="65">
        <v>61.5</v>
      </c>
      <c r="J443" s="112">
        <v>41</v>
      </c>
      <c r="K443" s="67">
        <v>950.54</v>
      </c>
    </row>
    <row r="444" spans="1:11" s="6" customFormat="1" ht="15" outlineLevel="1">
      <c r="A444" s="59" t="s">
        <v>43</v>
      </c>
      <c r="B444" s="108"/>
      <c r="C444" s="108" t="s">
        <v>56</v>
      </c>
      <c r="D444" s="109" t="s">
        <v>54</v>
      </c>
      <c r="E444" s="62">
        <v>98</v>
      </c>
      <c r="F444" s="110"/>
      <c r="G444" s="111"/>
      <c r="H444" s="110"/>
      <c r="I444" s="65">
        <v>0.9</v>
      </c>
      <c r="J444" s="112">
        <v>95</v>
      </c>
      <c r="K444" s="67">
        <v>22.97</v>
      </c>
    </row>
    <row r="445" spans="1:11" s="6" customFormat="1" ht="15" outlineLevel="1">
      <c r="A445" s="59" t="s">
        <v>43</v>
      </c>
      <c r="B445" s="108"/>
      <c r="C445" s="108" t="s">
        <v>57</v>
      </c>
      <c r="D445" s="109" t="s">
        <v>54</v>
      </c>
      <c r="E445" s="62">
        <v>77</v>
      </c>
      <c r="F445" s="110"/>
      <c r="G445" s="111"/>
      <c r="H445" s="110"/>
      <c r="I445" s="65">
        <v>0.71</v>
      </c>
      <c r="J445" s="112">
        <v>65</v>
      </c>
      <c r="K445" s="67">
        <v>15.72</v>
      </c>
    </row>
    <row r="446" spans="1:11" s="6" customFormat="1" ht="30" outlineLevel="1">
      <c r="A446" s="59" t="s">
        <v>43</v>
      </c>
      <c r="B446" s="108"/>
      <c r="C446" s="108" t="s">
        <v>58</v>
      </c>
      <c r="D446" s="109" t="s">
        <v>59</v>
      </c>
      <c r="E446" s="62">
        <v>272</v>
      </c>
      <c r="F446" s="110"/>
      <c r="G446" s="111" t="s">
        <v>213</v>
      </c>
      <c r="H446" s="110"/>
      <c r="I446" s="65">
        <v>6.2</v>
      </c>
      <c r="J446" s="112"/>
      <c r="K446" s="67"/>
    </row>
    <row r="447" spans="1:11" s="6" customFormat="1" ht="15.75">
      <c r="A447" s="70" t="s">
        <v>43</v>
      </c>
      <c r="B447" s="113"/>
      <c r="C447" s="113" t="s">
        <v>60</v>
      </c>
      <c r="D447" s="114"/>
      <c r="E447" s="73" t="s">
        <v>43</v>
      </c>
      <c r="F447" s="115"/>
      <c r="G447" s="116"/>
      <c r="H447" s="115"/>
      <c r="I447" s="76">
        <v>240.65</v>
      </c>
      <c r="J447" s="117"/>
      <c r="K447" s="78">
        <v>5055.6499999999996</v>
      </c>
    </row>
    <row r="448" spans="1:11" s="6" customFormat="1" ht="15" outlineLevel="1">
      <c r="A448" s="59" t="s">
        <v>43</v>
      </c>
      <c r="B448" s="108"/>
      <c r="C448" s="108" t="s">
        <v>61</v>
      </c>
      <c r="D448" s="109"/>
      <c r="E448" s="62" t="s">
        <v>43</v>
      </c>
      <c r="F448" s="110"/>
      <c r="G448" s="111"/>
      <c r="H448" s="110"/>
      <c r="I448" s="65"/>
      <c r="J448" s="112"/>
      <c r="K448" s="67"/>
    </row>
    <row r="449" spans="1:11" s="6" customFormat="1" ht="15" outlineLevel="1">
      <c r="A449" s="59" t="s">
        <v>43</v>
      </c>
      <c r="B449" s="108"/>
      <c r="C449" s="108" t="s">
        <v>46</v>
      </c>
      <c r="D449" s="109"/>
      <c r="E449" s="62" t="s">
        <v>43</v>
      </c>
      <c r="F449" s="110">
        <v>44.19</v>
      </c>
      <c r="G449" s="111" t="s">
        <v>218</v>
      </c>
      <c r="H449" s="110"/>
      <c r="I449" s="65">
        <v>0.09</v>
      </c>
      <c r="J449" s="112">
        <v>26.39</v>
      </c>
      <c r="K449" s="67">
        <v>2.42</v>
      </c>
    </row>
    <row r="450" spans="1:11" s="6" customFormat="1" ht="15" outlineLevel="1">
      <c r="A450" s="59" t="s">
        <v>43</v>
      </c>
      <c r="B450" s="108"/>
      <c r="C450" s="108" t="s">
        <v>48</v>
      </c>
      <c r="D450" s="109"/>
      <c r="E450" s="62" t="s">
        <v>43</v>
      </c>
      <c r="F450" s="110">
        <v>44.19</v>
      </c>
      <c r="G450" s="111" t="s">
        <v>218</v>
      </c>
      <c r="H450" s="110"/>
      <c r="I450" s="65">
        <v>0.09</v>
      </c>
      <c r="J450" s="112">
        <v>26.39</v>
      </c>
      <c r="K450" s="67">
        <v>2.42</v>
      </c>
    </row>
    <row r="451" spans="1:11" s="6" customFormat="1" ht="15" outlineLevel="1">
      <c r="A451" s="59" t="s">
        <v>43</v>
      </c>
      <c r="B451" s="108"/>
      <c r="C451" s="108" t="s">
        <v>63</v>
      </c>
      <c r="D451" s="109" t="s">
        <v>54</v>
      </c>
      <c r="E451" s="62">
        <v>175</v>
      </c>
      <c r="F451" s="110"/>
      <c r="G451" s="111"/>
      <c r="H451" s="110"/>
      <c r="I451" s="65">
        <v>0.16</v>
      </c>
      <c r="J451" s="112">
        <v>160</v>
      </c>
      <c r="K451" s="67">
        <v>3.87</v>
      </c>
    </row>
    <row r="452" spans="1:11" s="6" customFormat="1" ht="15" outlineLevel="1">
      <c r="A452" s="59" t="s">
        <v>43</v>
      </c>
      <c r="B452" s="108"/>
      <c r="C452" s="108" t="s">
        <v>64</v>
      </c>
      <c r="D452" s="109"/>
      <c r="E452" s="62" t="s">
        <v>43</v>
      </c>
      <c r="F452" s="110"/>
      <c r="G452" s="111"/>
      <c r="H452" s="110"/>
      <c r="I452" s="65">
        <v>0.25</v>
      </c>
      <c r="J452" s="112"/>
      <c r="K452" s="67">
        <v>6.29</v>
      </c>
    </row>
    <row r="453" spans="1:11" s="6" customFormat="1" ht="15.75">
      <c r="A453" s="70" t="s">
        <v>43</v>
      </c>
      <c r="B453" s="113"/>
      <c r="C453" s="126" t="s">
        <v>65</v>
      </c>
      <c r="D453" s="127"/>
      <c r="E453" s="91" t="s">
        <v>43</v>
      </c>
      <c r="F453" s="128"/>
      <c r="G453" s="129"/>
      <c r="H453" s="128"/>
      <c r="I453" s="87">
        <v>240.9</v>
      </c>
      <c r="J453" s="125"/>
      <c r="K453" s="86">
        <v>5061.9399999999996</v>
      </c>
    </row>
    <row r="454" spans="1:11" s="6" customFormat="1" ht="15">
      <c r="A454" s="123"/>
      <c r="B454" s="124"/>
      <c r="C454" s="168" t="s">
        <v>127</v>
      </c>
      <c r="D454" s="169"/>
      <c r="E454" s="169"/>
      <c r="F454" s="169"/>
      <c r="G454" s="169"/>
      <c r="H454" s="169"/>
      <c r="I454" s="65">
        <v>102.96</v>
      </c>
      <c r="J454" s="112"/>
      <c r="K454" s="67">
        <v>2445.96</v>
      </c>
    </row>
    <row r="455" spans="1:11" s="6" customFormat="1" ht="15">
      <c r="A455" s="123"/>
      <c r="B455" s="124"/>
      <c r="C455" s="168" t="s">
        <v>128</v>
      </c>
      <c r="D455" s="169"/>
      <c r="E455" s="169"/>
      <c r="F455" s="169"/>
      <c r="G455" s="169"/>
      <c r="H455" s="169"/>
      <c r="I455" s="65"/>
      <c r="J455" s="112"/>
      <c r="K455" s="67"/>
    </row>
    <row r="456" spans="1:11" s="6" customFormat="1" ht="15">
      <c r="A456" s="123"/>
      <c r="B456" s="124"/>
      <c r="C456" s="168" t="s">
        <v>129</v>
      </c>
      <c r="D456" s="169"/>
      <c r="E456" s="169"/>
      <c r="F456" s="169"/>
      <c r="G456" s="169"/>
      <c r="H456" s="169"/>
      <c r="I456" s="65">
        <v>88.86</v>
      </c>
      <c r="J456" s="112"/>
      <c r="K456" s="67">
        <v>2345</v>
      </c>
    </row>
    <row r="457" spans="1:11" s="6" customFormat="1" ht="15">
      <c r="A457" s="123"/>
      <c r="B457" s="124"/>
      <c r="C457" s="168" t="s">
        <v>130</v>
      </c>
      <c r="D457" s="169"/>
      <c r="E457" s="169"/>
      <c r="F457" s="169"/>
      <c r="G457" s="169"/>
      <c r="H457" s="169"/>
      <c r="I457" s="65">
        <v>1.04</v>
      </c>
      <c r="J457" s="112"/>
      <c r="K457" s="67">
        <v>8.5299999999999994</v>
      </c>
    </row>
    <row r="458" spans="1:11" s="6" customFormat="1" ht="15">
      <c r="A458" s="123"/>
      <c r="B458" s="124"/>
      <c r="C458" s="168" t="s">
        <v>131</v>
      </c>
      <c r="D458" s="169"/>
      <c r="E458" s="169"/>
      <c r="F458" s="169"/>
      <c r="G458" s="169"/>
      <c r="H458" s="169"/>
      <c r="I458" s="65">
        <v>14.07</v>
      </c>
      <c r="J458" s="112"/>
      <c r="K458" s="67">
        <v>119.03</v>
      </c>
    </row>
    <row r="459" spans="1:11" s="6" customFormat="1" ht="15.75">
      <c r="A459" s="123"/>
      <c r="B459" s="124"/>
      <c r="C459" s="173" t="s">
        <v>132</v>
      </c>
      <c r="D459" s="174"/>
      <c r="E459" s="174"/>
      <c r="F459" s="174"/>
      <c r="G459" s="174"/>
      <c r="H459" s="174"/>
      <c r="I459" s="76">
        <v>75.66</v>
      </c>
      <c r="J459" s="117"/>
      <c r="K459" s="78">
        <v>1648.15</v>
      </c>
    </row>
    <row r="460" spans="1:11" s="6" customFormat="1" ht="15.75">
      <c r="A460" s="123"/>
      <c r="B460" s="124"/>
      <c r="C460" s="173" t="s">
        <v>133</v>
      </c>
      <c r="D460" s="174"/>
      <c r="E460" s="174"/>
      <c r="F460" s="174"/>
      <c r="G460" s="174"/>
      <c r="H460" s="174"/>
      <c r="I460" s="76">
        <v>62.28</v>
      </c>
      <c r="J460" s="117"/>
      <c r="K460" s="78">
        <v>967.83</v>
      </c>
    </row>
    <row r="461" spans="1:11" s="6" customFormat="1" ht="32.1" customHeight="1">
      <c r="A461" s="123"/>
      <c r="B461" s="124"/>
      <c r="C461" s="173" t="s">
        <v>236</v>
      </c>
      <c r="D461" s="174"/>
      <c r="E461" s="174"/>
      <c r="F461" s="174"/>
      <c r="G461" s="174"/>
      <c r="H461" s="174"/>
      <c r="I461" s="76"/>
      <c r="J461" s="117"/>
      <c r="K461" s="78"/>
    </row>
    <row r="462" spans="1:11" s="6" customFormat="1" ht="15">
      <c r="A462" s="123"/>
      <c r="B462" s="124"/>
      <c r="C462" s="168" t="s">
        <v>237</v>
      </c>
      <c r="D462" s="169"/>
      <c r="E462" s="169"/>
      <c r="F462" s="169"/>
      <c r="G462" s="169"/>
      <c r="H462" s="169"/>
      <c r="I462" s="65">
        <v>240.9</v>
      </c>
      <c r="J462" s="112"/>
      <c r="K462" s="67">
        <v>5061.9399999999996</v>
      </c>
    </row>
    <row r="463" spans="1:11" s="6" customFormat="1" ht="32.1" customHeight="1">
      <c r="A463" s="123"/>
      <c r="B463" s="124"/>
      <c r="C463" s="175" t="s">
        <v>238</v>
      </c>
      <c r="D463" s="176"/>
      <c r="E463" s="176"/>
      <c r="F463" s="176"/>
      <c r="G463" s="176"/>
      <c r="H463" s="176"/>
      <c r="I463" s="87">
        <v>240.9</v>
      </c>
      <c r="J463" s="125"/>
      <c r="K463" s="86">
        <v>5061.9399999999996</v>
      </c>
    </row>
    <row r="464" spans="1:11" s="6" customFormat="1" ht="22.15" customHeight="1">
      <c r="A464" s="166" t="s">
        <v>239</v>
      </c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</row>
    <row r="465" spans="1:11" s="6" customFormat="1" ht="180">
      <c r="A465" s="59">
        <v>34</v>
      </c>
      <c r="B465" s="108" t="s">
        <v>240</v>
      </c>
      <c r="C465" s="108" t="s">
        <v>241</v>
      </c>
      <c r="D465" s="109" t="s">
        <v>142</v>
      </c>
      <c r="E465" s="62" t="s">
        <v>232</v>
      </c>
      <c r="F465" s="110">
        <v>7428.73</v>
      </c>
      <c r="G465" s="111"/>
      <c r="H465" s="110"/>
      <c r="I465" s="65"/>
      <c r="J465" s="112"/>
      <c r="K465" s="67"/>
    </row>
    <row r="466" spans="1:11" s="6" customFormat="1" ht="25.5" outlineLevel="1">
      <c r="A466" s="59" t="s">
        <v>43</v>
      </c>
      <c r="B466" s="108"/>
      <c r="C466" s="108" t="s">
        <v>44</v>
      </c>
      <c r="D466" s="109"/>
      <c r="E466" s="62" t="s">
        <v>43</v>
      </c>
      <c r="F466" s="110">
        <v>1565.81</v>
      </c>
      <c r="G466" s="111" t="s">
        <v>94</v>
      </c>
      <c r="H466" s="110"/>
      <c r="I466" s="65">
        <v>68.45</v>
      </c>
      <c r="J466" s="112">
        <v>26.39</v>
      </c>
      <c r="K466" s="67">
        <v>1806.52</v>
      </c>
    </row>
    <row r="467" spans="1:11" s="6" customFormat="1" ht="15" outlineLevel="1">
      <c r="A467" s="59" t="s">
        <v>43</v>
      </c>
      <c r="B467" s="108"/>
      <c r="C467" s="108" t="s">
        <v>46</v>
      </c>
      <c r="D467" s="109"/>
      <c r="E467" s="62" t="s">
        <v>43</v>
      </c>
      <c r="F467" s="110">
        <v>275.27</v>
      </c>
      <c r="G467" s="111" t="s">
        <v>95</v>
      </c>
      <c r="H467" s="110"/>
      <c r="I467" s="65">
        <v>11.89</v>
      </c>
      <c r="J467" s="112">
        <v>9.9700000000000006</v>
      </c>
      <c r="K467" s="67">
        <v>118.56</v>
      </c>
    </row>
    <row r="468" spans="1:11" s="6" customFormat="1" ht="15" outlineLevel="1">
      <c r="A468" s="59" t="s">
        <v>43</v>
      </c>
      <c r="B468" s="108"/>
      <c r="C468" s="108" t="s">
        <v>48</v>
      </c>
      <c r="D468" s="109"/>
      <c r="E468" s="62" t="s">
        <v>43</v>
      </c>
      <c r="F468" s="110" t="s">
        <v>242</v>
      </c>
      <c r="G468" s="111"/>
      <c r="H468" s="110"/>
      <c r="I468" s="68" t="s">
        <v>243</v>
      </c>
      <c r="J468" s="112">
        <v>26.39</v>
      </c>
      <c r="K468" s="69" t="s">
        <v>244</v>
      </c>
    </row>
    <row r="469" spans="1:11" s="6" customFormat="1" ht="15" outlineLevel="1">
      <c r="A469" s="59" t="s">
        <v>43</v>
      </c>
      <c r="B469" s="108"/>
      <c r="C469" s="108" t="s">
        <v>52</v>
      </c>
      <c r="D469" s="109"/>
      <c r="E469" s="62" t="s">
        <v>43</v>
      </c>
      <c r="F469" s="110">
        <v>5587.65</v>
      </c>
      <c r="G469" s="111"/>
      <c r="H469" s="110"/>
      <c r="I469" s="65">
        <v>160.91999999999999</v>
      </c>
      <c r="J469" s="112">
        <v>3.11</v>
      </c>
      <c r="K469" s="67">
        <v>500.47</v>
      </c>
    </row>
    <row r="470" spans="1:11" s="6" customFormat="1" ht="15" outlineLevel="1">
      <c r="A470" s="59" t="s">
        <v>43</v>
      </c>
      <c r="B470" s="108"/>
      <c r="C470" s="108" t="s">
        <v>53</v>
      </c>
      <c r="D470" s="109" t="s">
        <v>54</v>
      </c>
      <c r="E470" s="62">
        <v>105</v>
      </c>
      <c r="F470" s="110"/>
      <c r="G470" s="111"/>
      <c r="H470" s="110"/>
      <c r="I470" s="65">
        <v>71.87</v>
      </c>
      <c r="J470" s="112">
        <v>87</v>
      </c>
      <c r="K470" s="67">
        <v>1571.67</v>
      </c>
    </row>
    <row r="471" spans="1:11" s="6" customFormat="1" ht="15" outlineLevel="1">
      <c r="A471" s="59" t="s">
        <v>43</v>
      </c>
      <c r="B471" s="108"/>
      <c r="C471" s="108" t="s">
        <v>55</v>
      </c>
      <c r="D471" s="109" t="s">
        <v>54</v>
      </c>
      <c r="E471" s="62">
        <v>70</v>
      </c>
      <c r="F471" s="110"/>
      <c r="G471" s="111"/>
      <c r="H471" s="110"/>
      <c r="I471" s="65">
        <v>47.92</v>
      </c>
      <c r="J471" s="112">
        <v>41</v>
      </c>
      <c r="K471" s="67">
        <v>740.67</v>
      </c>
    </row>
    <row r="472" spans="1:11" s="6" customFormat="1" ht="15" outlineLevel="1">
      <c r="A472" s="59" t="s">
        <v>43</v>
      </c>
      <c r="B472" s="108"/>
      <c r="C472" s="108" t="s">
        <v>56</v>
      </c>
      <c r="D472" s="109" t="s">
        <v>54</v>
      </c>
      <c r="E472" s="62">
        <v>98</v>
      </c>
      <c r="F472" s="110"/>
      <c r="G472" s="111"/>
      <c r="H472" s="110"/>
      <c r="I472" s="65">
        <v>1.99</v>
      </c>
      <c r="J472" s="112">
        <v>95</v>
      </c>
      <c r="K472" s="67">
        <v>51.02</v>
      </c>
    </row>
    <row r="473" spans="1:11" s="6" customFormat="1" ht="15" outlineLevel="1">
      <c r="A473" s="59" t="s">
        <v>43</v>
      </c>
      <c r="B473" s="108"/>
      <c r="C473" s="108" t="s">
        <v>57</v>
      </c>
      <c r="D473" s="109" t="s">
        <v>54</v>
      </c>
      <c r="E473" s="62">
        <v>77</v>
      </c>
      <c r="F473" s="110"/>
      <c r="G473" s="111"/>
      <c r="H473" s="110"/>
      <c r="I473" s="65">
        <v>1.56</v>
      </c>
      <c r="J473" s="112">
        <v>65</v>
      </c>
      <c r="K473" s="67">
        <v>34.909999999999997</v>
      </c>
    </row>
    <row r="474" spans="1:11" s="6" customFormat="1" ht="30" outlineLevel="1">
      <c r="A474" s="59" t="s">
        <v>43</v>
      </c>
      <c r="B474" s="108"/>
      <c r="C474" s="108" t="s">
        <v>58</v>
      </c>
      <c r="D474" s="109" t="s">
        <v>59</v>
      </c>
      <c r="E474" s="62">
        <v>134.72999999999999</v>
      </c>
      <c r="F474" s="110"/>
      <c r="G474" s="111" t="s">
        <v>94</v>
      </c>
      <c r="H474" s="110"/>
      <c r="I474" s="65">
        <v>5.89</v>
      </c>
      <c r="J474" s="112"/>
      <c r="K474" s="67"/>
    </row>
    <row r="475" spans="1:11" s="6" customFormat="1" ht="15.75">
      <c r="A475" s="70" t="s">
        <v>43</v>
      </c>
      <c r="B475" s="113"/>
      <c r="C475" s="113" t="s">
        <v>60</v>
      </c>
      <c r="D475" s="114"/>
      <c r="E475" s="73" t="s">
        <v>43</v>
      </c>
      <c r="F475" s="115"/>
      <c r="G475" s="116"/>
      <c r="H475" s="115"/>
      <c r="I475" s="76">
        <v>364.6</v>
      </c>
      <c r="J475" s="117"/>
      <c r="K475" s="78">
        <v>4823.82</v>
      </c>
    </row>
    <row r="476" spans="1:11" s="6" customFormat="1" ht="15" outlineLevel="1">
      <c r="A476" s="59" t="s">
        <v>43</v>
      </c>
      <c r="B476" s="108"/>
      <c r="C476" s="108" t="s">
        <v>61</v>
      </c>
      <c r="D476" s="109"/>
      <c r="E476" s="62" t="s">
        <v>43</v>
      </c>
      <c r="F476" s="110"/>
      <c r="G476" s="111"/>
      <c r="H476" s="110"/>
      <c r="I476" s="65"/>
      <c r="J476" s="112"/>
      <c r="K476" s="67"/>
    </row>
    <row r="477" spans="1:11" s="6" customFormat="1" ht="25.5" outlineLevel="1">
      <c r="A477" s="59" t="s">
        <v>43</v>
      </c>
      <c r="B477" s="108"/>
      <c r="C477" s="108" t="s">
        <v>46</v>
      </c>
      <c r="D477" s="109"/>
      <c r="E477" s="62" t="s">
        <v>43</v>
      </c>
      <c r="F477" s="110">
        <v>47.1</v>
      </c>
      <c r="G477" s="111" t="s">
        <v>100</v>
      </c>
      <c r="H477" s="110"/>
      <c r="I477" s="65">
        <v>0.2</v>
      </c>
      <c r="J477" s="112">
        <v>26.39</v>
      </c>
      <c r="K477" s="67">
        <v>5.37</v>
      </c>
    </row>
    <row r="478" spans="1:11" s="6" customFormat="1" ht="25.5" outlineLevel="1">
      <c r="A478" s="59" t="s">
        <v>43</v>
      </c>
      <c r="B478" s="108"/>
      <c r="C478" s="108" t="s">
        <v>48</v>
      </c>
      <c r="D478" s="109"/>
      <c r="E478" s="62" t="s">
        <v>43</v>
      </c>
      <c r="F478" s="110">
        <v>47.1</v>
      </c>
      <c r="G478" s="111" t="s">
        <v>100</v>
      </c>
      <c r="H478" s="110"/>
      <c r="I478" s="65">
        <v>0.2</v>
      </c>
      <c r="J478" s="112">
        <v>26.39</v>
      </c>
      <c r="K478" s="67">
        <v>5.37</v>
      </c>
    </row>
    <row r="479" spans="1:11" s="6" customFormat="1" ht="15" outlineLevel="1">
      <c r="A479" s="59" t="s">
        <v>43</v>
      </c>
      <c r="B479" s="108"/>
      <c r="C479" s="108" t="s">
        <v>63</v>
      </c>
      <c r="D479" s="109" t="s">
        <v>54</v>
      </c>
      <c r="E479" s="62">
        <v>175</v>
      </c>
      <c r="F479" s="110"/>
      <c r="G479" s="111"/>
      <c r="H479" s="110"/>
      <c r="I479" s="65">
        <v>0.35</v>
      </c>
      <c r="J479" s="112">
        <v>160</v>
      </c>
      <c r="K479" s="67">
        <v>8.59</v>
      </c>
    </row>
    <row r="480" spans="1:11" s="6" customFormat="1" ht="15" outlineLevel="1">
      <c r="A480" s="59" t="s">
        <v>43</v>
      </c>
      <c r="B480" s="108"/>
      <c r="C480" s="108" t="s">
        <v>64</v>
      </c>
      <c r="D480" s="109"/>
      <c r="E480" s="62" t="s">
        <v>43</v>
      </c>
      <c r="F480" s="110"/>
      <c r="G480" s="111"/>
      <c r="H480" s="110"/>
      <c r="I480" s="65">
        <v>0.55000000000000004</v>
      </c>
      <c r="J480" s="112"/>
      <c r="K480" s="67">
        <v>13.96</v>
      </c>
    </row>
    <row r="481" spans="1:11" s="6" customFormat="1" ht="15.75">
      <c r="A481" s="70" t="s">
        <v>43</v>
      </c>
      <c r="B481" s="113"/>
      <c r="C481" s="113" t="s">
        <v>65</v>
      </c>
      <c r="D481" s="114"/>
      <c r="E481" s="73" t="s">
        <v>43</v>
      </c>
      <c r="F481" s="115"/>
      <c r="G481" s="116"/>
      <c r="H481" s="115"/>
      <c r="I481" s="76">
        <v>365.15</v>
      </c>
      <c r="J481" s="117"/>
      <c r="K481" s="78">
        <v>4837.78</v>
      </c>
    </row>
    <row r="482" spans="1:11" s="6" customFormat="1" ht="60">
      <c r="A482" s="59">
        <v>35</v>
      </c>
      <c r="B482" s="108" t="s">
        <v>123</v>
      </c>
      <c r="C482" s="118" t="s">
        <v>245</v>
      </c>
      <c r="D482" s="119" t="s">
        <v>103</v>
      </c>
      <c r="E482" s="81" t="s">
        <v>246</v>
      </c>
      <c r="F482" s="120">
        <v>2871.62</v>
      </c>
      <c r="G482" s="121"/>
      <c r="H482" s="120"/>
      <c r="I482" s="84">
        <v>8270.27</v>
      </c>
      <c r="J482" s="122">
        <v>7.4</v>
      </c>
      <c r="K482" s="86">
        <v>61199.97</v>
      </c>
    </row>
    <row r="483" spans="1:11" s="6" customFormat="1" ht="15">
      <c r="A483" s="123"/>
      <c r="B483" s="124"/>
      <c r="C483" s="168" t="s">
        <v>127</v>
      </c>
      <c r="D483" s="169"/>
      <c r="E483" s="169"/>
      <c r="F483" s="169"/>
      <c r="G483" s="169"/>
      <c r="H483" s="169"/>
      <c r="I483" s="65">
        <v>8511.73</v>
      </c>
      <c r="J483" s="112"/>
      <c r="K483" s="67">
        <v>63630.89</v>
      </c>
    </row>
    <row r="484" spans="1:11" s="6" customFormat="1" ht="15">
      <c r="A484" s="123"/>
      <c r="B484" s="124"/>
      <c r="C484" s="168" t="s">
        <v>128</v>
      </c>
      <c r="D484" s="169"/>
      <c r="E484" s="169"/>
      <c r="F484" s="169"/>
      <c r="G484" s="169"/>
      <c r="H484" s="169"/>
      <c r="I484" s="65"/>
      <c r="J484" s="112"/>
      <c r="K484" s="67"/>
    </row>
    <row r="485" spans="1:11" s="6" customFormat="1" ht="15">
      <c r="A485" s="123"/>
      <c r="B485" s="124"/>
      <c r="C485" s="168" t="s">
        <v>129</v>
      </c>
      <c r="D485" s="169"/>
      <c r="E485" s="169"/>
      <c r="F485" s="169"/>
      <c r="G485" s="169"/>
      <c r="H485" s="169"/>
      <c r="I485" s="65">
        <v>70.680000000000007</v>
      </c>
      <c r="J485" s="112"/>
      <c r="K485" s="67">
        <v>1865.59</v>
      </c>
    </row>
    <row r="486" spans="1:11" s="6" customFormat="1" ht="15">
      <c r="A486" s="123"/>
      <c r="B486" s="124"/>
      <c r="C486" s="168" t="s">
        <v>130</v>
      </c>
      <c r="D486" s="169"/>
      <c r="E486" s="169"/>
      <c r="F486" s="169"/>
      <c r="G486" s="169"/>
      <c r="H486" s="169"/>
      <c r="I486" s="65">
        <v>8431.19</v>
      </c>
      <c r="J486" s="112"/>
      <c r="K486" s="67">
        <v>61700.44</v>
      </c>
    </row>
    <row r="487" spans="1:11" s="6" customFormat="1" ht="15">
      <c r="A487" s="123"/>
      <c r="B487" s="124"/>
      <c r="C487" s="168" t="s">
        <v>131</v>
      </c>
      <c r="D487" s="169"/>
      <c r="E487" s="169"/>
      <c r="F487" s="169"/>
      <c r="G487" s="169"/>
      <c r="H487" s="169"/>
      <c r="I487" s="65">
        <v>12.09</v>
      </c>
      <c r="J487" s="112"/>
      <c r="K487" s="67">
        <v>123.93</v>
      </c>
    </row>
    <row r="488" spans="1:11" s="6" customFormat="1" ht="15.75">
      <c r="A488" s="123"/>
      <c r="B488" s="124"/>
      <c r="C488" s="173" t="s">
        <v>132</v>
      </c>
      <c r="D488" s="174"/>
      <c r="E488" s="174"/>
      <c r="F488" s="174"/>
      <c r="G488" s="174"/>
      <c r="H488" s="174"/>
      <c r="I488" s="76">
        <v>74.06</v>
      </c>
      <c r="J488" s="117"/>
      <c r="K488" s="78">
        <v>1627.79</v>
      </c>
    </row>
    <row r="489" spans="1:11" s="6" customFormat="1" ht="15.75">
      <c r="A489" s="123"/>
      <c r="B489" s="124"/>
      <c r="C489" s="173" t="s">
        <v>133</v>
      </c>
      <c r="D489" s="174"/>
      <c r="E489" s="174"/>
      <c r="F489" s="174"/>
      <c r="G489" s="174"/>
      <c r="H489" s="174"/>
      <c r="I489" s="76">
        <v>49.63</v>
      </c>
      <c r="J489" s="117"/>
      <c r="K489" s="78">
        <v>779.07</v>
      </c>
    </row>
    <row r="490" spans="1:11" s="6" customFormat="1" ht="15.75">
      <c r="A490" s="123"/>
      <c r="B490" s="124"/>
      <c r="C490" s="173" t="s">
        <v>247</v>
      </c>
      <c r="D490" s="174"/>
      <c r="E490" s="174"/>
      <c r="F490" s="174"/>
      <c r="G490" s="174"/>
      <c r="H490" s="174"/>
      <c r="I490" s="76"/>
      <c r="J490" s="117"/>
      <c r="K490" s="78"/>
    </row>
    <row r="491" spans="1:11" s="6" customFormat="1" ht="15">
      <c r="A491" s="123"/>
      <c r="B491" s="124"/>
      <c r="C491" s="168" t="s">
        <v>248</v>
      </c>
      <c r="D491" s="169"/>
      <c r="E491" s="169"/>
      <c r="F491" s="169"/>
      <c r="G491" s="169"/>
      <c r="H491" s="169"/>
      <c r="I491" s="65">
        <v>8635.42</v>
      </c>
      <c r="J491" s="112"/>
      <c r="K491" s="67">
        <v>66037.75</v>
      </c>
    </row>
    <row r="492" spans="1:11" s="6" customFormat="1" ht="15.75">
      <c r="A492" s="123"/>
      <c r="B492" s="124"/>
      <c r="C492" s="175" t="s">
        <v>249</v>
      </c>
      <c r="D492" s="176"/>
      <c r="E492" s="176"/>
      <c r="F492" s="176"/>
      <c r="G492" s="176"/>
      <c r="H492" s="176"/>
      <c r="I492" s="87">
        <v>8635.42</v>
      </c>
      <c r="J492" s="125"/>
      <c r="K492" s="86">
        <v>66037.75</v>
      </c>
    </row>
    <row r="493" spans="1:11" s="6" customFormat="1" ht="22.15" customHeight="1">
      <c r="A493" s="166" t="s">
        <v>250</v>
      </c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</row>
    <row r="494" spans="1:11" s="6" customFormat="1" ht="180">
      <c r="A494" s="59">
        <v>36</v>
      </c>
      <c r="B494" s="108" t="s">
        <v>251</v>
      </c>
      <c r="C494" s="108" t="s">
        <v>252</v>
      </c>
      <c r="D494" s="109" t="s">
        <v>122</v>
      </c>
      <c r="E494" s="62" t="s">
        <v>253</v>
      </c>
      <c r="F494" s="110">
        <v>1358.69</v>
      </c>
      <c r="G494" s="111"/>
      <c r="H494" s="110"/>
      <c r="I494" s="65"/>
      <c r="J494" s="112"/>
      <c r="K494" s="67"/>
    </row>
    <row r="495" spans="1:11" s="6" customFormat="1" ht="15" outlineLevel="1">
      <c r="A495" s="59" t="s">
        <v>43</v>
      </c>
      <c r="B495" s="108"/>
      <c r="C495" s="108" t="s">
        <v>44</v>
      </c>
      <c r="D495" s="109"/>
      <c r="E495" s="62" t="s">
        <v>43</v>
      </c>
      <c r="F495" s="110">
        <v>1267.2</v>
      </c>
      <c r="G495" s="111" t="s">
        <v>213</v>
      </c>
      <c r="H495" s="110"/>
      <c r="I495" s="65">
        <v>384.39</v>
      </c>
      <c r="J495" s="112">
        <v>26.06</v>
      </c>
      <c r="K495" s="67">
        <v>10017.14</v>
      </c>
    </row>
    <row r="496" spans="1:11" s="6" customFormat="1" ht="15" outlineLevel="1">
      <c r="A496" s="59" t="s">
        <v>43</v>
      </c>
      <c r="B496" s="108"/>
      <c r="C496" s="108" t="s">
        <v>46</v>
      </c>
      <c r="D496" s="109"/>
      <c r="E496" s="62" t="s">
        <v>43</v>
      </c>
      <c r="F496" s="110">
        <v>37.630000000000003</v>
      </c>
      <c r="G496" s="111" t="s">
        <v>214</v>
      </c>
      <c r="H496" s="110"/>
      <c r="I496" s="65">
        <v>10.38</v>
      </c>
      <c r="J496" s="112">
        <v>6.05</v>
      </c>
      <c r="K496" s="67">
        <v>62.78</v>
      </c>
    </row>
    <row r="497" spans="1:11" s="6" customFormat="1" ht="15" outlineLevel="1">
      <c r="A497" s="59" t="s">
        <v>43</v>
      </c>
      <c r="B497" s="108"/>
      <c r="C497" s="108" t="s">
        <v>48</v>
      </c>
      <c r="D497" s="109"/>
      <c r="E497" s="62" t="s">
        <v>43</v>
      </c>
      <c r="F497" s="110" t="s">
        <v>254</v>
      </c>
      <c r="G497" s="111"/>
      <c r="H497" s="110"/>
      <c r="I497" s="68" t="s">
        <v>255</v>
      </c>
      <c r="J497" s="112">
        <v>26.06</v>
      </c>
      <c r="K497" s="69" t="s">
        <v>256</v>
      </c>
    </row>
    <row r="498" spans="1:11" s="6" customFormat="1" ht="15" outlineLevel="1">
      <c r="A498" s="59" t="s">
        <v>43</v>
      </c>
      <c r="B498" s="108"/>
      <c r="C498" s="108" t="s">
        <v>52</v>
      </c>
      <c r="D498" s="109"/>
      <c r="E498" s="62" t="s">
        <v>43</v>
      </c>
      <c r="F498" s="110">
        <v>53.86</v>
      </c>
      <c r="G498" s="111">
        <v>0.6</v>
      </c>
      <c r="H498" s="110"/>
      <c r="I498" s="65">
        <v>12.38</v>
      </c>
      <c r="J498" s="112">
        <v>9.24</v>
      </c>
      <c r="K498" s="67">
        <v>114.36</v>
      </c>
    </row>
    <row r="499" spans="1:11" s="6" customFormat="1" ht="15" outlineLevel="1">
      <c r="A499" s="59" t="s">
        <v>43</v>
      </c>
      <c r="B499" s="108"/>
      <c r="C499" s="108" t="s">
        <v>53</v>
      </c>
      <c r="D499" s="109" t="s">
        <v>54</v>
      </c>
      <c r="E499" s="62">
        <v>85</v>
      </c>
      <c r="F499" s="110"/>
      <c r="G499" s="111"/>
      <c r="H499" s="110"/>
      <c r="I499" s="65">
        <v>326.73</v>
      </c>
      <c r="J499" s="112">
        <v>70</v>
      </c>
      <c r="K499" s="67">
        <v>7012</v>
      </c>
    </row>
    <row r="500" spans="1:11" s="6" customFormat="1" ht="15" outlineLevel="1">
      <c r="A500" s="59" t="s">
        <v>43</v>
      </c>
      <c r="B500" s="108"/>
      <c r="C500" s="108" t="s">
        <v>55</v>
      </c>
      <c r="D500" s="109" t="s">
        <v>54</v>
      </c>
      <c r="E500" s="62">
        <v>70</v>
      </c>
      <c r="F500" s="110"/>
      <c r="G500" s="111"/>
      <c r="H500" s="110"/>
      <c r="I500" s="65">
        <v>269.07</v>
      </c>
      <c r="J500" s="112">
        <v>41</v>
      </c>
      <c r="K500" s="67">
        <v>4107.03</v>
      </c>
    </row>
    <row r="501" spans="1:11" s="6" customFormat="1" ht="15" outlineLevel="1">
      <c r="A501" s="59" t="s">
        <v>43</v>
      </c>
      <c r="B501" s="108"/>
      <c r="C501" s="108" t="s">
        <v>56</v>
      </c>
      <c r="D501" s="109" t="s">
        <v>54</v>
      </c>
      <c r="E501" s="62">
        <v>98</v>
      </c>
      <c r="F501" s="110"/>
      <c r="G501" s="111"/>
      <c r="H501" s="110"/>
      <c r="I501" s="65">
        <v>0.05</v>
      </c>
      <c r="J501" s="112">
        <v>95</v>
      </c>
      <c r="K501" s="67">
        <v>1.3</v>
      </c>
    </row>
    <row r="502" spans="1:11" s="6" customFormat="1" ht="15" outlineLevel="1">
      <c r="A502" s="59" t="s">
        <v>43</v>
      </c>
      <c r="B502" s="108"/>
      <c r="C502" s="108" t="s">
        <v>57</v>
      </c>
      <c r="D502" s="109" t="s">
        <v>54</v>
      </c>
      <c r="E502" s="62">
        <v>77</v>
      </c>
      <c r="F502" s="110"/>
      <c r="G502" s="111"/>
      <c r="H502" s="110"/>
      <c r="I502" s="65">
        <v>0.04</v>
      </c>
      <c r="J502" s="112">
        <v>65</v>
      </c>
      <c r="K502" s="67">
        <v>0.89</v>
      </c>
    </row>
    <row r="503" spans="1:11" s="6" customFormat="1" ht="30" outlineLevel="1">
      <c r="A503" s="59" t="s">
        <v>43</v>
      </c>
      <c r="B503" s="108"/>
      <c r="C503" s="108" t="s">
        <v>58</v>
      </c>
      <c r="D503" s="109" t="s">
        <v>59</v>
      </c>
      <c r="E503" s="62">
        <v>96</v>
      </c>
      <c r="F503" s="110"/>
      <c r="G503" s="111" t="s">
        <v>213</v>
      </c>
      <c r="H503" s="110"/>
      <c r="I503" s="65">
        <v>29.12</v>
      </c>
      <c r="J503" s="112"/>
      <c r="K503" s="67"/>
    </row>
    <row r="504" spans="1:11" s="6" customFormat="1" ht="15.75">
      <c r="A504" s="70" t="s">
        <v>43</v>
      </c>
      <c r="B504" s="113"/>
      <c r="C504" s="113" t="s">
        <v>60</v>
      </c>
      <c r="D504" s="114"/>
      <c r="E504" s="73" t="s">
        <v>43</v>
      </c>
      <c r="F504" s="115"/>
      <c r="G504" s="116"/>
      <c r="H504" s="115"/>
      <c r="I504" s="76">
        <v>1003.04</v>
      </c>
      <c r="J504" s="117"/>
      <c r="K504" s="78">
        <v>21315.5</v>
      </c>
    </row>
    <row r="505" spans="1:11" s="6" customFormat="1" ht="15" outlineLevel="1">
      <c r="A505" s="59" t="s">
        <v>43</v>
      </c>
      <c r="B505" s="108"/>
      <c r="C505" s="108" t="s">
        <v>61</v>
      </c>
      <c r="D505" s="109"/>
      <c r="E505" s="62" t="s">
        <v>43</v>
      </c>
      <c r="F505" s="110"/>
      <c r="G505" s="111"/>
      <c r="H505" s="110"/>
      <c r="I505" s="65"/>
      <c r="J505" s="112"/>
      <c r="K505" s="67"/>
    </row>
    <row r="506" spans="1:11" s="6" customFormat="1" ht="15" outlineLevel="1">
      <c r="A506" s="59" t="s">
        <v>43</v>
      </c>
      <c r="B506" s="108"/>
      <c r="C506" s="108" t="s">
        <v>46</v>
      </c>
      <c r="D506" s="109"/>
      <c r="E506" s="62" t="s">
        <v>43</v>
      </c>
      <c r="F506" s="110">
        <v>0.19</v>
      </c>
      <c r="G506" s="111" t="s">
        <v>218</v>
      </c>
      <c r="H506" s="110"/>
      <c r="I506" s="65">
        <v>0.01</v>
      </c>
      <c r="J506" s="112">
        <v>26.06</v>
      </c>
      <c r="K506" s="67">
        <v>0.14000000000000001</v>
      </c>
    </row>
    <row r="507" spans="1:11" s="6" customFormat="1" ht="15" outlineLevel="1">
      <c r="A507" s="59" t="s">
        <v>43</v>
      </c>
      <c r="B507" s="108"/>
      <c r="C507" s="108" t="s">
        <v>48</v>
      </c>
      <c r="D507" s="109"/>
      <c r="E507" s="62" t="s">
        <v>43</v>
      </c>
      <c r="F507" s="110">
        <v>0.19</v>
      </c>
      <c r="G507" s="111" t="s">
        <v>218</v>
      </c>
      <c r="H507" s="110"/>
      <c r="I507" s="65">
        <v>0.01</v>
      </c>
      <c r="J507" s="112">
        <v>26.06</v>
      </c>
      <c r="K507" s="67">
        <v>0.14000000000000001</v>
      </c>
    </row>
    <row r="508" spans="1:11" s="6" customFormat="1" ht="15" outlineLevel="1">
      <c r="A508" s="59" t="s">
        <v>43</v>
      </c>
      <c r="B508" s="108"/>
      <c r="C508" s="108" t="s">
        <v>63</v>
      </c>
      <c r="D508" s="109" t="s">
        <v>54</v>
      </c>
      <c r="E508" s="62">
        <v>175</v>
      </c>
      <c r="F508" s="110"/>
      <c r="G508" s="111"/>
      <c r="H508" s="110"/>
      <c r="I508" s="65">
        <v>0.02</v>
      </c>
      <c r="J508" s="112">
        <v>160</v>
      </c>
      <c r="K508" s="67">
        <v>0.22</v>
      </c>
    </row>
    <row r="509" spans="1:11" s="6" customFormat="1" ht="15" outlineLevel="1">
      <c r="A509" s="59" t="s">
        <v>43</v>
      </c>
      <c r="B509" s="108"/>
      <c r="C509" s="108" t="s">
        <v>64</v>
      </c>
      <c r="D509" s="109"/>
      <c r="E509" s="62" t="s">
        <v>43</v>
      </c>
      <c r="F509" s="110"/>
      <c r="G509" s="111"/>
      <c r="H509" s="110"/>
      <c r="I509" s="65">
        <v>0.03</v>
      </c>
      <c r="J509" s="112"/>
      <c r="K509" s="67">
        <v>0.36</v>
      </c>
    </row>
    <row r="510" spans="1:11" s="6" customFormat="1" ht="15.75">
      <c r="A510" s="70" t="s">
        <v>43</v>
      </c>
      <c r="B510" s="113"/>
      <c r="C510" s="113" t="s">
        <v>65</v>
      </c>
      <c r="D510" s="114"/>
      <c r="E510" s="73" t="s">
        <v>43</v>
      </c>
      <c r="F510" s="115"/>
      <c r="G510" s="116"/>
      <c r="H510" s="115"/>
      <c r="I510" s="76">
        <v>1003.07</v>
      </c>
      <c r="J510" s="117"/>
      <c r="K510" s="78">
        <v>21315.86</v>
      </c>
    </row>
    <row r="511" spans="1:11" s="6" customFormat="1" ht="195">
      <c r="A511" s="59">
        <v>37</v>
      </c>
      <c r="B511" s="108" t="s">
        <v>257</v>
      </c>
      <c r="C511" s="108" t="s">
        <v>258</v>
      </c>
      <c r="D511" s="109" t="s">
        <v>142</v>
      </c>
      <c r="E511" s="62" t="s">
        <v>259</v>
      </c>
      <c r="F511" s="110">
        <v>4680.08</v>
      </c>
      <c r="G511" s="111"/>
      <c r="H511" s="110"/>
      <c r="I511" s="65"/>
      <c r="J511" s="112"/>
      <c r="K511" s="67"/>
    </row>
    <row r="512" spans="1:11" s="6" customFormat="1" ht="15" outlineLevel="1">
      <c r="A512" s="59" t="s">
        <v>43</v>
      </c>
      <c r="B512" s="108"/>
      <c r="C512" s="108" t="s">
        <v>44</v>
      </c>
      <c r="D512" s="109"/>
      <c r="E512" s="62" t="s">
        <v>43</v>
      </c>
      <c r="F512" s="110">
        <v>1339.18</v>
      </c>
      <c r="G512" s="111" t="s">
        <v>213</v>
      </c>
      <c r="H512" s="110"/>
      <c r="I512" s="65">
        <v>1425.28</v>
      </c>
      <c r="J512" s="112">
        <v>26.39</v>
      </c>
      <c r="K512" s="67">
        <v>37613.019999999997</v>
      </c>
    </row>
    <row r="513" spans="1:11" s="6" customFormat="1" ht="15" outlineLevel="1">
      <c r="A513" s="59" t="s">
        <v>43</v>
      </c>
      <c r="B513" s="108"/>
      <c r="C513" s="108" t="s">
        <v>46</v>
      </c>
      <c r="D513" s="109"/>
      <c r="E513" s="62" t="s">
        <v>43</v>
      </c>
      <c r="F513" s="110">
        <v>121.68</v>
      </c>
      <c r="G513" s="111" t="s">
        <v>214</v>
      </c>
      <c r="H513" s="110"/>
      <c r="I513" s="65">
        <v>117.73</v>
      </c>
      <c r="J513" s="112">
        <v>8.4600000000000009</v>
      </c>
      <c r="K513" s="67">
        <v>995.99</v>
      </c>
    </row>
    <row r="514" spans="1:11" s="6" customFormat="1" ht="15" outlineLevel="1">
      <c r="A514" s="59" t="s">
        <v>43</v>
      </c>
      <c r="B514" s="108"/>
      <c r="C514" s="108" t="s">
        <v>48</v>
      </c>
      <c r="D514" s="109"/>
      <c r="E514" s="62" t="s">
        <v>43</v>
      </c>
      <c r="F514" s="110" t="s">
        <v>260</v>
      </c>
      <c r="G514" s="111"/>
      <c r="H514" s="110"/>
      <c r="I514" s="68" t="s">
        <v>261</v>
      </c>
      <c r="J514" s="112">
        <v>26.39</v>
      </c>
      <c r="K514" s="69" t="s">
        <v>262</v>
      </c>
    </row>
    <row r="515" spans="1:11" s="6" customFormat="1" ht="15" outlineLevel="1">
      <c r="A515" s="59" t="s">
        <v>43</v>
      </c>
      <c r="B515" s="108"/>
      <c r="C515" s="108" t="s">
        <v>52</v>
      </c>
      <c r="D515" s="109"/>
      <c r="E515" s="62" t="s">
        <v>43</v>
      </c>
      <c r="F515" s="110">
        <v>3219.22</v>
      </c>
      <c r="G515" s="111">
        <v>0.6</v>
      </c>
      <c r="H515" s="110"/>
      <c r="I515" s="65">
        <v>2595.59</v>
      </c>
      <c r="J515" s="112">
        <v>49.14</v>
      </c>
      <c r="K515" s="67">
        <v>127547.43</v>
      </c>
    </row>
    <row r="516" spans="1:11" s="6" customFormat="1" ht="15" outlineLevel="1">
      <c r="A516" s="59" t="s">
        <v>43</v>
      </c>
      <c r="B516" s="108"/>
      <c r="C516" s="108" t="s">
        <v>53</v>
      </c>
      <c r="D516" s="109" t="s">
        <v>54</v>
      </c>
      <c r="E516" s="62">
        <v>100</v>
      </c>
      <c r="F516" s="110"/>
      <c r="G516" s="111"/>
      <c r="H516" s="110"/>
      <c r="I516" s="65">
        <v>1425.28</v>
      </c>
      <c r="J516" s="112">
        <v>83</v>
      </c>
      <c r="K516" s="67">
        <v>31218.81</v>
      </c>
    </row>
    <row r="517" spans="1:11" s="6" customFormat="1" ht="15" outlineLevel="1">
      <c r="A517" s="59" t="s">
        <v>43</v>
      </c>
      <c r="B517" s="108"/>
      <c r="C517" s="108" t="s">
        <v>55</v>
      </c>
      <c r="D517" s="109" t="s">
        <v>54</v>
      </c>
      <c r="E517" s="62">
        <v>64</v>
      </c>
      <c r="F517" s="110"/>
      <c r="G517" s="111"/>
      <c r="H517" s="110"/>
      <c r="I517" s="65">
        <v>912.18</v>
      </c>
      <c r="J517" s="112">
        <v>41</v>
      </c>
      <c r="K517" s="67">
        <v>15421.34</v>
      </c>
    </row>
    <row r="518" spans="1:11" s="6" customFormat="1" ht="15" outlineLevel="1">
      <c r="A518" s="59" t="s">
        <v>43</v>
      </c>
      <c r="B518" s="108"/>
      <c r="C518" s="108" t="s">
        <v>56</v>
      </c>
      <c r="D518" s="109" t="s">
        <v>54</v>
      </c>
      <c r="E518" s="62">
        <v>98</v>
      </c>
      <c r="F518" s="110"/>
      <c r="G518" s="111"/>
      <c r="H518" s="110"/>
      <c r="I518" s="65">
        <v>9.7200000000000006</v>
      </c>
      <c r="J518" s="112">
        <v>95</v>
      </c>
      <c r="K518" s="67">
        <v>248.63</v>
      </c>
    </row>
    <row r="519" spans="1:11" s="6" customFormat="1" ht="15" outlineLevel="1">
      <c r="A519" s="59" t="s">
        <v>43</v>
      </c>
      <c r="B519" s="108"/>
      <c r="C519" s="108" t="s">
        <v>57</v>
      </c>
      <c r="D519" s="109" t="s">
        <v>54</v>
      </c>
      <c r="E519" s="62">
        <v>77</v>
      </c>
      <c r="F519" s="110"/>
      <c r="G519" s="111"/>
      <c r="H519" s="110"/>
      <c r="I519" s="65">
        <v>7.64</v>
      </c>
      <c r="J519" s="112">
        <v>65</v>
      </c>
      <c r="K519" s="67">
        <v>170.12</v>
      </c>
    </row>
    <row r="520" spans="1:11" s="6" customFormat="1" ht="30" outlineLevel="1">
      <c r="A520" s="59" t="s">
        <v>43</v>
      </c>
      <c r="B520" s="108"/>
      <c r="C520" s="108" t="s">
        <v>58</v>
      </c>
      <c r="D520" s="109" t="s">
        <v>59</v>
      </c>
      <c r="E520" s="62">
        <v>111.32</v>
      </c>
      <c r="F520" s="110"/>
      <c r="G520" s="111" t="s">
        <v>213</v>
      </c>
      <c r="H520" s="110"/>
      <c r="I520" s="65">
        <v>118.48</v>
      </c>
      <c r="J520" s="112"/>
      <c r="K520" s="67"/>
    </row>
    <row r="521" spans="1:11" s="6" customFormat="1" ht="15.75">
      <c r="A521" s="70" t="s">
        <v>43</v>
      </c>
      <c r="B521" s="113"/>
      <c r="C521" s="113" t="s">
        <v>60</v>
      </c>
      <c r="D521" s="114"/>
      <c r="E521" s="73" t="s">
        <v>43</v>
      </c>
      <c r="F521" s="115"/>
      <c r="G521" s="116"/>
      <c r="H521" s="115"/>
      <c r="I521" s="76">
        <v>6493.42</v>
      </c>
      <c r="J521" s="117"/>
      <c r="K521" s="78">
        <v>213215.34</v>
      </c>
    </row>
    <row r="522" spans="1:11" s="6" customFormat="1" ht="15" outlineLevel="1">
      <c r="A522" s="59" t="s">
        <v>43</v>
      </c>
      <c r="B522" s="108"/>
      <c r="C522" s="108" t="s">
        <v>61</v>
      </c>
      <c r="D522" s="109"/>
      <c r="E522" s="62" t="s">
        <v>43</v>
      </c>
      <c r="F522" s="110"/>
      <c r="G522" s="111"/>
      <c r="H522" s="110"/>
      <c r="I522" s="65"/>
      <c r="J522" s="112"/>
      <c r="K522" s="67"/>
    </row>
    <row r="523" spans="1:11" s="6" customFormat="1" ht="15" outlineLevel="1">
      <c r="A523" s="59" t="s">
        <v>43</v>
      </c>
      <c r="B523" s="108"/>
      <c r="C523" s="108" t="s">
        <v>46</v>
      </c>
      <c r="D523" s="109"/>
      <c r="E523" s="62" t="s">
        <v>43</v>
      </c>
      <c r="F523" s="110">
        <v>10.25</v>
      </c>
      <c r="G523" s="111" t="s">
        <v>218</v>
      </c>
      <c r="H523" s="110"/>
      <c r="I523" s="65">
        <v>0.99</v>
      </c>
      <c r="J523" s="112">
        <v>26.39</v>
      </c>
      <c r="K523" s="67">
        <v>26.17</v>
      </c>
    </row>
    <row r="524" spans="1:11" s="6" customFormat="1" ht="15" outlineLevel="1">
      <c r="A524" s="59" t="s">
        <v>43</v>
      </c>
      <c r="B524" s="108"/>
      <c r="C524" s="108" t="s">
        <v>48</v>
      </c>
      <c r="D524" s="109"/>
      <c r="E524" s="62" t="s">
        <v>43</v>
      </c>
      <c r="F524" s="110">
        <v>10.25</v>
      </c>
      <c r="G524" s="111" t="s">
        <v>218</v>
      </c>
      <c r="H524" s="110"/>
      <c r="I524" s="65">
        <v>0.99</v>
      </c>
      <c r="J524" s="112">
        <v>26.39</v>
      </c>
      <c r="K524" s="67">
        <v>26.17</v>
      </c>
    </row>
    <row r="525" spans="1:11" s="6" customFormat="1" ht="15" outlineLevel="1">
      <c r="A525" s="59" t="s">
        <v>43</v>
      </c>
      <c r="B525" s="108"/>
      <c r="C525" s="108" t="s">
        <v>63</v>
      </c>
      <c r="D525" s="109" t="s">
        <v>54</v>
      </c>
      <c r="E525" s="62">
        <v>175</v>
      </c>
      <c r="F525" s="110"/>
      <c r="G525" s="111"/>
      <c r="H525" s="110"/>
      <c r="I525" s="65">
        <v>1.73</v>
      </c>
      <c r="J525" s="112">
        <v>160</v>
      </c>
      <c r="K525" s="67">
        <v>41.87</v>
      </c>
    </row>
    <row r="526" spans="1:11" s="6" customFormat="1" ht="15" outlineLevel="1">
      <c r="A526" s="59" t="s">
        <v>43</v>
      </c>
      <c r="B526" s="108"/>
      <c r="C526" s="108" t="s">
        <v>64</v>
      </c>
      <c r="D526" s="109"/>
      <c r="E526" s="62" t="s">
        <v>43</v>
      </c>
      <c r="F526" s="110"/>
      <c r="G526" s="111"/>
      <c r="H526" s="110"/>
      <c r="I526" s="65">
        <v>2.72</v>
      </c>
      <c r="J526" s="112"/>
      <c r="K526" s="67">
        <v>68.040000000000006</v>
      </c>
    </row>
    <row r="527" spans="1:11" s="6" customFormat="1" ht="15.75">
      <c r="A527" s="70" t="s">
        <v>43</v>
      </c>
      <c r="B527" s="113"/>
      <c r="C527" s="113" t="s">
        <v>65</v>
      </c>
      <c r="D527" s="114"/>
      <c r="E527" s="73" t="s">
        <v>43</v>
      </c>
      <c r="F527" s="115"/>
      <c r="G527" s="116"/>
      <c r="H527" s="115"/>
      <c r="I527" s="76">
        <v>6496.14</v>
      </c>
      <c r="J527" s="117"/>
      <c r="K527" s="78">
        <v>213283.38</v>
      </c>
    </row>
    <row r="528" spans="1:11" s="6" customFormat="1" ht="180">
      <c r="A528" s="59">
        <v>38</v>
      </c>
      <c r="B528" s="108" t="s">
        <v>263</v>
      </c>
      <c r="C528" s="108" t="s">
        <v>264</v>
      </c>
      <c r="D528" s="109" t="s">
        <v>265</v>
      </c>
      <c r="E528" s="62" t="s">
        <v>266</v>
      </c>
      <c r="F528" s="110">
        <v>943.06</v>
      </c>
      <c r="G528" s="111"/>
      <c r="H528" s="110"/>
      <c r="I528" s="65"/>
      <c r="J528" s="112"/>
      <c r="K528" s="67"/>
    </row>
    <row r="529" spans="1:11" s="6" customFormat="1" ht="15" outlineLevel="1">
      <c r="A529" s="59" t="s">
        <v>43</v>
      </c>
      <c r="B529" s="108"/>
      <c r="C529" s="108" t="s">
        <v>44</v>
      </c>
      <c r="D529" s="109"/>
      <c r="E529" s="62" t="s">
        <v>43</v>
      </c>
      <c r="F529" s="110">
        <v>256.51</v>
      </c>
      <c r="G529" s="111" t="s">
        <v>70</v>
      </c>
      <c r="H529" s="110"/>
      <c r="I529" s="65">
        <v>1820.01</v>
      </c>
      <c r="J529" s="112">
        <v>26.39</v>
      </c>
      <c r="K529" s="67">
        <v>48029.96</v>
      </c>
    </row>
    <row r="530" spans="1:11" s="6" customFormat="1" ht="15" outlineLevel="1">
      <c r="A530" s="59" t="s">
        <v>43</v>
      </c>
      <c r="B530" s="108"/>
      <c r="C530" s="108" t="s">
        <v>46</v>
      </c>
      <c r="D530" s="109"/>
      <c r="E530" s="62" t="s">
        <v>43</v>
      </c>
      <c r="F530" s="110">
        <v>49.51</v>
      </c>
      <c r="G530" s="111" t="s">
        <v>71</v>
      </c>
      <c r="H530" s="110"/>
      <c r="I530" s="65">
        <v>319.35000000000002</v>
      </c>
      <c r="J530" s="112">
        <v>10.93</v>
      </c>
      <c r="K530" s="67">
        <v>3490.51</v>
      </c>
    </row>
    <row r="531" spans="1:11" s="6" customFormat="1" ht="15" outlineLevel="1">
      <c r="A531" s="59" t="s">
        <v>43</v>
      </c>
      <c r="B531" s="108"/>
      <c r="C531" s="108" t="s">
        <v>48</v>
      </c>
      <c r="D531" s="109"/>
      <c r="E531" s="62" t="s">
        <v>43</v>
      </c>
      <c r="F531" s="110" t="s">
        <v>267</v>
      </c>
      <c r="G531" s="111"/>
      <c r="H531" s="110"/>
      <c r="I531" s="68" t="s">
        <v>268</v>
      </c>
      <c r="J531" s="112">
        <v>26.39</v>
      </c>
      <c r="K531" s="69" t="s">
        <v>269</v>
      </c>
    </row>
    <row r="532" spans="1:11" s="6" customFormat="1" ht="15" outlineLevel="1">
      <c r="A532" s="59" t="s">
        <v>43</v>
      </c>
      <c r="B532" s="108"/>
      <c r="C532" s="108" t="s">
        <v>52</v>
      </c>
      <c r="D532" s="109"/>
      <c r="E532" s="62" t="s">
        <v>43</v>
      </c>
      <c r="F532" s="110">
        <v>637.04</v>
      </c>
      <c r="G532" s="111">
        <v>0</v>
      </c>
      <c r="H532" s="110"/>
      <c r="I532" s="65"/>
      <c r="J532" s="112">
        <v>7.02</v>
      </c>
      <c r="K532" s="67"/>
    </row>
    <row r="533" spans="1:11" s="6" customFormat="1" ht="15" outlineLevel="1">
      <c r="A533" s="59" t="s">
        <v>43</v>
      </c>
      <c r="B533" s="108"/>
      <c r="C533" s="108" t="s">
        <v>53</v>
      </c>
      <c r="D533" s="109" t="s">
        <v>54</v>
      </c>
      <c r="E533" s="62">
        <v>91</v>
      </c>
      <c r="F533" s="110"/>
      <c r="G533" s="111"/>
      <c r="H533" s="110"/>
      <c r="I533" s="65">
        <v>1656.21</v>
      </c>
      <c r="J533" s="112">
        <v>75</v>
      </c>
      <c r="K533" s="67">
        <v>36022.47</v>
      </c>
    </row>
    <row r="534" spans="1:11" s="6" customFormat="1" ht="15" outlineLevel="1">
      <c r="A534" s="59" t="s">
        <v>43</v>
      </c>
      <c r="B534" s="108"/>
      <c r="C534" s="108" t="s">
        <v>55</v>
      </c>
      <c r="D534" s="109" t="s">
        <v>54</v>
      </c>
      <c r="E534" s="62">
        <v>70</v>
      </c>
      <c r="F534" s="110"/>
      <c r="G534" s="111"/>
      <c r="H534" s="110"/>
      <c r="I534" s="65">
        <v>1274.01</v>
      </c>
      <c r="J534" s="112">
        <v>41</v>
      </c>
      <c r="K534" s="67">
        <v>19692.28</v>
      </c>
    </row>
    <row r="535" spans="1:11" s="6" customFormat="1" ht="15" outlineLevel="1">
      <c r="A535" s="59" t="s">
        <v>43</v>
      </c>
      <c r="B535" s="108"/>
      <c r="C535" s="108" t="s">
        <v>56</v>
      </c>
      <c r="D535" s="109" t="s">
        <v>54</v>
      </c>
      <c r="E535" s="62">
        <v>98</v>
      </c>
      <c r="F535" s="110"/>
      <c r="G535" s="111"/>
      <c r="H535" s="110"/>
      <c r="I535" s="65">
        <v>62.58</v>
      </c>
      <c r="J535" s="112">
        <v>95</v>
      </c>
      <c r="K535" s="67">
        <v>1600.94</v>
      </c>
    </row>
    <row r="536" spans="1:11" s="6" customFormat="1" ht="15" outlineLevel="1">
      <c r="A536" s="59" t="s">
        <v>43</v>
      </c>
      <c r="B536" s="108"/>
      <c r="C536" s="108" t="s">
        <v>57</v>
      </c>
      <c r="D536" s="109" t="s">
        <v>54</v>
      </c>
      <c r="E536" s="62">
        <v>77</v>
      </c>
      <c r="F536" s="110"/>
      <c r="G536" s="111"/>
      <c r="H536" s="110"/>
      <c r="I536" s="65">
        <v>49.17</v>
      </c>
      <c r="J536" s="112">
        <v>65</v>
      </c>
      <c r="K536" s="67">
        <v>1095.3800000000001</v>
      </c>
    </row>
    <row r="537" spans="1:11" s="6" customFormat="1" ht="30" outlineLevel="1">
      <c r="A537" s="59" t="s">
        <v>43</v>
      </c>
      <c r="B537" s="108"/>
      <c r="C537" s="108" t="s">
        <v>58</v>
      </c>
      <c r="D537" s="109" t="s">
        <v>59</v>
      </c>
      <c r="E537" s="62">
        <v>20.04</v>
      </c>
      <c r="F537" s="110"/>
      <c r="G537" s="111" t="s">
        <v>70</v>
      </c>
      <c r="H537" s="110"/>
      <c r="I537" s="65">
        <v>142.19</v>
      </c>
      <c r="J537" s="112"/>
      <c r="K537" s="67"/>
    </row>
    <row r="538" spans="1:11" s="6" customFormat="1" ht="15.75">
      <c r="A538" s="70" t="s">
        <v>43</v>
      </c>
      <c r="B538" s="113"/>
      <c r="C538" s="113" t="s">
        <v>60</v>
      </c>
      <c r="D538" s="114"/>
      <c r="E538" s="73" t="s">
        <v>43</v>
      </c>
      <c r="F538" s="115"/>
      <c r="G538" s="116"/>
      <c r="H538" s="115"/>
      <c r="I538" s="76">
        <v>5181.33</v>
      </c>
      <c r="J538" s="117"/>
      <c r="K538" s="78">
        <v>109931.54</v>
      </c>
    </row>
    <row r="539" spans="1:11" s="6" customFormat="1" ht="15" outlineLevel="1">
      <c r="A539" s="59" t="s">
        <v>43</v>
      </c>
      <c r="B539" s="108"/>
      <c r="C539" s="108" t="s">
        <v>61</v>
      </c>
      <c r="D539" s="109"/>
      <c r="E539" s="62" t="s">
        <v>43</v>
      </c>
      <c r="F539" s="110"/>
      <c r="G539" s="111"/>
      <c r="H539" s="110"/>
      <c r="I539" s="65"/>
      <c r="J539" s="112"/>
      <c r="K539" s="67"/>
    </row>
    <row r="540" spans="1:11" s="6" customFormat="1" ht="15" outlineLevel="1">
      <c r="A540" s="59" t="s">
        <v>43</v>
      </c>
      <c r="B540" s="108"/>
      <c r="C540" s="108" t="s">
        <v>46</v>
      </c>
      <c r="D540" s="109"/>
      <c r="E540" s="62" t="s">
        <v>43</v>
      </c>
      <c r="F540" s="110">
        <v>9.9</v>
      </c>
      <c r="G540" s="111" t="s">
        <v>270</v>
      </c>
      <c r="H540" s="110"/>
      <c r="I540" s="65">
        <v>6.39</v>
      </c>
      <c r="J540" s="112">
        <v>26.39</v>
      </c>
      <c r="K540" s="67">
        <v>168.52</v>
      </c>
    </row>
    <row r="541" spans="1:11" s="6" customFormat="1" ht="15" outlineLevel="1">
      <c r="A541" s="59" t="s">
        <v>43</v>
      </c>
      <c r="B541" s="108"/>
      <c r="C541" s="108" t="s">
        <v>48</v>
      </c>
      <c r="D541" s="109"/>
      <c r="E541" s="62" t="s">
        <v>43</v>
      </c>
      <c r="F541" s="110">
        <v>9.9</v>
      </c>
      <c r="G541" s="111" t="s">
        <v>270</v>
      </c>
      <c r="H541" s="110"/>
      <c r="I541" s="65">
        <v>6.39</v>
      </c>
      <c r="J541" s="112">
        <v>26.39</v>
      </c>
      <c r="K541" s="67">
        <v>168.52</v>
      </c>
    </row>
    <row r="542" spans="1:11" s="6" customFormat="1" ht="15" outlineLevel="1">
      <c r="A542" s="59" t="s">
        <v>43</v>
      </c>
      <c r="B542" s="108"/>
      <c r="C542" s="108" t="s">
        <v>63</v>
      </c>
      <c r="D542" s="109" t="s">
        <v>54</v>
      </c>
      <c r="E542" s="62">
        <v>175</v>
      </c>
      <c r="F542" s="110"/>
      <c r="G542" s="111"/>
      <c r="H542" s="110"/>
      <c r="I542" s="65">
        <v>11.18</v>
      </c>
      <c r="J542" s="112">
        <v>160</v>
      </c>
      <c r="K542" s="67">
        <v>269.63</v>
      </c>
    </row>
    <row r="543" spans="1:11" s="6" customFormat="1" ht="15" outlineLevel="1">
      <c r="A543" s="59" t="s">
        <v>43</v>
      </c>
      <c r="B543" s="108"/>
      <c r="C543" s="108" t="s">
        <v>64</v>
      </c>
      <c r="D543" s="109"/>
      <c r="E543" s="62" t="s">
        <v>43</v>
      </c>
      <c r="F543" s="110"/>
      <c r="G543" s="111"/>
      <c r="H543" s="110"/>
      <c r="I543" s="65">
        <v>17.57</v>
      </c>
      <c r="J543" s="112"/>
      <c r="K543" s="67">
        <v>438.15</v>
      </c>
    </row>
    <row r="544" spans="1:11" s="6" customFormat="1" ht="15.75">
      <c r="A544" s="70" t="s">
        <v>43</v>
      </c>
      <c r="B544" s="113"/>
      <c r="C544" s="113" t="s">
        <v>65</v>
      </c>
      <c r="D544" s="114"/>
      <c r="E544" s="73" t="s">
        <v>43</v>
      </c>
      <c r="F544" s="115"/>
      <c r="G544" s="116"/>
      <c r="H544" s="115"/>
      <c r="I544" s="76">
        <v>5198.8999999999996</v>
      </c>
      <c r="J544" s="117"/>
      <c r="K544" s="78">
        <v>110369.69</v>
      </c>
    </row>
    <row r="545" spans="1:11" s="6" customFormat="1" ht="195">
      <c r="A545" s="59">
        <v>39</v>
      </c>
      <c r="B545" s="108" t="s">
        <v>271</v>
      </c>
      <c r="C545" s="108" t="s">
        <v>272</v>
      </c>
      <c r="D545" s="109" t="s">
        <v>142</v>
      </c>
      <c r="E545" s="62" t="s">
        <v>273</v>
      </c>
      <c r="F545" s="110">
        <v>1292.22</v>
      </c>
      <c r="G545" s="111"/>
      <c r="H545" s="110"/>
      <c r="I545" s="65"/>
      <c r="J545" s="112"/>
      <c r="K545" s="67"/>
    </row>
    <row r="546" spans="1:11" s="6" customFormat="1" ht="15" outlineLevel="1">
      <c r="A546" s="59" t="s">
        <v>43</v>
      </c>
      <c r="B546" s="108"/>
      <c r="C546" s="108" t="s">
        <v>44</v>
      </c>
      <c r="D546" s="109"/>
      <c r="E546" s="62" t="s">
        <v>43</v>
      </c>
      <c r="F546" s="110">
        <v>1224.81</v>
      </c>
      <c r="G546" s="111" t="s">
        <v>213</v>
      </c>
      <c r="H546" s="110"/>
      <c r="I546" s="65">
        <v>65.87</v>
      </c>
      <c r="J546" s="112">
        <v>26.39</v>
      </c>
      <c r="K546" s="67">
        <v>1738.21</v>
      </c>
    </row>
    <row r="547" spans="1:11" s="6" customFormat="1" ht="15" outlineLevel="1">
      <c r="A547" s="59" t="s">
        <v>43</v>
      </c>
      <c r="B547" s="108"/>
      <c r="C547" s="108" t="s">
        <v>46</v>
      </c>
      <c r="D547" s="109"/>
      <c r="E547" s="62" t="s">
        <v>43</v>
      </c>
      <c r="F547" s="110">
        <v>67.41</v>
      </c>
      <c r="G547" s="111" t="s">
        <v>214</v>
      </c>
      <c r="H547" s="110"/>
      <c r="I547" s="65">
        <v>3.3</v>
      </c>
      <c r="J547" s="112">
        <v>7.68</v>
      </c>
      <c r="K547" s="67">
        <v>25.31</v>
      </c>
    </row>
    <row r="548" spans="1:11" s="6" customFormat="1" ht="15" outlineLevel="1">
      <c r="A548" s="59" t="s">
        <v>43</v>
      </c>
      <c r="B548" s="108"/>
      <c r="C548" s="108" t="s">
        <v>48</v>
      </c>
      <c r="D548" s="109"/>
      <c r="E548" s="62" t="s">
        <v>43</v>
      </c>
      <c r="F548" s="110" t="s">
        <v>274</v>
      </c>
      <c r="G548" s="111"/>
      <c r="H548" s="110"/>
      <c r="I548" s="68" t="s">
        <v>275</v>
      </c>
      <c r="J548" s="112">
        <v>26.39</v>
      </c>
      <c r="K548" s="69" t="s">
        <v>276</v>
      </c>
    </row>
    <row r="549" spans="1:11" s="6" customFormat="1" ht="15" outlineLevel="1">
      <c r="A549" s="59" t="s">
        <v>43</v>
      </c>
      <c r="B549" s="108"/>
      <c r="C549" s="108" t="s">
        <v>52</v>
      </c>
      <c r="D549" s="109"/>
      <c r="E549" s="62" t="s">
        <v>43</v>
      </c>
      <c r="F549" s="110"/>
      <c r="G549" s="111">
        <v>0.6</v>
      </c>
      <c r="H549" s="110"/>
      <c r="I549" s="65"/>
      <c r="J549" s="112"/>
      <c r="K549" s="67"/>
    </row>
    <row r="550" spans="1:11" s="6" customFormat="1" ht="15" outlineLevel="1">
      <c r="A550" s="59" t="s">
        <v>43</v>
      </c>
      <c r="B550" s="108"/>
      <c r="C550" s="108" t="s">
        <v>53</v>
      </c>
      <c r="D550" s="109" t="s">
        <v>54</v>
      </c>
      <c r="E550" s="62">
        <v>100</v>
      </c>
      <c r="F550" s="110"/>
      <c r="G550" s="111"/>
      <c r="H550" s="110"/>
      <c r="I550" s="65">
        <v>65.87</v>
      </c>
      <c r="J550" s="112">
        <v>83</v>
      </c>
      <c r="K550" s="67">
        <v>1442.71</v>
      </c>
    </row>
    <row r="551" spans="1:11" s="6" customFormat="1" ht="15" outlineLevel="1">
      <c r="A551" s="59" t="s">
        <v>43</v>
      </c>
      <c r="B551" s="108"/>
      <c r="C551" s="108" t="s">
        <v>55</v>
      </c>
      <c r="D551" s="109" t="s">
        <v>54</v>
      </c>
      <c r="E551" s="62">
        <v>64</v>
      </c>
      <c r="F551" s="110"/>
      <c r="G551" s="111"/>
      <c r="H551" s="110"/>
      <c r="I551" s="65">
        <v>42.16</v>
      </c>
      <c r="J551" s="112">
        <v>41</v>
      </c>
      <c r="K551" s="67">
        <v>712.67</v>
      </c>
    </row>
    <row r="552" spans="1:11" s="6" customFormat="1" ht="15" outlineLevel="1">
      <c r="A552" s="59" t="s">
        <v>43</v>
      </c>
      <c r="B552" s="108"/>
      <c r="C552" s="108" t="s">
        <v>56</v>
      </c>
      <c r="D552" s="109" t="s">
        <v>54</v>
      </c>
      <c r="E552" s="62">
        <v>98</v>
      </c>
      <c r="F552" s="110"/>
      <c r="G552" s="111"/>
      <c r="H552" s="110"/>
      <c r="I552" s="65">
        <v>0.23</v>
      </c>
      <c r="J552" s="112">
        <v>95</v>
      </c>
      <c r="K552" s="67">
        <v>5.66</v>
      </c>
    </row>
    <row r="553" spans="1:11" s="6" customFormat="1" ht="15" outlineLevel="1">
      <c r="A553" s="59" t="s">
        <v>43</v>
      </c>
      <c r="B553" s="108"/>
      <c r="C553" s="108" t="s">
        <v>57</v>
      </c>
      <c r="D553" s="109" t="s">
        <v>54</v>
      </c>
      <c r="E553" s="62">
        <v>77</v>
      </c>
      <c r="F553" s="110"/>
      <c r="G553" s="111"/>
      <c r="H553" s="110"/>
      <c r="I553" s="65">
        <v>0.18</v>
      </c>
      <c r="J553" s="112">
        <v>65</v>
      </c>
      <c r="K553" s="67">
        <v>3.87</v>
      </c>
    </row>
    <row r="554" spans="1:11" s="6" customFormat="1" ht="30" outlineLevel="1">
      <c r="A554" s="59" t="s">
        <v>43</v>
      </c>
      <c r="B554" s="108"/>
      <c r="C554" s="108" t="s">
        <v>58</v>
      </c>
      <c r="D554" s="109" t="s">
        <v>59</v>
      </c>
      <c r="E554" s="62">
        <v>100.55</v>
      </c>
      <c r="F554" s="110"/>
      <c r="G554" s="111" t="s">
        <v>213</v>
      </c>
      <c r="H554" s="110"/>
      <c r="I554" s="65">
        <v>5.41</v>
      </c>
      <c r="J554" s="112"/>
      <c r="K554" s="67"/>
    </row>
    <row r="555" spans="1:11" s="6" customFormat="1" ht="15.75">
      <c r="A555" s="70" t="s">
        <v>43</v>
      </c>
      <c r="B555" s="113"/>
      <c r="C555" s="113" t="s">
        <v>60</v>
      </c>
      <c r="D555" s="114"/>
      <c r="E555" s="73" t="s">
        <v>43</v>
      </c>
      <c r="F555" s="115"/>
      <c r="G555" s="116"/>
      <c r="H555" s="115"/>
      <c r="I555" s="76">
        <v>177.61</v>
      </c>
      <c r="J555" s="117"/>
      <c r="K555" s="78">
        <v>3928.43</v>
      </c>
    </row>
    <row r="556" spans="1:11" s="6" customFormat="1" ht="15" outlineLevel="1">
      <c r="A556" s="59" t="s">
        <v>43</v>
      </c>
      <c r="B556" s="108"/>
      <c r="C556" s="108" t="s">
        <v>61</v>
      </c>
      <c r="D556" s="109"/>
      <c r="E556" s="62" t="s">
        <v>43</v>
      </c>
      <c r="F556" s="110"/>
      <c r="G556" s="111"/>
      <c r="H556" s="110"/>
      <c r="I556" s="65"/>
      <c r="J556" s="112"/>
      <c r="K556" s="67"/>
    </row>
    <row r="557" spans="1:11" s="6" customFormat="1" ht="15" outlineLevel="1">
      <c r="A557" s="59" t="s">
        <v>43</v>
      </c>
      <c r="B557" s="108"/>
      <c r="C557" s="108" t="s">
        <v>46</v>
      </c>
      <c r="D557" s="109"/>
      <c r="E557" s="62" t="s">
        <v>43</v>
      </c>
      <c r="F557" s="110">
        <v>4.62</v>
      </c>
      <c r="G557" s="111" t="s">
        <v>218</v>
      </c>
      <c r="H557" s="110"/>
      <c r="I557" s="65">
        <v>0.02</v>
      </c>
      <c r="J557" s="112">
        <v>26.39</v>
      </c>
      <c r="K557" s="67">
        <v>0.6</v>
      </c>
    </row>
    <row r="558" spans="1:11" s="6" customFormat="1" ht="15" outlineLevel="1">
      <c r="A558" s="59" t="s">
        <v>43</v>
      </c>
      <c r="B558" s="108"/>
      <c r="C558" s="108" t="s">
        <v>48</v>
      </c>
      <c r="D558" s="109"/>
      <c r="E558" s="62" t="s">
        <v>43</v>
      </c>
      <c r="F558" s="110">
        <v>4.62</v>
      </c>
      <c r="G558" s="111" t="s">
        <v>218</v>
      </c>
      <c r="H558" s="110"/>
      <c r="I558" s="65">
        <v>0.02</v>
      </c>
      <c r="J558" s="112">
        <v>26.39</v>
      </c>
      <c r="K558" s="67">
        <v>0.6</v>
      </c>
    </row>
    <row r="559" spans="1:11" s="6" customFormat="1" ht="15" outlineLevel="1">
      <c r="A559" s="59" t="s">
        <v>43</v>
      </c>
      <c r="B559" s="108"/>
      <c r="C559" s="108" t="s">
        <v>63</v>
      </c>
      <c r="D559" s="109" t="s">
        <v>54</v>
      </c>
      <c r="E559" s="62">
        <v>175</v>
      </c>
      <c r="F559" s="110"/>
      <c r="G559" s="111"/>
      <c r="H559" s="110"/>
      <c r="I559" s="65">
        <v>0.04</v>
      </c>
      <c r="J559" s="112">
        <v>160</v>
      </c>
      <c r="K559" s="67">
        <v>0.96</v>
      </c>
    </row>
    <row r="560" spans="1:11" s="6" customFormat="1" ht="15" outlineLevel="1">
      <c r="A560" s="59" t="s">
        <v>43</v>
      </c>
      <c r="B560" s="108"/>
      <c r="C560" s="108" t="s">
        <v>64</v>
      </c>
      <c r="D560" s="109"/>
      <c r="E560" s="62" t="s">
        <v>43</v>
      </c>
      <c r="F560" s="110"/>
      <c r="G560" s="111"/>
      <c r="H560" s="110"/>
      <c r="I560" s="65">
        <v>0.06</v>
      </c>
      <c r="J560" s="112"/>
      <c r="K560" s="67">
        <v>1.56</v>
      </c>
    </row>
    <row r="561" spans="1:11" s="6" customFormat="1" ht="15.75">
      <c r="A561" s="70" t="s">
        <v>43</v>
      </c>
      <c r="B561" s="113"/>
      <c r="C561" s="113" t="s">
        <v>65</v>
      </c>
      <c r="D561" s="114"/>
      <c r="E561" s="73" t="s">
        <v>43</v>
      </c>
      <c r="F561" s="115"/>
      <c r="G561" s="116"/>
      <c r="H561" s="115"/>
      <c r="I561" s="76">
        <v>177.67</v>
      </c>
      <c r="J561" s="117"/>
      <c r="K561" s="78">
        <v>3929.99</v>
      </c>
    </row>
    <row r="562" spans="1:11" s="6" customFormat="1" ht="180">
      <c r="A562" s="59">
        <v>40</v>
      </c>
      <c r="B562" s="108" t="s">
        <v>91</v>
      </c>
      <c r="C562" s="108" t="s">
        <v>92</v>
      </c>
      <c r="D562" s="109" t="s">
        <v>93</v>
      </c>
      <c r="E562" s="62">
        <v>2.68</v>
      </c>
      <c r="F562" s="110">
        <v>10.06</v>
      </c>
      <c r="G562" s="111"/>
      <c r="H562" s="110"/>
      <c r="I562" s="65"/>
      <c r="J562" s="112"/>
      <c r="K562" s="67"/>
    </row>
    <row r="563" spans="1:11" s="6" customFormat="1" ht="25.5" outlineLevel="1">
      <c r="A563" s="59" t="s">
        <v>43</v>
      </c>
      <c r="B563" s="108"/>
      <c r="C563" s="108" t="s">
        <v>44</v>
      </c>
      <c r="D563" s="109"/>
      <c r="E563" s="62" t="s">
        <v>43</v>
      </c>
      <c r="F563" s="110">
        <v>10.06</v>
      </c>
      <c r="G563" s="111" t="s">
        <v>94</v>
      </c>
      <c r="H563" s="110"/>
      <c r="I563" s="65">
        <v>40.93</v>
      </c>
      <c r="J563" s="112">
        <v>26.39</v>
      </c>
      <c r="K563" s="67">
        <v>1080.05</v>
      </c>
    </row>
    <row r="564" spans="1:11" s="6" customFormat="1" ht="15" outlineLevel="1">
      <c r="A564" s="59" t="s">
        <v>43</v>
      </c>
      <c r="B564" s="108"/>
      <c r="C564" s="108" t="s">
        <v>46</v>
      </c>
      <c r="D564" s="109"/>
      <c r="E564" s="62" t="s">
        <v>43</v>
      </c>
      <c r="F564" s="110"/>
      <c r="G564" s="111" t="s">
        <v>95</v>
      </c>
      <c r="H564" s="110"/>
      <c r="I564" s="65"/>
      <c r="J564" s="112"/>
      <c r="K564" s="67"/>
    </row>
    <row r="565" spans="1:11" s="6" customFormat="1" ht="15" outlineLevel="1">
      <c r="A565" s="59" t="s">
        <v>43</v>
      </c>
      <c r="B565" s="108"/>
      <c r="C565" s="108" t="s">
        <v>48</v>
      </c>
      <c r="D565" s="109"/>
      <c r="E565" s="62" t="s">
        <v>43</v>
      </c>
      <c r="F565" s="110"/>
      <c r="G565" s="111"/>
      <c r="H565" s="110"/>
      <c r="I565" s="65"/>
      <c r="J565" s="112">
        <v>26.39</v>
      </c>
      <c r="K565" s="67"/>
    </row>
    <row r="566" spans="1:11" s="6" customFormat="1" ht="15" outlineLevel="1">
      <c r="A566" s="59" t="s">
        <v>43</v>
      </c>
      <c r="B566" s="108"/>
      <c r="C566" s="108" t="s">
        <v>52</v>
      </c>
      <c r="D566" s="109"/>
      <c r="E566" s="62" t="s">
        <v>43</v>
      </c>
      <c r="F566" s="110"/>
      <c r="G566" s="111"/>
      <c r="H566" s="110"/>
      <c r="I566" s="65"/>
      <c r="J566" s="112"/>
      <c r="K566" s="67"/>
    </row>
    <row r="567" spans="1:11" s="6" customFormat="1" ht="15" outlineLevel="1">
      <c r="A567" s="59" t="s">
        <v>43</v>
      </c>
      <c r="B567" s="108"/>
      <c r="C567" s="108" t="s">
        <v>53</v>
      </c>
      <c r="D567" s="109" t="s">
        <v>54</v>
      </c>
      <c r="E567" s="62">
        <v>100</v>
      </c>
      <c r="F567" s="110"/>
      <c r="G567" s="111"/>
      <c r="H567" s="110"/>
      <c r="I567" s="65">
        <v>40.93</v>
      </c>
      <c r="J567" s="112">
        <v>83</v>
      </c>
      <c r="K567" s="67">
        <v>896.44</v>
      </c>
    </row>
    <row r="568" spans="1:11" s="6" customFormat="1" ht="15" outlineLevel="1">
      <c r="A568" s="59" t="s">
        <v>43</v>
      </c>
      <c r="B568" s="108"/>
      <c r="C568" s="108" t="s">
        <v>55</v>
      </c>
      <c r="D568" s="109" t="s">
        <v>54</v>
      </c>
      <c r="E568" s="62">
        <v>64</v>
      </c>
      <c r="F568" s="110"/>
      <c r="G568" s="111"/>
      <c r="H568" s="110"/>
      <c r="I568" s="65">
        <v>26.2</v>
      </c>
      <c r="J568" s="112">
        <v>41</v>
      </c>
      <c r="K568" s="67">
        <v>442.82</v>
      </c>
    </row>
    <row r="569" spans="1:11" s="6" customFormat="1" ht="15" outlineLevel="1">
      <c r="A569" s="59" t="s">
        <v>43</v>
      </c>
      <c r="B569" s="108"/>
      <c r="C569" s="108" t="s">
        <v>56</v>
      </c>
      <c r="D569" s="109" t="s">
        <v>54</v>
      </c>
      <c r="E569" s="62">
        <v>98</v>
      </c>
      <c r="F569" s="110"/>
      <c r="G569" s="111"/>
      <c r="H569" s="110"/>
      <c r="I569" s="65">
        <v>0</v>
      </c>
      <c r="J569" s="112">
        <v>95</v>
      </c>
      <c r="K569" s="67">
        <v>0</v>
      </c>
    </row>
    <row r="570" spans="1:11" s="6" customFormat="1" ht="15" outlineLevel="1">
      <c r="A570" s="59" t="s">
        <v>43</v>
      </c>
      <c r="B570" s="108"/>
      <c r="C570" s="108" t="s">
        <v>57</v>
      </c>
      <c r="D570" s="109" t="s">
        <v>54</v>
      </c>
      <c r="E570" s="62">
        <v>77</v>
      </c>
      <c r="F570" s="110"/>
      <c r="G570" s="111"/>
      <c r="H570" s="110"/>
      <c r="I570" s="65">
        <v>0</v>
      </c>
      <c r="J570" s="112">
        <v>65</v>
      </c>
      <c r="K570" s="67">
        <v>0</v>
      </c>
    </row>
    <row r="571" spans="1:11" s="6" customFormat="1" ht="30" outlineLevel="1">
      <c r="A571" s="59" t="s">
        <v>43</v>
      </c>
      <c r="B571" s="108"/>
      <c r="C571" s="108" t="s">
        <v>58</v>
      </c>
      <c r="D571" s="109" t="s">
        <v>59</v>
      </c>
      <c r="E571" s="62">
        <v>0.9</v>
      </c>
      <c r="F571" s="110"/>
      <c r="G571" s="111" t="s">
        <v>94</v>
      </c>
      <c r="H571" s="110"/>
      <c r="I571" s="65">
        <v>3.66</v>
      </c>
      <c r="J571" s="112"/>
      <c r="K571" s="67"/>
    </row>
    <row r="572" spans="1:11" s="6" customFormat="1" ht="15.75">
      <c r="A572" s="70" t="s">
        <v>43</v>
      </c>
      <c r="B572" s="113"/>
      <c r="C572" s="113" t="s">
        <v>60</v>
      </c>
      <c r="D572" s="114"/>
      <c r="E572" s="73" t="s">
        <v>43</v>
      </c>
      <c r="F572" s="115"/>
      <c r="G572" s="116"/>
      <c r="H572" s="115"/>
      <c r="I572" s="76">
        <v>108.06</v>
      </c>
      <c r="J572" s="117"/>
      <c r="K572" s="78">
        <v>2419.31</v>
      </c>
    </row>
    <row r="573" spans="1:11" s="6" customFormat="1" ht="180">
      <c r="A573" s="59">
        <v>41</v>
      </c>
      <c r="B573" s="108" t="s">
        <v>277</v>
      </c>
      <c r="C573" s="108" t="s">
        <v>278</v>
      </c>
      <c r="D573" s="109" t="s">
        <v>93</v>
      </c>
      <c r="E573" s="62">
        <v>2.68</v>
      </c>
      <c r="F573" s="110">
        <v>1.65</v>
      </c>
      <c r="G573" s="111"/>
      <c r="H573" s="110"/>
      <c r="I573" s="65"/>
      <c r="J573" s="112"/>
      <c r="K573" s="67"/>
    </row>
    <row r="574" spans="1:11" s="6" customFormat="1" ht="25.5" outlineLevel="1">
      <c r="A574" s="59" t="s">
        <v>43</v>
      </c>
      <c r="B574" s="108"/>
      <c r="C574" s="108" t="s">
        <v>44</v>
      </c>
      <c r="D574" s="109"/>
      <c r="E574" s="62" t="s">
        <v>43</v>
      </c>
      <c r="F574" s="110">
        <v>0.78</v>
      </c>
      <c r="G574" s="111" t="s">
        <v>94</v>
      </c>
      <c r="H574" s="110"/>
      <c r="I574" s="65">
        <v>3.17</v>
      </c>
      <c r="J574" s="112">
        <v>26.39</v>
      </c>
      <c r="K574" s="67">
        <v>83.74</v>
      </c>
    </row>
    <row r="575" spans="1:11" s="6" customFormat="1" ht="15" outlineLevel="1">
      <c r="A575" s="59" t="s">
        <v>43</v>
      </c>
      <c r="B575" s="108"/>
      <c r="C575" s="108" t="s">
        <v>46</v>
      </c>
      <c r="D575" s="109"/>
      <c r="E575" s="62" t="s">
        <v>43</v>
      </c>
      <c r="F575" s="110">
        <v>0.87</v>
      </c>
      <c r="G575" s="111" t="s">
        <v>95</v>
      </c>
      <c r="H575" s="110"/>
      <c r="I575" s="65">
        <v>3.5</v>
      </c>
      <c r="J575" s="112">
        <v>6.86</v>
      </c>
      <c r="K575" s="67">
        <v>23.99</v>
      </c>
    </row>
    <row r="576" spans="1:11" s="6" customFormat="1" ht="15" outlineLevel="1">
      <c r="A576" s="59" t="s">
        <v>43</v>
      </c>
      <c r="B576" s="108"/>
      <c r="C576" s="108" t="s">
        <v>48</v>
      </c>
      <c r="D576" s="109"/>
      <c r="E576" s="62" t="s">
        <v>43</v>
      </c>
      <c r="F576" s="110" t="s">
        <v>279</v>
      </c>
      <c r="G576" s="111"/>
      <c r="H576" s="110"/>
      <c r="I576" s="68" t="s">
        <v>280</v>
      </c>
      <c r="J576" s="112">
        <v>26.39</v>
      </c>
      <c r="K576" s="69" t="s">
        <v>281</v>
      </c>
    </row>
    <row r="577" spans="1:11" s="6" customFormat="1" ht="15" outlineLevel="1">
      <c r="A577" s="59" t="s">
        <v>43</v>
      </c>
      <c r="B577" s="108"/>
      <c r="C577" s="108" t="s">
        <v>52</v>
      </c>
      <c r="D577" s="109"/>
      <c r="E577" s="62" t="s">
        <v>43</v>
      </c>
      <c r="F577" s="110"/>
      <c r="G577" s="111"/>
      <c r="H577" s="110"/>
      <c r="I577" s="65"/>
      <c r="J577" s="112"/>
      <c r="K577" s="67"/>
    </row>
    <row r="578" spans="1:11" s="6" customFormat="1" ht="15" outlineLevel="1">
      <c r="A578" s="59" t="s">
        <v>43</v>
      </c>
      <c r="B578" s="108"/>
      <c r="C578" s="108" t="s">
        <v>53</v>
      </c>
      <c r="D578" s="109" t="s">
        <v>54</v>
      </c>
      <c r="E578" s="62">
        <v>100</v>
      </c>
      <c r="F578" s="110"/>
      <c r="G578" s="111"/>
      <c r="H578" s="110"/>
      <c r="I578" s="65">
        <v>3.17</v>
      </c>
      <c r="J578" s="112">
        <v>83</v>
      </c>
      <c r="K578" s="67">
        <v>69.5</v>
      </c>
    </row>
    <row r="579" spans="1:11" s="6" customFormat="1" ht="15" outlineLevel="1">
      <c r="A579" s="59" t="s">
        <v>43</v>
      </c>
      <c r="B579" s="108"/>
      <c r="C579" s="108" t="s">
        <v>55</v>
      </c>
      <c r="D579" s="109" t="s">
        <v>54</v>
      </c>
      <c r="E579" s="62">
        <v>64</v>
      </c>
      <c r="F579" s="110"/>
      <c r="G579" s="111"/>
      <c r="H579" s="110"/>
      <c r="I579" s="65">
        <v>2.0299999999999998</v>
      </c>
      <c r="J579" s="112">
        <v>41</v>
      </c>
      <c r="K579" s="67">
        <v>34.33</v>
      </c>
    </row>
    <row r="580" spans="1:11" s="6" customFormat="1" ht="15" outlineLevel="1">
      <c r="A580" s="59" t="s">
        <v>43</v>
      </c>
      <c r="B580" s="108"/>
      <c r="C580" s="108" t="s">
        <v>56</v>
      </c>
      <c r="D580" s="109" t="s">
        <v>54</v>
      </c>
      <c r="E580" s="62">
        <v>98</v>
      </c>
      <c r="F580" s="110"/>
      <c r="G580" s="111"/>
      <c r="H580" s="110"/>
      <c r="I580" s="65">
        <v>0.31</v>
      </c>
      <c r="J580" s="112">
        <v>95</v>
      </c>
      <c r="K580" s="67">
        <v>8.07</v>
      </c>
    </row>
    <row r="581" spans="1:11" s="6" customFormat="1" ht="15" outlineLevel="1">
      <c r="A581" s="59" t="s">
        <v>43</v>
      </c>
      <c r="B581" s="108"/>
      <c r="C581" s="108" t="s">
        <v>57</v>
      </c>
      <c r="D581" s="109" t="s">
        <v>54</v>
      </c>
      <c r="E581" s="62">
        <v>77</v>
      </c>
      <c r="F581" s="110"/>
      <c r="G581" s="111"/>
      <c r="H581" s="110"/>
      <c r="I581" s="65">
        <v>0.25</v>
      </c>
      <c r="J581" s="112">
        <v>65</v>
      </c>
      <c r="K581" s="67">
        <v>5.52</v>
      </c>
    </row>
    <row r="582" spans="1:11" s="6" customFormat="1" ht="30" outlineLevel="1">
      <c r="A582" s="59" t="s">
        <v>43</v>
      </c>
      <c r="B582" s="108"/>
      <c r="C582" s="108" t="s">
        <v>58</v>
      </c>
      <c r="D582" s="109" t="s">
        <v>59</v>
      </c>
      <c r="E582" s="62">
        <v>7.0000000000000007E-2</v>
      </c>
      <c r="F582" s="110"/>
      <c r="G582" s="111" t="s">
        <v>94</v>
      </c>
      <c r="H582" s="110"/>
      <c r="I582" s="65">
        <v>0.28000000000000003</v>
      </c>
      <c r="J582" s="112"/>
      <c r="K582" s="67"/>
    </row>
    <row r="583" spans="1:11" s="6" customFormat="1" ht="15.75">
      <c r="A583" s="70" t="s">
        <v>43</v>
      </c>
      <c r="B583" s="113"/>
      <c r="C583" s="113" t="s">
        <v>60</v>
      </c>
      <c r="D583" s="114"/>
      <c r="E583" s="73" t="s">
        <v>43</v>
      </c>
      <c r="F583" s="115"/>
      <c r="G583" s="116"/>
      <c r="H583" s="115"/>
      <c r="I583" s="76">
        <v>12.43</v>
      </c>
      <c r="J583" s="117"/>
      <c r="K583" s="78">
        <v>225.15</v>
      </c>
    </row>
    <row r="584" spans="1:11" s="6" customFormat="1" ht="15" outlineLevel="1">
      <c r="A584" s="59" t="s">
        <v>43</v>
      </c>
      <c r="B584" s="108"/>
      <c r="C584" s="108" t="s">
        <v>61</v>
      </c>
      <c r="D584" s="109"/>
      <c r="E584" s="62" t="s">
        <v>43</v>
      </c>
      <c r="F584" s="110"/>
      <c r="G584" s="111"/>
      <c r="H584" s="110"/>
      <c r="I584" s="65"/>
      <c r="J584" s="112"/>
      <c r="K584" s="67"/>
    </row>
    <row r="585" spans="1:11" s="6" customFormat="1" ht="25.5" outlineLevel="1">
      <c r="A585" s="59" t="s">
        <v>43</v>
      </c>
      <c r="B585" s="108"/>
      <c r="C585" s="108" t="s">
        <v>46</v>
      </c>
      <c r="D585" s="109"/>
      <c r="E585" s="62" t="s">
        <v>43</v>
      </c>
      <c r="F585" s="110">
        <v>0.08</v>
      </c>
      <c r="G585" s="111" t="s">
        <v>100</v>
      </c>
      <c r="H585" s="110"/>
      <c r="I585" s="65">
        <v>0.03</v>
      </c>
      <c r="J585" s="112">
        <v>26.39</v>
      </c>
      <c r="K585" s="67">
        <v>0.85</v>
      </c>
    </row>
    <row r="586" spans="1:11" s="6" customFormat="1" ht="25.5" outlineLevel="1">
      <c r="A586" s="59" t="s">
        <v>43</v>
      </c>
      <c r="B586" s="108"/>
      <c r="C586" s="108" t="s">
        <v>48</v>
      </c>
      <c r="D586" s="109"/>
      <c r="E586" s="62" t="s">
        <v>43</v>
      </c>
      <c r="F586" s="110">
        <v>0.08</v>
      </c>
      <c r="G586" s="111" t="s">
        <v>100</v>
      </c>
      <c r="H586" s="110"/>
      <c r="I586" s="65">
        <v>0.03</v>
      </c>
      <c r="J586" s="112">
        <v>26.39</v>
      </c>
      <c r="K586" s="67">
        <v>0.85</v>
      </c>
    </row>
    <row r="587" spans="1:11" s="6" customFormat="1" ht="15" outlineLevel="1">
      <c r="A587" s="59" t="s">
        <v>43</v>
      </c>
      <c r="B587" s="108"/>
      <c r="C587" s="108" t="s">
        <v>63</v>
      </c>
      <c r="D587" s="109" t="s">
        <v>54</v>
      </c>
      <c r="E587" s="62">
        <v>175</v>
      </c>
      <c r="F587" s="110"/>
      <c r="G587" s="111"/>
      <c r="H587" s="110"/>
      <c r="I587" s="65">
        <v>0.05</v>
      </c>
      <c r="J587" s="112">
        <v>160</v>
      </c>
      <c r="K587" s="67">
        <v>1.36</v>
      </c>
    </row>
    <row r="588" spans="1:11" s="6" customFormat="1" ht="15" outlineLevel="1">
      <c r="A588" s="59" t="s">
        <v>43</v>
      </c>
      <c r="B588" s="108"/>
      <c r="C588" s="108" t="s">
        <v>64</v>
      </c>
      <c r="D588" s="109"/>
      <c r="E588" s="62" t="s">
        <v>43</v>
      </c>
      <c r="F588" s="110"/>
      <c r="G588" s="111"/>
      <c r="H588" s="110"/>
      <c r="I588" s="65">
        <v>0.08</v>
      </c>
      <c r="J588" s="112"/>
      <c r="K588" s="67">
        <v>2.21</v>
      </c>
    </row>
    <row r="589" spans="1:11" s="6" customFormat="1" ht="15.75">
      <c r="A589" s="70" t="s">
        <v>43</v>
      </c>
      <c r="B589" s="113"/>
      <c r="C589" s="113" t="s">
        <v>65</v>
      </c>
      <c r="D589" s="114"/>
      <c r="E589" s="73" t="s">
        <v>43</v>
      </c>
      <c r="F589" s="115"/>
      <c r="G589" s="116"/>
      <c r="H589" s="115"/>
      <c r="I589" s="76">
        <v>12.51</v>
      </c>
      <c r="J589" s="117"/>
      <c r="K589" s="78">
        <v>227.36</v>
      </c>
    </row>
    <row r="590" spans="1:11" s="6" customFormat="1" ht="195">
      <c r="A590" s="59">
        <v>42</v>
      </c>
      <c r="B590" s="108" t="s">
        <v>282</v>
      </c>
      <c r="C590" s="108" t="s">
        <v>283</v>
      </c>
      <c r="D590" s="109" t="s">
        <v>142</v>
      </c>
      <c r="E590" s="62" t="s">
        <v>284</v>
      </c>
      <c r="F590" s="110">
        <v>52.76</v>
      </c>
      <c r="G590" s="111"/>
      <c r="H590" s="110"/>
      <c r="I590" s="65"/>
      <c r="J590" s="112"/>
      <c r="K590" s="67"/>
    </row>
    <row r="591" spans="1:11" s="6" customFormat="1" ht="25.5" outlineLevel="1">
      <c r="A591" s="59" t="s">
        <v>43</v>
      </c>
      <c r="B591" s="108"/>
      <c r="C591" s="108" t="s">
        <v>44</v>
      </c>
      <c r="D591" s="109"/>
      <c r="E591" s="62" t="s">
        <v>43</v>
      </c>
      <c r="F591" s="110">
        <v>51.98</v>
      </c>
      <c r="G591" s="111" t="s">
        <v>94</v>
      </c>
      <c r="H591" s="110"/>
      <c r="I591" s="65">
        <v>2.11</v>
      </c>
      <c r="J591" s="112">
        <v>26.39</v>
      </c>
      <c r="K591" s="67">
        <v>55.81</v>
      </c>
    </row>
    <row r="592" spans="1:11" s="6" customFormat="1" ht="15" outlineLevel="1">
      <c r="A592" s="59" t="s">
        <v>43</v>
      </c>
      <c r="B592" s="108"/>
      <c r="C592" s="108" t="s">
        <v>46</v>
      </c>
      <c r="D592" s="109"/>
      <c r="E592" s="62" t="s">
        <v>43</v>
      </c>
      <c r="F592" s="110">
        <v>0.78</v>
      </c>
      <c r="G592" s="111" t="s">
        <v>95</v>
      </c>
      <c r="H592" s="110"/>
      <c r="I592" s="65">
        <v>0.03</v>
      </c>
      <c r="J592" s="112">
        <v>10.35</v>
      </c>
      <c r="K592" s="67">
        <v>0.32</v>
      </c>
    </row>
    <row r="593" spans="1:11" s="6" customFormat="1" ht="15" outlineLevel="1">
      <c r="A593" s="59" t="s">
        <v>43</v>
      </c>
      <c r="B593" s="108"/>
      <c r="C593" s="108" t="s">
        <v>48</v>
      </c>
      <c r="D593" s="109"/>
      <c r="E593" s="62" t="s">
        <v>43</v>
      </c>
      <c r="F593" s="110" t="s">
        <v>285</v>
      </c>
      <c r="G593" s="111"/>
      <c r="H593" s="110"/>
      <c r="I593" s="68" t="s">
        <v>286</v>
      </c>
      <c r="J593" s="112">
        <v>26.39</v>
      </c>
      <c r="K593" s="69" t="s">
        <v>287</v>
      </c>
    </row>
    <row r="594" spans="1:11" s="6" customFormat="1" ht="15" outlineLevel="1">
      <c r="A594" s="59" t="s">
        <v>43</v>
      </c>
      <c r="B594" s="108"/>
      <c r="C594" s="108" t="s">
        <v>52</v>
      </c>
      <c r="D594" s="109"/>
      <c r="E594" s="62" t="s">
        <v>43</v>
      </c>
      <c r="F594" s="110"/>
      <c r="G594" s="111"/>
      <c r="H594" s="110"/>
      <c r="I594" s="65"/>
      <c r="J594" s="112"/>
      <c r="K594" s="67"/>
    </row>
    <row r="595" spans="1:11" s="6" customFormat="1" ht="15" outlineLevel="1">
      <c r="A595" s="59" t="s">
        <v>43</v>
      </c>
      <c r="B595" s="108"/>
      <c r="C595" s="108" t="s">
        <v>53</v>
      </c>
      <c r="D595" s="109" t="s">
        <v>54</v>
      </c>
      <c r="E595" s="62">
        <v>100</v>
      </c>
      <c r="F595" s="110"/>
      <c r="G595" s="111"/>
      <c r="H595" s="110"/>
      <c r="I595" s="65">
        <v>2.11</v>
      </c>
      <c r="J595" s="112">
        <v>83</v>
      </c>
      <c r="K595" s="67">
        <v>46.32</v>
      </c>
    </row>
    <row r="596" spans="1:11" s="6" customFormat="1" ht="15" outlineLevel="1">
      <c r="A596" s="59" t="s">
        <v>43</v>
      </c>
      <c r="B596" s="108"/>
      <c r="C596" s="108" t="s">
        <v>55</v>
      </c>
      <c r="D596" s="109" t="s">
        <v>54</v>
      </c>
      <c r="E596" s="62">
        <v>64</v>
      </c>
      <c r="F596" s="110"/>
      <c r="G596" s="111"/>
      <c r="H596" s="110"/>
      <c r="I596" s="65">
        <v>1.35</v>
      </c>
      <c r="J596" s="112">
        <v>41</v>
      </c>
      <c r="K596" s="67">
        <v>22.88</v>
      </c>
    </row>
    <row r="597" spans="1:11" s="6" customFormat="1" ht="15" outlineLevel="1">
      <c r="A597" s="59" t="s">
        <v>43</v>
      </c>
      <c r="B597" s="108"/>
      <c r="C597" s="108" t="s">
        <v>56</v>
      </c>
      <c r="D597" s="109" t="s">
        <v>54</v>
      </c>
      <c r="E597" s="62">
        <v>98</v>
      </c>
      <c r="F597" s="110"/>
      <c r="G597" s="111"/>
      <c r="H597" s="110"/>
      <c r="I597" s="65">
        <v>0.01</v>
      </c>
      <c r="J597" s="112">
        <v>95</v>
      </c>
      <c r="K597" s="67">
        <v>0.14000000000000001</v>
      </c>
    </row>
    <row r="598" spans="1:11" s="6" customFormat="1" ht="15" outlineLevel="1">
      <c r="A598" s="59" t="s">
        <v>43</v>
      </c>
      <c r="B598" s="108"/>
      <c r="C598" s="108" t="s">
        <v>57</v>
      </c>
      <c r="D598" s="109" t="s">
        <v>54</v>
      </c>
      <c r="E598" s="62">
        <v>77</v>
      </c>
      <c r="F598" s="110"/>
      <c r="G598" s="111"/>
      <c r="H598" s="110"/>
      <c r="I598" s="65">
        <v>0.01</v>
      </c>
      <c r="J598" s="112">
        <v>65</v>
      </c>
      <c r="K598" s="67">
        <v>0.1</v>
      </c>
    </row>
    <row r="599" spans="1:11" s="6" customFormat="1" ht="30" outlineLevel="1">
      <c r="A599" s="59" t="s">
        <v>43</v>
      </c>
      <c r="B599" s="108"/>
      <c r="C599" s="108" t="s">
        <v>58</v>
      </c>
      <c r="D599" s="109" t="s">
        <v>59</v>
      </c>
      <c r="E599" s="62">
        <v>4.6500000000000004</v>
      </c>
      <c r="F599" s="110"/>
      <c r="G599" s="111" t="s">
        <v>94</v>
      </c>
      <c r="H599" s="110"/>
      <c r="I599" s="65">
        <v>0.19</v>
      </c>
      <c r="J599" s="112"/>
      <c r="K599" s="67"/>
    </row>
    <row r="600" spans="1:11" s="6" customFormat="1" ht="15.75">
      <c r="A600" s="70" t="s">
        <v>43</v>
      </c>
      <c r="B600" s="113"/>
      <c r="C600" s="113" t="s">
        <v>60</v>
      </c>
      <c r="D600" s="114"/>
      <c r="E600" s="73" t="s">
        <v>43</v>
      </c>
      <c r="F600" s="115"/>
      <c r="G600" s="116"/>
      <c r="H600" s="115"/>
      <c r="I600" s="76">
        <v>5.62</v>
      </c>
      <c r="J600" s="117"/>
      <c r="K600" s="78">
        <v>125.57</v>
      </c>
    </row>
    <row r="601" spans="1:11" s="6" customFormat="1" ht="15" outlineLevel="1">
      <c r="A601" s="59" t="s">
        <v>43</v>
      </c>
      <c r="B601" s="108"/>
      <c r="C601" s="108" t="s">
        <v>61</v>
      </c>
      <c r="D601" s="109"/>
      <c r="E601" s="62" t="s">
        <v>43</v>
      </c>
      <c r="F601" s="110"/>
      <c r="G601" s="111"/>
      <c r="H601" s="110"/>
      <c r="I601" s="65"/>
      <c r="J601" s="112"/>
      <c r="K601" s="67"/>
    </row>
    <row r="602" spans="1:11" s="6" customFormat="1" ht="25.5" outlineLevel="1">
      <c r="A602" s="59" t="s">
        <v>43</v>
      </c>
      <c r="B602" s="108"/>
      <c r="C602" s="108" t="s">
        <v>46</v>
      </c>
      <c r="D602" s="109"/>
      <c r="E602" s="62" t="s">
        <v>43</v>
      </c>
      <c r="F602" s="110">
        <v>0.14000000000000001</v>
      </c>
      <c r="G602" s="111" t="s">
        <v>100</v>
      </c>
      <c r="H602" s="110"/>
      <c r="I602" s="65"/>
      <c r="J602" s="112">
        <v>26.39</v>
      </c>
      <c r="K602" s="67">
        <v>0.01</v>
      </c>
    </row>
    <row r="603" spans="1:11" s="6" customFormat="1" ht="25.5" outlineLevel="1">
      <c r="A603" s="59" t="s">
        <v>43</v>
      </c>
      <c r="B603" s="108"/>
      <c r="C603" s="108" t="s">
        <v>48</v>
      </c>
      <c r="D603" s="109"/>
      <c r="E603" s="62" t="s">
        <v>43</v>
      </c>
      <c r="F603" s="110">
        <v>0.14000000000000001</v>
      </c>
      <c r="G603" s="111" t="s">
        <v>100</v>
      </c>
      <c r="H603" s="110"/>
      <c r="I603" s="65"/>
      <c r="J603" s="112">
        <v>26.39</v>
      </c>
      <c r="K603" s="67">
        <v>0.01</v>
      </c>
    </row>
    <row r="604" spans="1:11" s="6" customFormat="1" ht="15" outlineLevel="1">
      <c r="A604" s="59" t="s">
        <v>43</v>
      </c>
      <c r="B604" s="108"/>
      <c r="C604" s="108" t="s">
        <v>63</v>
      </c>
      <c r="D604" s="109" t="s">
        <v>54</v>
      </c>
      <c r="E604" s="62">
        <v>175</v>
      </c>
      <c r="F604" s="110"/>
      <c r="G604" s="111"/>
      <c r="H604" s="110"/>
      <c r="I604" s="65">
        <v>0</v>
      </c>
      <c r="J604" s="112">
        <v>160</v>
      </c>
      <c r="K604" s="67">
        <v>0.02</v>
      </c>
    </row>
    <row r="605" spans="1:11" s="6" customFormat="1" ht="15" outlineLevel="1">
      <c r="A605" s="59" t="s">
        <v>43</v>
      </c>
      <c r="B605" s="108"/>
      <c r="C605" s="108" t="s">
        <v>64</v>
      </c>
      <c r="D605" s="109"/>
      <c r="E605" s="62" t="s">
        <v>43</v>
      </c>
      <c r="F605" s="110"/>
      <c r="G605" s="111"/>
      <c r="H605" s="110"/>
      <c r="I605" s="65"/>
      <c r="J605" s="112"/>
      <c r="K605" s="67">
        <v>0.03</v>
      </c>
    </row>
    <row r="606" spans="1:11" s="6" customFormat="1" ht="15.75">
      <c r="A606" s="70" t="s">
        <v>43</v>
      </c>
      <c r="B606" s="113"/>
      <c r="C606" s="113" t="s">
        <v>65</v>
      </c>
      <c r="D606" s="114"/>
      <c r="E606" s="73" t="s">
        <v>43</v>
      </c>
      <c r="F606" s="115"/>
      <c r="G606" s="116"/>
      <c r="H606" s="115"/>
      <c r="I606" s="76">
        <v>5.62</v>
      </c>
      <c r="J606" s="117"/>
      <c r="K606" s="78">
        <v>125.6</v>
      </c>
    </row>
    <row r="607" spans="1:11" s="6" customFormat="1" ht="75">
      <c r="A607" s="59">
        <v>43</v>
      </c>
      <c r="B607" s="108" t="s">
        <v>288</v>
      </c>
      <c r="C607" s="108" t="s">
        <v>289</v>
      </c>
      <c r="D607" s="109" t="s">
        <v>109</v>
      </c>
      <c r="E607" s="62">
        <v>0.27604000000000001</v>
      </c>
      <c r="F607" s="110">
        <v>28.98</v>
      </c>
      <c r="G607" s="111"/>
      <c r="H607" s="110"/>
      <c r="I607" s="65">
        <v>8</v>
      </c>
      <c r="J607" s="112">
        <v>3.06</v>
      </c>
      <c r="K607" s="78">
        <v>24.48</v>
      </c>
    </row>
    <row r="608" spans="1:11" s="6" customFormat="1" ht="135">
      <c r="A608" s="59">
        <v>44</v>
      </c>
      <c r="B608" s="108" t="s">
        <v>290</v>
      </c>
      <c r="C608" s="108" t="s">
        <v>291</v>
      </c>
      <c r="D608" s="109" t="s">
        <v>142</v>
      </c>
      <c r="E608" s="62" t="s">
        <v>284</v>
      </c>
      <c r="F608" s="110">
        <v>1887.48</v>
      </c>
      <c r="G608" s="111"/>
      <c r="H608" s="110"/>
      <c r="I608" s="65"/>
      <c r="J608" s="112"/>
      <c r="K608" s="67"/>
    </row>
    <row r="609" spans="1:11" s="6" customFormat="1" ht="15" outlineLevel="1">
      <c r="A609" s="59" t="s">
        <v>43</v>
      </c>
      <c r="B609" s="108"/>
      <c r="C609" s="108" t="s">
        <v>44</v>
      </c>
      <c r="D609" s="109"/>
      <c r="E609" s="62" t="s">
        <v>43</v>
      </c>
      <c r="F609" s="110">
        <v>1887.48</v>
      </c>
      <c r="G609" s="111" t="s">
        <v>76</v>
      </c>
      <c r="H609" s="110"/>
      <c r="I609" s="65">
        <v>66.77</v>
      </c>
      <c r="J609" s="112">
        <v>26.39</v>
      </c>
      <c r="K609" s="67">
        <v>1762.1</v>
      </c>
    </row>
    <row r="610" spans="1:11" s="6" customFormat="1" ht="15" outlineLevel="1">
      <c r="A610" s="59" t="s">
        <v>43</v>
      </c>
      <c r="B610" s="108"/>
      <c r="C610" s="108" t="s">
        <v>46</v>
      </c>
      <c r="D610" s="109"/>
      <c r="E610" s="62" t="s">
        <v>43</v>
      </c>
      <c r="F610" s="110"/>
      <c r="G610" s="111">
        <v>1.2</v>
      </c>
      <c r="H610" s="110"/>
      <c r="I610" s="65"/>
      <c r="J610" s="112"/>
      <c r="K610" s="67"/>
    </row>
    <row r="611" spans="1:11" s="6" customFormat="1" ht="15" outlineLevel="1">
      <c r="A611" s="59" t="s">
        <v>43</v>
      </c>
      <c r="B611" s="108"/>
      <c r="C611" s="108" t="s">
        <v>48</v>
      </c>
      <c r="D611" s="109"/>
      <c r="E611" s="62" t="s">
        <v>43</v>
      </c>
      <c r="F611" s="110"/>
      <c r="G611" s="111"/>
      <c r="H611" s="110"/>
      <c r="I611" s="65"/>
      <c r="J611" s="112">
        <v>26.39</v>
      </c>
      <c r="K611" s="67"/>
    </row>
    <row r="612" spans="1:11" s="6" customFormat="1" ht="15" outlineLevel="1">
      <c r="A612" s="59" t="s">
        <v>43</v>
      </c>
      <c r="B612" s="108"/>
      <c r="C612" s="108" t="s">
        <v>52</v>
      </c>
      <c r="D612" s="109"/>
      <c r="E612" s="62" t="s">
        <v>43</v>
      </c>
      <c r="F612" s="110"/>
      <c r="G612" s="111"/>
      <c r="H612" s="110"/>
      <c r="I612" s="65"/>
      <c r="J612" s="112"/>
      <c r="K612" s="67"/>
    </row>
    <row r="613" spans="1:11" s="6" customFormat="1" ht="15" outlineLevel="1">
      <c r="A613" s="59" t="s">
        <v>43</v>
      </c>
      <c r="B613" s="108"/>
      <c r="C613" s="108" t="s">
        <v>53</v>
      </c>
      <c r="D613" s="109" t="s">
        <v>54</v>
      </c>
      <c r="E613" s="62">
        <v>100</v>
      </c>
      <c r="F613" s="110"/>
      <c r="G613" s="111"/>
      <c r="H613" s="110"/>
      <c r="I613" s="65">
        <v>66.77</v>
      </c>
      <c r="J613" s="112">
        <v>83</v>
      </c>
      <c r="K613" s="67">
        <v>1462.54</v>
      </c>
    </row>
    <row r="614" spans="1:11" s="6" customFormat="1" ht="15" outlineLevel="1">
      <c r="A614" s="59" t="s">
        <v>43</v>
      </c>
      <c r="B614" s="108"/>
      <c r="C614" s="108" t="s">
        <v>55</v>
      </c>
      <c r="D614" s="109" t="s">
        <v>54</v>
      </c>
      <c r="E614" s="62">
        <v>64</v>
      </c>
      <c r="F614" s="110"/>
      <c r="G614" s="111"/>
      <c r="H614" s="110"/>
      <c r="I614" s="65">
        <v>42.73</v>
      </c>
      <c r="J614" s="112">
        <v>41</v>
      </c>
      <c r="K614" s="67">
        <v>722.46</v>
      </c>
    </row>
    <row r="615" spans="1:11" s="6" customFormat="1" ht="15" outlineLevel="1">
      <c r="A615" s="59" t="s">
        <v>43</v>
      </c>
      <c r="B615" s="108"/>
      <c r="C615" s="108" t="s">
        <v>56</v>
      </c>
      <c r="D615" s="109" t="s">
        <v>54</v>
      </c>
      <c r="E615" s="62">
        <v>98</v>
      </c>
      <c r="F615" s="110"/>
      <c r="G615" s="111"/>
      <c r="H615" s="110"/>
      <c r="I615" s="65">
        <v>0</v>
      </c>
      <c r="J615" s="112">
        <v>95</v>
      </c>
      <c r="K615" s="67">
        <v>0</v>
      </c>
    </row>
    <row r="616" spans="1:11" s="6" customFormat="1" ht="15" outlineLevel="1">
      <c r="A616" s="59" t="s">
        <v>43</v>
      </c>
      <c r="B616" s="108"/>
      <c r="C616" s="108" t="s">
        <v>57</v>
      </c>
      <c r="D616" s="109" t="s">
        <v>54</v>
      </c>
      <c r="E616" s="62">
        <v>77</v>
      </c>
      <c r="F616" s="110"/>
      <c r="G616" s="111"/>
      <c r="H616" s="110"/>
      <c r="I616" s="65">
        <v>0</v>
      </c>
      <c r="J616" s="112">
        <v>65</v>
      </c>
      <c r="K616" s="67">
        <v>0</v>
      </c>
    </row>
    <row r="617" spans="1:11" s="6" customFormat="1" ht="30" outlineLevel="1">
      <c r="A617" s="59" t="s">
        <v>43</v>
      </c>
      <c r="B617" s="108"/>
      <c r="C617" s="108" t="s">
        <v>58</v>
      </c>
      <c r="D617" s="109" t="s">
        <v>59</v>
      </c>
      <c r="E617" s="62">
        <v>160.5</v>
      </c>
      <c r="F617" s="110"/>
      <c r="G617" s="111" t="s">
        <v>76</v>
      </c>
      <c r="H617" s="110"/>
      <c r="I617" s="65">
        <v>5.68</v>
      </c>
      <c r="J617" s="112"/>
      <c r="K617" s="67"/>
    </row>
    <row r="618" spans="1:11" s="6" customFormat="1" ht="15.75">
      <c r="A618" s="70" t="s">
        <v>43</v>
      </c>
      <c r="B618" s="113"/>
      <c r="C618" s="113" t="s">
        <v>60</v>
      </c>
      <c r="D618" s="114"/>
      <c r="E618" s="73" t="s">
        <v>43</v>
      </c>
      <c r="F618" s="115"/>
      <c r="G618" s="116"/>
      <c r="H618" s="115"/>
      <c r="I618" s="76">
        <v>176.27</v>
      </c>
      <c r="J618" s="117"/>
      <c r="K618" s="78">
        <v>3947.1</v>
      </c>
    </row>
    <row r="619" spans="1:11" s="6" customFormat="1" ht="180">
      <c r="A619" s="59">
        <v>45</v>
      </c>
      <c r="B619" s="108" t="s">
        <v>292</v>
      </c>
      <c r="C619" s="108" t="s">
        <v>293</v>
      </c>
      <c r="D619" s="109" t="s">
        <v>294</v>
      </c>
      <c r="E619" s="62" t="s">
        <v>295</v>
      </c>
      <c r="F619" s="110">
        <v>5287.07</v>
      </c>
      <c r="G619" s="111"/>
      <c r="H619" s="110"/>
      <c r="I619" s="65"/>
      <c r="J619" s="112"/>
      <c r="K619" s="67"/>
    </row>
    <row r="620" spans="1:11" s="6" customFormat="1" ht="25.5" outlineLevel="1">
      <c r="A620" s="59" t="s">
        <v>43</v>
      </c>
      <c r="B620" s="108"/>
      <c r="C620" s="108" t="s">
        <v>44</v>
      </c>
      <c r="D620" s="109"/>
      <c r="E620" s="62" t="s">
        <v>43</v>
      </c>
      <c r="F620" s="110">
        <v>2156.42</v>
      </c>
      <c r="G620" s="111" t="s">
        <v>94</v>
      </c>
      <c r="H620" s="110"/>
      <c r="I620" s="65">
        <v>1.93</v>
      </c>
      <c r="J620" s="112">
        <v>26.39</v>
      </c>
      <c r="K620" s="67">
        <v>50.97</v>
      </c>
    </row>
    <row r="621" spans="1:11" s="6" customFormat="1" ht="15" outlineLevel="1">
      <c r="A621" s="59" t="s">
        <v>43</v>
      </c>
      <c r="B621" s="108"/>
      <c r="C621" s="108" t="s">
        <v>46</v>
      </c>
      <c r="D621" s="109"/>
      <c r="E621" s="62" t="s">
        <v>43</v>
      </c>
      <c r="F621" s="110">
        <v>2911.48</v>
      </c>
      <c r="G621" s="111" t="s">
        <v>95</v>
      </c>
      <c r="H621" s="110"/>
      <c r="I621" s="65">
        <v>2.58</v>
      </c>
      <c r="J621" s="112">
        <v>11.62</v>
      </c>
      <c r="K621" s="67">
        <v>29.94</v>
      </c>
    </row>
    <row r="622" spans="1:11" s="6" customFormat="1" ht="30" outlineLevel="1">
      <c r="A622" s="59" t="s">
        <v>43</v>
      </c>
      <c r="B622" s="108"/>
      <c r="C622" s="108" t="s">
        <v>48</v>
      </c>
      <c r="D622" s="109"/>
      <c r="E622" s="62" t="s">
        <v>43</v>
      </c>
      <c r="F622" s="110" t="s">
        <v>296</v>
      </c>
      <c r="G622" s="111"/>
      <c r="H622" s="110"/>
      <c r="I622" s="68" t="s">
        <v>297</v>
      </c>
      <c r="J622" s="112">
        <v>26.39</v>
      </c>
      <c r="K622" s="69" t="s">
        <v>298</v>
      </c>
    </row>
    <row r="623" spans="1:11" s="6" customFormat="1" ht="15" outlineLevel="1">
      <c r="A623" s="59" t="s">
        <v>43</v>
      </c>
      <c r="B623" s="108"/>
      <c r="C623" s="108" t="s">
        <v>52</v>
      </c>
      <c r="D623" s="109"/>
      <c r="E623" s="62" t="s">
        <v>43</v>
      </c>
      <c r="F623" s="110">
        <v>219.17</v>
      </c>
      <c r="G623" s="111"/>
      <c r="H623" s="110"/>
      <c r="I623" s="65">
        <v>0.13</v>
      </c>
      <c r="J623" s="112">
        <v>5.14</v>
      </c>
      <c r="K623" s="67">
        <v>0.66</v>
      </c>
    </row>
    <row r="624" spans="1:11" s="6" customFormat="1" ht="15" outlineLevel="1">
      <c r="A624" s="59" t="s">
        <v>43</v>
      </c>
      <c r="B624" s="108"/>
      <c r="C624" s="108" t="s">
        <v>53</v>
      </c>
      <c r="D624" s="109" t="s">
        <v>54</v>
      </c>
      <c r="E624" s="62">
        <v>85</v>
      </c>
      <c r="F624" s="110"/>
      <c r="G624" s="111"/>
      <c r="H624" s="110"/>
      <c r="I624" s="65">
        <v>1.64</v>
      </c>
      <c r="J624" s="112">
        <v>70</v>
      </c>
      <c r="K624" s="67">
        <v>35.68</v>
      </c>
    </row>
    <row r="625" spans="1:11" s="6" customFormat="1" ht="15" outlineLevel="1">
      <c r="A625" s="59" t="s">
        <v>43</v>
      </c>
      <c r="B625" s="108"/>
      <c r="C625" s="108" t="s">
        <v>55</v>
      </c>
      <c r="D625" s="109" t="s">
        <v>54</v>
      </c>
      <c r="E625" s="62">
        <v>70</v>
      </c>
      <c r="F625" s="110"/>
      <c r="G625" s="111"/>
      <c r="H625" s="110"/>
      <c r="I625" s="65">
        <v>1.35</v>
      </c>
      <c r="J625" s="112">
        <v>41</v>
      </c>
      <c r="K625" s="67">
        <v>20.9</v>
      </c>
    </row>
    <row r="626" spans="1:11" s="6" customFormat="1" ht="15" outlineLevel="1">
      <c r="A626" s="59" t="s">
        <v>43</v>
      </c>
      <c r="B626" s="108"/>
      <c r="C626" s="108" t="s">
        <v>56</v>
      </c>
      <c r="D626" s="109" t="s">
        <v>54</v>
      </c>
      <c r="E626" s="62">
        <v>98</v>
      </c>
      <c r="F626" s="110"/>
      <c r="G626" s="111"/>
      <c r="H626" s="110"/>
      <c r="I626" s="65">
        <v>0.5</v>
      </c>
      <c r="J626" s="112">
        <v>95</v>
      </c>
      <c r="K626" s="67">
        <v>12.74</v>
      </c>
    </row>
    <row r="627" spans="1:11" s="6" customFormat="1" ht="15" outlineLevel="1">
      <c r="A627" s="59" t="s">
        <v>43</v>
      </c>
      <c r="B627" s="108"/>
      <c r="C627" s="108" t="s">
        <v>57</v>
      </c>
      <c r="D627" s="109" t="s">
        <v>54</v>
      </c>
      <c r="E627" s="62">
        <v>77</v>
      </c>
      <c r="F627" s="110"/>
      <c r="G627" s="111"/>
      <c r="H627" s="110"/>
      <c r="I627" s="65">
        <v>0.39</v>
      </c>
      <c r="J627" s="112">
        <v>65</v>
      </c>
      <c r="K627" s="67">
        <v>8.7200000000000006</v>
      </c>
    </row>
    <row r="628" spans="1:11" s="6" customFormat="1" ht="30" outlineLevel="1">
      <c r="A628" s="59" t="s">
        <v>43</v>
      </c>
      <c r="B628" s="108"/>
      <c r="C628" s="108" t="s">
        <v>58</v>
      </c>
      <c r="D628" s="109" t="s">
        <v>59</v>
      </c>
      <c r="E628" s="62">
        <v>211</v>
      </c>
      <c r="F628" s="110"/>
      <c r="G628" s="111" t="s">
        <v>94</v>
      </c>
      <c r="H628" s="110"/>
      <c r="I628" s="65">
        <v>0.19</v>
      </c>
      <c r="J628" s="112"/>
      <c r="K628" s="67"/>
    </row>
    <row r="629" spans="1:11" s="6" customFormat="1" ht="15.75">
      <c r="A629" s="70" t="s">
        <v>43</v>
      </c>
      <c r="B629" s="113"/>
      <c r="C629" s="113" t="s">
        <v>60</v>
      </c>
      <c r="D629" s="114"/>
      <c r="E629" s="73" t="s">
        <v>43</v>
      </c>
      <c r="F629" s="115"/>
      <c r="G629" s="116"/>
      <c r="H629" s="115"/>
      <c r="I629" s="76">
        <v>8.52</v>
      </c>
      <c r="J629" s="117"/>
      <c r="K629" s="78">
        <v>159.61000000000001</v>
      </c>
    </row>
    <row r="630" spans="1:11" s="6" customFormat="1" ht="15" outlineLevel="1">
      <c r="A630" s="59" t="s">
        <v>43</v>
      </c>
      <c r="B630" s="108"/>
      <c r="C630" s="108" t="s">
        <v>61</v>
      </c>
      <c r="D630" s="109"/>
      <c r="E630" s="62" t="s">
        <v>43</v>
      </c>
      <c r="F630" s="110"/>
      <c r="G630" s="111"/>
      <c r="H630" s="110"/>
      <c r="I630" s="65"/>
      <c r="J630" s="112"/>
      <c r="K630" s="67"/>
    </row>
    <row r="631" spans="1:11" s="6" customFormat="1" ht="25.5" outlineLevel="1">
      <c r="A631" s="59" t="s">
        <v>43</v>
      </c>
      <c r="B631" s="108"/>
      <c r="C631" s="108" t="s">
        <v>46</v>
      </c>
      <c r="D631" s="109"/>
      <c r="E631" s="62" t="s">
        <v>43</v>
      </c>
      <c r="F631" s="110">
        <v>574.14</v>
      </c>
      <c r="G631" s="111" t="s">
        <v>100</v>
      </c>
      <c r="H631" s="110"/>
      <c r="I631" s="65">
        <v>0.05</v>
      </c>
      <c r="J631" s="112">
        <v>26.39</v>
      </c>
      <c r="K631" s="67">
        <v>1.34</v>
      </c>
    </row>
    <row r="632" spans="1:11" s="6" customFormat="1" ht="25.5" outlineLevel="1">
      <c r="A632" s="59" t="s">
        <v>43</v>
      </c>
      <c r="B632" s="108"/>
      <c r="C632" s="108" t="s">
        <v>48</v>
      </c>
      <c r="D632" s="109"/>
      <c r="E632" s="62" t="s">
        <v>43</v>
      </c>
      <c r="F632" s="110">
        <v>574.14</v>
      </c>
      <c r="G632" s="111" t="s">
        <v>100</v>
      </c>
      <c r="H632" s="110"/>
      <c r="I632" s="65">
        <v>0.05</v>
      </c>
      <c r="J632" s="112">
        <v>26.39</v>
      </c>
      <c r="K632" s="67">
        <v>1.34</v>
      </c>
    </row>
    <row r="633" spans="1:11" s="6" customFormat="1" ht="15" outlineLevel="1">
      <c r="A633" s="59" t="s">
        <v>43</v>
      </c>
      <c r="B633" s="108"/>
      <c r="C633" s="108" t="s">
        <v>63</v>
      </c>
      <c r="D633" s="109" t="s">
        <v>54</v>
      </c>
      <c r="E633" s="62">
        <v>175</v>
      </c>
      <c r="F633" s="110"/>
      <c r="G633" s="111"/>
      <c r="H633" s="110"/>
      <c r="I633" s="65">
        <v>0.09</v>
      </c>
      <c r="J633" s="112">
        <v>160</v>
      </c>
      <c r="K633" s="67">
        <v>2.14</v>
      </c>
    </row>
    <row r="634" spans="1:11" s="6" customFormat="1" ht="15" outlineLevel="1">
      <c r="A634" s="59" t="s">
        <v>43</v>
      </c>
      <c r="B634" s="108"/>
      <c r="C634" s="108" t="s">
        <v>64</v>
      </c>
      <c r="D634" s="109"/>
      <c r="E634" s="62" t="s">
        <v>43</v>
      </c>
      <c r="F634" s="110"/>
      <c r="G634" s="111"/>
      <c r="H634" s="110"/>
      <c r="I634" s="65">
        <v>0.14000000000000001</v>
      </c>
      <c r="J634" s="112"/>
      <c r="K634" s="67">
        <v>3.48</v>
      </c>
    </row>
    <row r="635" spans="1:11" s="6" customFormat="1" ht="15.75">
      <c r="A635" s="70" t="s">
        <v>43</v>
      </c>
      <c r="B635" s="113"/>
      <c r="C635" s="113" t="s">
        <v>65</v>
      </c>
      <c r="D635" s="114"/>
      <c r="E635" s="73" t="s">
        <v>43</v>
      </c>
      <c r="F635" s="115"/>
      <c r="G635" s="116"/>
      <c r="H635" s="115"/>
      <c r="I635" s="76">
        <v>8.66</v>
      </c>
      <c r="J635" s="117"/>
      <c r="K635" s="78">
        <v>163.09</v>
      </c>
    </row>
    <row r="636" spans="1:11" s="6" customFormat="1" ht="90">
      <c r="A636" s="59">
        <v>46</v>
      </c>
      <c r="B636" s="108" t="s">
        <v>299</v>
      </c>
      <c r="C636" s="108" t="s">
        <v>300</v>
      </c>
      <c r="D636" s="109" t="s">
        <v>106</v>
      </c>
      <c r="E636" s="62" t="s">
        <v>301</v>
      </c>
      <c r="F636" s="110">
        <v>3365.52</v>
      </c>
      <c r="G636" s="111"/>
      <c r="H636" s="110"/>
      <c r="I636" s="65">
        <v>357.42</v>
      </c>
      <c r="J636" s="112">
        <v>4.51</v>
      </c>
      <c r="K636" s="78">
        <v>1611.96</v>
      </c>
    </row>
    <row r="637" spans="1:11" s="6" customFormat="1" ht="195">
      <c r="A637" s="59">
        <v>47</v>
      </c>
      <c r="B637" s="108" t="s">
        <v>302</v>
      </c>
      <c r="C637" s="108" t="s">
        <v>303</v>
      </c>
      <c r="D637" s="109" t="s">
        <v>142</v>
      </c>
      <c r="E637" s="62" t="s">
        <v>259</v>
      </c>
      <c r="F637" s="110">
        <v>5450.86</v>
      </c>
      <c r="G637" s="111"/>
      <c r="H637" s="110"/>
      <c r="I637" s="65"/>
      <c r="J637" s="112"/>
      <c r="K637" s="67"/>
    </row>
    <row r="638" spans="1:11" s="6" customFormat="1" ht="25.5" outlineLevel="1">
      <c r="A638" s="59" t="s">
        <v>43</v>
      </c>
      <c r="B638" s="108"/>
      <c r="C638" s="108" t="s">
        <v>44</v>
      </c>
      <c r="D638" s="109"/>
      <c r="E638" s="62" t="s">
        <v>43</v>
      </c>
      <c r="F638" s="110">
        <v>869.59</v>
      </c>
      <c r="G638" s="111" t="s">
        <v>94</v>
      </c>
      <c r="H638" s="110"/>
      <c r="I638" s="65">
        <v>1773.87</v>
      </c>
      <c r="J638" s="112">
        <v>26.39</v>
      </c>
      <c r="K638" s="67">
        <v>46812.34</v>
      </c>
    </row>
    <row r="639" spans="1:11" s="6" customFormat="1" ht="15" outlineLevel="1">
      <c r="A639" s="59" t="s">
        <v>43</v>
      </c>
      <c r="B639" s="108"/>
      <c r="C639" s="108" t="s">
        <v>46</v>
      </c>
      <c r="D639" s="109"/>
      <c r="E639" s="62" t="s">
        <v>43</v>
      </c>
      <c r="F639" s="110">
        <v>47.52</v>
      </c>
      <c r="G639" s="111" t="s">
        <v>95</v>
      </c>
      <c r="H639" s="110"/>
      <c r="I639" s="65">
        <v>95.79</v>
      </c>
      <c r="J639" s="112">
        <v>8.6199999999999992</v>
      </c>
      <c r="K639" s="67">
        <v>825.68</v>
      </c>
    </row>
    <row r="640" spans="1:11" s="6" customFormat="1" ht="15" outlineLevel="1">
      <c r="A640" s="59" t="s">
        <v>43</v>
      </c>
      <c r="B640" s="108"/>
      <c r="C640" s="108" t="s">
        <v>48</v>
      </c>
      <c r="D640" s="109"/>
      <c r="E640" s="62" t="s">
        <v>43</v>
      </c>
      <c r="F640" s="110" t="s">
        <v>304</v>
      </c>
      <c r="G640" s="111"/>
      <c r="H640" s="110"/>
      <c r="I640" s="68" t="s">
        <v>305</v>
      </c>
      <c r="J640" s="112">
        <v>26.39</v>
      </c>
      <c r="K640" s="69" t="s">
        <v>306</v>
      </c>
    </row>
    <row r="641" spans="1:11" s="6" customFormat="1" ht="15" outlineLevel="1">
      <c r="A641" s="59" t="s">
        <v>43</v>
      </c>
      <c r="B641" s="108"/>
      <c r="C641" s="108" t="s">
        <v>52</v>
      </c>
      <c r="D641" s="109"/>
      <c r="E641" s="62" t="s">
        <v>43</v>
      </c>
      <c r="F641" s="110">
        <v>4533.75</v>
      </c>
      <c r="G641" s="111"/>
      <c r="H641" s="110"/>
      <c r="I641" s="65">
        <v>6092.45</v>
      </c>
      <c r="J641" s="112">
        <v>2.85</v>
      </c>
      <c r="K641" s="67">
        <v>17363.490000000002</v>
      </c>
    </row>
    <row r="642" spans="1:11" s="6" customFormat="1" ht="15" outlineLevel="1">
      <c r="A642" s="59" t="s">
        <v>43</v>
      </c>
      <c r="B642" s="108"/>
      <c r="C642" s="108" t="s">
        <v>53</v>
      </c>
      <c r="D642" s="109" t="s">
        <v>54</v>
      </c>
      <c r="E642" s="62">
        <v>100</v>
      </c>
      <c r="F642" s="110"/>
      <c r="G642" s="111"/>
      <c r="H642" s="110"/>
      <c r="I642" s="65">
        <v>1773.87</v>
      </c>
      <c r="J642" s="112">
        <v>83</v>
      </c>
      <c r="K642" s="67">
        <v>38854.239999999998</v>
      </c>
    </row>
    <row r="643" spans="1:11" s="6" customFormat="1" ht="15" outlineLevel="1">
      <c r="A643" s="59" t="s">
        <v>43</v>
      </c>
      <c r="B643" s="108"/>
      <c r="C643" s="108" t="s">
        <v>55</v>
      </c>
      <c r="D643" s="109" t="s">
        <v>54</v>
      </c>
      <c r="E643" s="62">
        <v>64</v>
      </c>
      <c r="F643" s="110"/>
      <c r="G643" s="111"/>
      <c r="H643" s="110"/>
      <c r="I643" s="65">
        <v>1135.28</v>
      </c>
      <c r="J643" s="112">
        <v>41</v>
      </c>
      <c r="K643" s="67">
        <v>19193.060000000001</v>
      </c>
    </row>
    <row r="644" spans="1:11" s="6" customFormat="1" ht="15" outlineLevel="1">
      <c r="A644" s="59" t="s">
        <v>43</v>
      </c>
      <c r="B644" s="108"/>
      <c r="C644" s="108" t="s">
        <v>56</v>
      </c>
      <c r="D644" s="109" t="s">
        <v>54</v>
      </c>
      <c r="E644" s="62">
        <v>98</v>
      </c>
      <c r="F644" s="110"/>
      <c r="G644" s="111"/>
      <c r="H644" s="110"/>
      <c r="I644" s="65">
        <v>10.49</v>
      </c>
      <c r="J644" s="112">
        <v>95</v>
      </c>
      <c r="K644" s="67">
        <v>268.33999999999997</v>
      </c>
    </row>
    <row r="645" spans="1:11" s="6" customFormat="1" ht="15" outlineLevel="1">
      <c r="A645" s="59" t="s">
        <v>43</v>
      </c>
      <c r="B645" s="108"/>
      <c r="C645" s="108" t="s">
        <v>57</v>
      </c>
      <c r="D645" s="109" t="s">
        <v>54</v>
      </c>
      <c r="E645" s="62">
        <v>77</v>
      </c>
      <c r="F645" s="110"/>
      <c r="G645" s="111"/>
      <c r="H645" s="110"/>
      <c r="I645" s="65">
        <v>8.24</v>
      </c>
      <c r="J645" s="112">
        <v>65</v>
      </c>
      <c r="K645" s="67">
        <v>183.6</v>
      </c>
    </row>
    <row r="646" spans="1:11" s="6" customFormat="1" ht="30" outlineLevel="1">
      <c r="A646" s="59" t="s">
        <v>43</v>
      </c>
      <c r="B646" s="108"/>
      <c r="C646" s="108" t="s">
        <v>58</v>
      </c>
      <c r="D646" s="109" t="s">
        <v>59</v>
      </c>
      <c r="E646" s="62">
        <v>60.57</v>
      </c>
      <c r="F646" s="110"/>
      <c r="G646" s="111" t="s">
        <v>94</v>
      </c>
      <c r="H646" s="110"/>
      <c r="I646" s="65">
        <v>123.56</v>
      </c>
      <c r="J646" s="112"/>
      <c r="K646" s="67"/>
    </row>
    <row r="647" spans="1:11" s="6" customFormat="1" ht="15.75">
      <c r="A647" s="70" t="s">
        <v>43</v>
      </c>
      <c r="B647" s="113"/>
      <c r="C647" s="113" t="s">
        <v>60</v>
      </c>
      <c r="D647" s="114"/>
      <c r="E647" s="73" t="s">
        <v>43</v>
      </c>
      <c r="F647" s="115"/>
      <c r="G647" s="116"/>
      <c r="H647" s="115"/>
      <c r="I647" s="76">
        <v>10889.99</v>
      </c>
      <c r="J647" s="117"/>
      <c r="K647" s="78">
        <v>123500.75</v>
      </c>
    </row>
    <row r="648" spans="1:11" s="6" customFormat="1" ht="15" outlineLevel="1">
      <c r="A648" s="59" t="s">
        <v>43</v>
      </c>
      <c r="B648" s="108"/>
      <c r="C648" s="108" t="s">
        <v>61</v>
      </c>
      <c r="D648" s="109"/>
      <c r="E648" s="62" t="s">
        <v>43</v>
      </c>
      <c r="F648" s="110"/>
      <c r="G648" s="111"/>
      <c r="H648" s="110"/>
      <c r="I648" s="65"/>
      <c r="J648" s="112"/>
      <c r="K648" s="67"/>
    </row>
    <row r="649" spans="1:11" s="6" customFormat="1" ht="25.5" outlineLevel="1">
      <c r="A649" s="59" t="s">
        <v>43</v>
      </c>
      <c r="B649" s="108"/>
      <c r="C649" s="108" t="s">
        <v>46</v>
      </c>
      <c r="D649" s="109"/>
      <c r="E649" s="62" t="s">
        <v>43</v>
      </c>
      <c r="F649" s="110">
        <v>5.31</v>
      </c>
      <c r="G649" s="111" t="s">
        <v>100</v>
      </c>
      <c r="H649" s="110"/>
      <c r="I649" s="65">
        <v>1.07</v>
      </c>
      <c r="J649" s="112">
        <v>26.39</v>
      </c>
      <c r="K649" s="67">
        <v>28.25</v>
      </c>
    </row>
    <row r="650" spans="1:11" s="6" customFormat="1" ht="25.5" outlineLevel="1">
      <c r="A650" s="59" t="s">
        <v>43</v>
      </c>
      <c r="B650" s="108"/>
      <c r="C650" s="108" t="s">
        <v>48</v>
      </c>
      <c r="D650" s="109"/>
      <c r="E650" s="62" t="s">
        <v>43</v>
      </c>
      <c r="F650" s="110">
        <v>5.31</v>
      </c>
      <c r="G650" s="111" t="s">
        <v>100</v>
      </c>
      <c r="H650" s="110"/>
      <c r="I650" s="65">
        <v>1.07</v>
      </c>
      <c r="J650" s="112">
        <v>26.39</v>
      </c>
      <c r="K650" s="67">
        <v>28.25</v>
      </c>
    </row>
    <row r="651" spans="1:11" s="6" customFormat="1" ht="15" outlineLevel="1">
      <c r="A651" s="59" t="s">
        <v>43</v>
      </c>
      <c r="B651" s="108"/>
      <c r="C651" s="108" t="s">
        <v>63</v>
      </c>
      <c r="D651" s="109" t="s">
        <v>54</v>
      </c>
      <c r="E651" s="62">
        <v>175</v>
      </c>
      <c r="F651" s="110"/>
      <c r="G651" s="111"/>
      <c r="H651" s="110"/>
      <c r="I651" s="65">
        <v>1.87</v>
      </c>
      <c r="J651" s="112">
        <v>160</v>
      </c>
      <c r="K651" s="67">
        <v>45.2</v>
      </c>
    </row>
    <row r="652" spans="1:11" s="6" customFormat="1" ht="15" outlineLevel="1">
      <c r="A652" s="59" t="s">
        <v>43</v>
      </c>
      <c r="B652" s="108"/>
      <c r="C652" s="108" t="s">
        <v>64</v>
      </c>
      <c r="D652" s="109"/>
      <c r="E652" s="62" t="s">
        <v>43</v>
      </c>
      <c r="F652" s="110"/>
      <c r="G652" s="111"/>
      <c r="H652" s="110"/>
      <c r="I652" s="65">
        <v>2.94</v>
      </c>
      <c r="J652" s="112"/>
      <c r="K652" s="67">
        <v>73.45</v>
      </c>
    </row>
    <row r="653" spans="1:11" s="6" customFormat="1" ht="15.75">
      <c r="A653" s="70" t="s">
        <v>43</v>
      </c>
      <c r="B653" s="113"/>
      <c r="C653" s="113" t="s">
        <v>65</v>
      </c>
      <c r="D653" s="114"/>
      <c r="E653" s="73" t="s">
        <v>43</v>
      </c>
      <c r="F653" s="115"/>
      <c r="G653" s="116"/>
      <c r="H653" s="115"/>
      <c r="I653" s="76">
        <v>10892.93</v>
      </c>
      <c r="J653" s="117"/>
      <c r="K653" s="78">
        <v>123574.2</v>
      </c>
    </row>
    <row r="654" spans="1:11" s="6" customFormat="1" ht="75">
      <c r="A654" s="59">
        <v>48</v>
      </c>
      <c r="B654" s="108" t="s">
        <v>307</v>
      </c>
      <c r="C654" s="108" t="s">
        <v>308</v>
      </c>
      <c r="D654" s="109" t="s">
        <v>156</v>
      </c>
      <c r="E654" s="62" t="s">
        <v>309</v>
      </c>
      <c r="F654" s="110">
        <v>6.79</v>
      </c>
      <c r="G654" s="111"/>
      <c r="H654" s="110"/>
      <c r="I654" s="65">
        <v>68.239999999999995</v>
      </c>
      <c r="J654" s="112">
        <v>5.14</v>
      </c>
      <c r="K654" s="78">
        <v>350.75</v>
      </c>
    </row>
    <row r="655" spans="1:11" s="6" customFormat="1" ht="60">
      <c r="A655" s="59">
        <v>49</v>
      </c>
      <c r="B655" s="108" t="s">
        <v>310</v>
      </c>
      <c r="C655" s="108" t="s">
        <v>311</v>
      </c>
      <c r="D655" s="109" t="s">
        <v>156</v>
      </c>
      <c r="E655" s="62" t="s">
        <v>312</v>
      </c>
      <c r="F655" s="110">
        <v>389.33</v>
      </c>
      <c r="G655" s="111"/>
      <c r="H655" s="110"/>
      <c r="I655" s="65">
        <v>1012.26</v>
      </c>
      <c r="J655" s="112">
        <v>7.18</v>
      </c>
      <c r="K655" s="78">
        <v>7268.01</v>
      </c>
    </row>
    <row r="656" spans="1:11" s="6" customFormat="1" ht="45">
      <c r="A656" s="59">
        <v>50</v>
      </c>
      <c r="B656" s="108" t="s">
        <v>123</v>
      </c>
      <c r="C656" s="108" t="s">
        <v>313</v>
      </c>
      <c r="D656" s="109" t="s">
        <v>125</v>
      </c>
      <c r="E656" s="62">
        <v>260</v>
      </c>
      <c r="F656" s="110">
        <v>11.77</v>
      </c>
      <c r="G656" s="111"/>
      <c r="H656" s="110"/>
      <c r="I656" s="65">
        <v>3060.2</v>
      </c>
      <c r="J656" s="112">
        <v>7.4</v>
      </c>
      <c r="K656" s="78">
        <v>22645.48</v>
      </c>
    </row>
    <row r="657" spans="1:11" s="6" customFormat="1" ht="60">
      <c r="A657" s="59">
        <v>51</v>
      </c>
      <c r="B657" s="108" t="s">
        <v>123</v>
      </c>
      <c r="C657" s="108" t="s">
        <v>314</v>
      </c>
      <c r="D657" s="109" t="s">
        <v>119</v>
      </c>
      <c r="E657" s="62">
        <v>190</v>
      </c>
      <c r="F657" s="110">
        <v>87.56</v>
      </c>
      <c r="G657" s="111"/>
      <c r="H657" s="110"/>
      <c r="I657" s="65">
        <v>16636.400000000001</v>
      </c>
      <c r="J657" s="112">
        <v>7.4</v>
      </c>
      <c r="K657" s="78">
        <v>123109.36</v>
      </c>
    </row>
    <row r="658" spans="1:11" s="6" customFormat="1" ht="60">
      <c r="A658" s="59">
        <v>52</v>
      </c>
      <c r="B658" s="108" t="s">
        <v>123</v>
      </c>
      <c r="C658" s="108" t="s">
        <v>315</v>
      </c>
      <c r="D658" s="109" t="s">
        <v>119</v>
      </c>
      <c r="E658" s="62">
        <v>170</v>
      </c>
      <c r="F658" s="110">
        <v>72.78</v>
      </c>
      <c r="G658" s="111"/>
      <c r="H658" s="110"/>
      <c r="I658" s="65">
        <v>12372.6</v>
      </c>
      <c r="J658" s="112">
        <v>7.4</v>
      </c>
      <c r="K658" s="78">
        <v>91557.24</v>
      </c>
    </row>
    <row r="659" spans="1:11" s="6" customFormat="1" ht="180">
      <c r="A659" s="59">
        <v>53</v>
      </c>
      <c r="B659" s="108" t="s">
        <v>316</v>
      </c>
      <c r="C659" s="108" t="s">
        <v>317</v>
      </c>
      <c r="D659" s="109" t="s">
        <v>265</v>
      </c>
      <c r="E659" s="62" t="s">
        <v>266</v>
      </c>
      <c r="F659" s="110">
        <v>943.06</v>
      </c>
      <c r="G659" s="111"/>
      <c r="H659" s="110"/>
      <c r="I659" s="65"/>
      <c r="J659" s="112"/>
      <c r="K659" s="67"/>
    </row>
    <row r="660" spans="1:11" s="6" customFormat="1" ht="25.5" outlineLevel="1">
      <c r="A660" s="59" t="s">
        <v>43</v>
      </c>
      <c r="B660" s="108"/>
      <c r="C660" s="108" t="s">
        <v>44</v>
      </c>
      <c r="D660" s="109"/>
      <c r="E660" s="62" t="s">
        <v>43</v>
      </c>
      <c r="F660" s="110">
        <v>256.51</v>
      </c>
      <c r="G660" s="111" t="s">
        <v>94</v>
      </c>
      <c r="H660" s="110"/>
      <c r="I660" s="65">
        <v>2616.2600000000002</v>
      </c>
      <c r="J660" s="112">
        <v>26.39</v>
      </c>
      <c r="K660" s="67">
        <v>69043.070000000007</v>
      </c>
    </row>
    <row r="661" spans="1:11" s="6" customFormat="1" ht="15" outlineLevel="1">
      <c r="A661" s="59" t="s">
        <v>43</v>
      </c>
      <c r="B661" s="108"/>
      <c r="C661" s="108" t="s">
        <v>46</v>
      </c>
      <c r="D661" s="109"/>
      <c r="E661" s="62" t="s">
        <v>43</v>
      </c>
      <c r="F661" s="110">
        <v>49.51</v>
      </c>
      <c r="G661" s="111" t="s">
        <v>95</v>
      </c>
      <c r="H661" s="110"/>
      <c r="I661" s="65">
        <v>498.99</v>
      </c>
      <c r="J661" s="112">
        <v>10.93</v>
      </c>
      <c r="K661" s="67">
        <v>5453.92</v>
      </c>
    </row>
    <row r="662" spans="1:11" s="6" customFormat="1" ht="15" outlineLevel="1">
      <c r="A662" s="59" t="s">
        <v>43</v>
      </c>
      <c r="B662" s="108"/>
      <c r="C662" s="108" t="s">
        <v>48</v>
      </c>
      <c r="D662" s="109"/>
      <c r="E662" s="62" t="s">
        <v>43</v>
      </c>
      <c r="F662" s="110" t="s">
        <v>267</v>
      </c>
      <c r="G662" s="111"/>
      <c r="H662" s="110"/>
      <c r="I662" s="68" t="s">
        <v>318</v>
      </c>
      <c r="J662" s="112">
        <v>26.39</v>
      </c>
      <c r="K662" s="69" t="s">
        <v>319</v>
      </c>
    </row>
    <row r="663" spans="1:11" s="6" customFormat="1" ht="15" outlineLevel="1">
      <c r="A663" s="59" t="s">
        <v>43</v>
      </c>
      <c r="B663" s="108"/>
      <c r="C663" s="108" t="s">
        <v>52</v>
      </c>
      <c r="D663" s="109"/>
      <c r="E663" s="62" t="s">
        <v>43</v>
      </c>
      <c r="F663" s="110">
        <v>637.04</v>
      </c>
      <c r="G663" s="111"/>
      <c r="H663" s="110"/>
      <c r="I663" s="65">
        <v>4280.2700000000004</v>
      </c>
      <c r="J663" s="112">
        <v>7.02</v>
      </c>
      <c r="K663" s="67">
        <v>30047.51</v>
      </c>
    </row>
    <row r="664" spans="1:11" s="6" customFormat="1" ht="15" outlineLevel="1">
      <c r="A664" s="59" t="s">
        <v>43</v>
      </c>
      <c r="B664" s="108"/>
      <c r="C664" s="108" t="s">
        <v>53</v>
      </c>
      <c r="D664" s="109" t="s">
        <v>54</v>
      </c>
      <c r="E664" s="62">
        <v>91</v>
      </c>
      <c r="F664" s="110"/>
      <c r="G664" s="111"/>
      <c r="H664" s="110"/>
      <c r="I664" s="65">
        <v>2380.8000000000002</v>
      </c>
      <c r="J664" s="112">
        <v>75</v>
      </c>
      <c r="K664" s="67">
        <v>51782.3</v>
      </c>
    </row>
    <row r="665" spans="1:11" s="6" customFormat="1" ht="15" outlineLevel="1">
      <c r="A665" s="59" t="s">
        <v>43</v>
      </c>
      <c r="B665" s="108"/>
      <c r="C665" s="108" t="s">
        <v>55</v>
      </c>
      <c r="D665" s="109" t="s">
        <v>54</v>
      </c>
      <c r="E665" s="62">
        <v>70</v>
      </c>
      <c r="F665" s="110"/>
      <c r="G665" s="111"/>
      <c r="H665" s="110"/>
      <c r="I665" s="65">
        <v>1831.38</v>
      </c>
      <c r="J665" s="112">
        <v>41</v>
      </c>
      <c r="K665" s="67">
        <v>28307.66</v>
      </c>
    </row>
    <row r="666" spans="1:11" s="6" customFormat="1" ht="15" outlineLevel="1">
      <c r="A666" s="59" t="s">
        <v>43</v>
      </c>
      <c r="B666" s="108"/>
      <c r="C666" s="108" t="s">
        <v>56</v>
      </c>
      <c r="D666" s="109" t="s">
        <v>54</v>
      </c>
      <c r="E666" s="62">
        <v>98</v>
      </c>
      <c r="F666" s="110"/>
      <c r="G666" s="111"/>
      <c r="H666" s="110"/>
      <c r="I666" s="65">
        <v>97.78</v>
      </c>
      <c r="J666" s="112">
        <v>95</v>
      </c>
      <c r="K666" s="67">
        <v>2501.46</v>
      </c>
    </row>
    <row r="667" spans="1:11" s="6" customFormat="1" ht="15" outlineLevel="1">
      <c r="A667" s="59" t="s">
        <v>43</v>
      </c>
      <c r="B667" s="108"/>
      <c r="C667" s="108" t="s">
        <v>57</v>
      </c>
      <c r="D667" s="109" t="s">
        <v>54</v>
      </c>
      <c r="E667" s="62">
        <v>77</v>
      </c>
      <c r="F667" s="110"/>
      <c r="G667" s="111"/>
      <c r="H667" s="110"/>
      <c r="I667" s="65">
        <v>76.83</v>
      </c>
      <c r="J667" s="112">
        <v>65</v>
      </c>
      <c r="K667" s="67">
        <v>1711.53</v>
      </c>
    </row>
    <row r="668" spans="1:11" s="6" customFormat="1" ht="30" outlineLevel="1">
      <c r="A668" s="59" t="s">
        <v>43</v>
      </c>
      <c r="B668" s="108"/>
      <c r="C668" s="108" t="s">
        <v>58</v>
      </c>
      <c r="D668" s="109" t="s">
        <v>59</v>
      </c>
      <c r="E668" s="62">
        <v>20.04</v>
      </c>
      <c r="F668" s="110"/>
      <c r="G668" s="111" t="s">
        <v>94</v>
      </c>
      <c r="H668" s="110"/>
      <c r="I668" s="65">
        <v>204.4</v>
      </c>
      <c r="J668" s="112"/>
      <c r="K668" s="67"/>
    </row>
    <row r="669" spans="1:11" s="6" customFormat="1" ht="15.75">
      <c r="A669" s="70" t="s">
        <v>43</v>
      </c>
      <c r="B669" s="113"/>
      <c r="C669" s="113" t="s">
        <v>60</v>
      </c>
      <c r="D669" s="114"/>
      <c r="E669" s="73" t="s">
        <v>43</v>
      </c>
      <c r="F669" s="115"/>
      <c r="G669" s="116"/>
      <c r="H669" s="115"/>
      <c r="I669" s="76">
        <v>11782.31</v>
      </c>
      <c r="J669" s="117"/>
      <c r="K669" s="78">
        <v>188847.45</v>
      </c>
    </row>
    <row r="670" spans="1:11" s="6" customFormat="1" ht="15" outlineLevel="1">
      <c r="A670" s="59" t="s">
        <v>43</v>
      </c>
      <c r="B670" s="108"/>
      <c r="C670" s="108" t="s">
        <v>61</v>
      </c>
      <c r="D670" s="109"/>
      <c r="E670" s="62" t="s">
        <v>43</v>
      </c>
      <c r="F670" s="110"/>
      <c r="G670" s="111"/>
      <c r="H670" s="110"/>
      <c r="I670" s="65"/>
      <c r="J670" s="112"/>
      <c r="K670" s="67"/>
    </row>
    <row r="671" spans="1:11" s="6" customFormat="1" ht="25.5" outlineLevel="1">
      <c r="A671" s="59" t="s">
        <v>43</v>
      </c>
      <c r="B671" s="108"/>
      <c r="C671" s="108" t="s">
        <v>46</v>
      </c>
      <c r="D671" s="109"/>
      <c r="E671" s="62" t="s">
        <v>43</v>
      </c>
      <c r="F671" s="110">
        <v>9.9</v>
      </c>
      <c r="G671" s="111" t="s">
        <v>100</v>
      </c>
      <c r="H671" s="110"/>
      <c r="I671" s="65">
        <v>9.98</v>
      </c>
      <c r="J671" s="112">
        <v>26.39</v>
      </c>
      <c r="K671" s="67">
        <v>263.31</v>
      </c>
    </row>
    <row r="672" spans="1:11" s="6" customFormat="1" ht="25.5" outlineLevel="1">
      <c r="A672" s="59" t="s">
        <v>43</v>
      </c>
      <c r="B672" s="108"/>
      <c r="C672" s="108" t="s">
        <v>48</v>
      </c>
      <c r="D672" s="109"/>
      <c r="E672" s="62" t="s">
        <v>43</v>
      </c>
      <c r="F672" s="110">
        <v>9.9</v>
      </c>
      <c r="G672" s="111" t="s">
        <v>100</v>
      </c>
      <c r="H672" s="110"/>
      <c r="I672" s="65">
        <v>9.98</v>
      </c>
      <c r="J672" s="112">
        <v>26.39</v>
      </c>
      <c r="K672" s="67">
        <v>263.31</v>
      </c>
    </row>
    <row r="673" spans="1:11" s="6" customFormat="1" ht="15" outlineLevel="1">
      <c r="A673" s="59" t="s">
        <v>43</v>
      </c>
      <c r="B673" s="108"/>
      <c r="C673" s="108" t="s">
        <v>63</v>
      </c>
      <c r="D673" s="109" t="s">
        <v>54</v>
      </c>
      <c r="E673" s="62">
        <v>175</v>
      </c>
      <c r="F673" s="110"/>
      <c r="G673" s="111"/>
      <c r="H673" s="110"/>
      <c r="I673" s="65">
        <v>17.46</v>
      </c>
      <c r="J673" s="112">
        <v>160</v>
      </c>
      <c r="K673" s="67">
        <v>421.29</v>
      </c>
    </row>
    <row r="674" spans="1:11" s="6" customFormat="1" ht="15" outlineLevel="1">
      <c r="A674" s="59" t="s">
        <v>43</v>
      </c>
      <c r="B674" s="108"/>
      <c r="C674" s="108" t="s">
        <v>64</v>
      </c>
      <c r="D674" s="109"/>
      <c r="E674" s="62" t="s">
        <v>43</v>
      </c>
      <c r="F674" s="110"/>
      <c r="G674" s="111"/>
      <c r="H674" s="110"/>
      <c r="I674" s="65">
        <v>27.44</v>
      </c>
      <c r="J674" s="112"/>
      <c r="K674" s="67">
        <v>684.6</v>
      </c>
    </row>
    <row r="675" spans="1:11" s="6" customFormat="1" ht="15.75">
      <c r="A675" s="70" t="s">
        <v>43</v>
      </c>
      <c r="B675" s="113"/>
      <c r="C675" s="113" t="s">
        <v>65</v>
      </c>
      <c r="D675" s="114"/>
      <c r="E675" s="73" t="s">
        <v>43</v>
      </c>
      <c r="F675" s="115"/>
      <c r="G675" s="116"/>
      <c r="H675" s="115"/>
      <c r="I675" s="76">
        <v>11809.75</v>
      </c>
      <c r="J675" s="117"/>
      <c r="K675" s="78">
        <v>189532.05</v>
      </c>
    </row>
    <row r="676" spans="1:11" s="6" customFormat="1" ht="60">
      <c r="A676" s="59">
        <v>54</v>
      </c>
      <c r="B676" s="108" t="s">
        <v>320</v>
      </c>
      <c r="C676" s="108" t="s">
        <v>321</v>
      </c>
      <c r="D676" s="109" t="s">
        <v>322</v>
      </c>
      <c r="E676" s="62">
        <v>6.5174300000000001</v>
      </c>
      <c r="F676" s="110">
        <v>528.88</v>
      </c>
      <c r="G676" s="111"/>
      <c r="H676" s="110"/>
      <c r="I676" s="65">
        <v>3446.94</v>
      </c>
      <c r="J676" s="112">
        <v>7.34</v>
      </c>
      <c r="K676" s="78">
        <v>25300.53</v>
      </c>
    </row>
    <row r="677" spans="1:11" s="6" customFormat="1" ht="195">
      <c r="A677" s="59">
        <v>55</v>
      </c>
      <c r="B677" s="108" t="s">
        <v>323</v>
      </c>
      <c r="C677" s="108" t="s">
        <v>324</v>
      </c>
      <c r="D677" s="109" t="s">
        <v>142</v>
      </c>
      <c r="E677" s="62" t="s">
        <v>259</v>
      </c>
      <c r="F677" s="110">
        <v>7392.41</v>
      </c>
      <c r="G677" s="111"/>
      <c r="H677" s="110"/>
      <c r="I677" s="65"/>
      <c r="J677" s="112"/>
      <c r="K677" s="67"/>
    </row>
    <row r="678" spans="1:11" s="6" customFormat="1" ht="25.5" outlineLevel="1">
      <c r="A678" s="59" t="s">
        <v>43</v>
      </c>
      <c r="B678" s="108"/>
      <c r="C678" s="108" t="s">
        <v>44</v>
      </c>
      <c r="D678" s="109"/>
      <c r="E678" s="62" t="s">
        <v>43</v>
      </c>
      <c r="F678" s="110">
        <v>721.04</v>
      </c>
      <c r="G678" s="111" t="s">
        <v>94</v>
      </c>
      <c r="H678" s="110"/>
      <c r="I678" s="65">
        <v>1470.84</v>
      </c>
      <c r="J678" s="112">
        <v>26.39</v>
      </c>
      <c r="K678" s="67">
        <v>38815.5</v>
      </c>
    </row>
    <row r="679" spans="1:11" s="6" customFormat="1" ht="15" outlineLevel="1">
      <c r="A679" s="59" t="s">
        <v>43</v>
      </c>
      <c r="B679" s="108"/>
      <c r="C679" s="108" t="s">
        <v>46</v>
      </c>
      <c r="D679" s="109"/>
      <c r="E679" s="62" t="s">
        <v>43</v>
      </c>
      <c r="F679" s="110">
        <v>8.31</v>
      </c>
      <c r="G679" s="111" t="s">
        <v>95</v>
      </c>
      <c r="H679" s="110"/>
      <c r="I679" s="65">
        <v>16.75</v>
      </c>
      <c r="J679" s="112">
        <v>7.24</v>
      </c>
      <c r="K679" s="67">
        <v>121.27</v>
      </c>
    </row>
    <row r="680" spans="1:11" s="6" customFormat="1" ht="15" outlineLevel="1">
      <c r="A680" s="59" t="s">
        <v>43</v>
      </c>
      <c r="B680" s="108"/>
      <c r="C680" s="108" t="s">
        <v>48</v>
      </c>
      <c r="D680" s="109"/>
      <c r="E680" s="62" t="s">
        <v>43</v>
      </c>
      <c r="F680" s="110" t="s">
        <v>325</v>
      </c>
      <c r="G680" s="111"/>
      <c r="H680" s="110"/>
      <c r="I680" s="68" t="s">
        <v>326</v>
      </c>
      <c r="J680" s="112">
        <v>26.39</v>
      </c>
      <c r="K680" s="69" t="s">
        <v>327</v>
      </c>
    </row>
    <row r="681" spans="1:11" s="6" customFormat="1" ht="15" outlineLevel="1">
      <c r="A681" s="59" t="s">
        <v>43</v>
      </c>
      <c r="B681" s="108"/>
      <c r="C681" s="108" t="s">
        <v>52</v>
      </c>
      <c r="D681" s="109"/>
      <c r="E681" s="62" t="s">
        <v>43</v>
      </c>
      <c r="F681" s="110">
        <v>6663.06</v>
      </c>
      <c r="G681" s="111"/>
      <c r="H681" s="110"/>
      <c r="I681" s="65">
        <v>8953.82</v>
      </c>
      <c r="J681" s="112">
        <v>9.98</v>
      </c>
      <c r="K681" s="67">
        <v>89359.12</v>
      </c>
    </row>
    <row r="682" spans="1:11" s="6" customFormat="1" ht="15" outlineLevel="1">
      <c r="A682" s="59" t="s">
        <v>43</v>
      </c>
      <c r="B682" s="108"/>
      <c r="C682" s="108" t="s">
        <v>53</v>
      </c>
      <c r="D682" s="109" t="s">
        <v>54</v>
      </c>
      <c r="E682" s="62">
        <v>100</v>
      </c>
      <c r="F682" s="110"/>
      <c r="G682" s="111"/>
      <c r="H682" s="110"/>
      <c r="I682" s="65">
        <v>1470.84</v>
      </c>
      <c r="J682" s="112">
        <v>83</v>
      </c>
      <c r="K682" s="67">
        <v>32216.87</v>
      </c>
    </row>
    <row r="683" spans="1:11" s="6" customFormat="1" ht="15" outlineLevel="1">
      <c r="A683" s="59" t="s">
        <v>43</v>
      </c>
      <c r="B683" s="108"/>
      <c r="C683" s="108" t="s">
        <v>55</v>
      </c>
      <c r="D683" s="109" t="s">
        <v>54</v>
      </c>
      <c r="E683" s="62">
        <v>64</v>
      </c>
      <c r="F683" s="110"/>
      <c r="G683" s="111"/>
      <c r="H683" s="110"/>
      <c r="I683" s="65">
        <v>941.34</v>
      </c>
      <c r="J683" s="112">
        <v>41</v>
      </c>
      <c r="K683" s="67">
        <v>15914.36</v>
      </c>
    </row>
    <row r="684" spans="1:11" s="6" customFormat="1" ht="15" outlineLevel="1">
      <c r="A684" s="59" t="s">
        <v>43</v>
      </c>
      <c r="B684" s="108"/>
      <c r="C684" s="108" t="s">
        <v>56</v>
      </c>
      <c r="D684" s="109" t="s">
        <v>54</v>
      </c>
      <c r="E684" s="62">
        <v>98</v>
      </c>
      <c r="F684" s="110"/>
      <c r="G684" s="111"/>
      <c r="H684" s="110"/>
      <c r="I684" s="65">
        <v>0.85</v>
      </c>
      <c r="J684" s="112">
        <v>95</v>
      </c>
      <c r="K684" s="67">
        <v>21.73</v>
      </c>
    </row>
    <row r="685" spans="1:11" s="6" customFormat="1" ht="15" outlineLevel="1">
      <c r="A685" s="59" t="s">
        <v>43</v>
      </c>
      <c r="B685" s="108"/>
      <c r="C685" s="108" t="s">
        <v>57</v>
      </c>
      <c r="D685" s="109" t="s">
        <v>54</v>
      </c>
      <c r="E685" s="62">
        <v>77</v>
      </c>
      <c r="F685" s="110"/>
      <c r="G685" s="111"/>
      <c r="H685" s="110"/>
      <c r="I685" s="65">
        <v>0.67</v>
      </c>
      <c r="J685" s="112">
        <v>65</v>
      </c>
      <c r="K685" s="67">
        <v>14.87</v>
      </c>
    </row>
    <row r="686" spans="1:11" s="6" customFormat="1" ht="30" outlineLevel="1">
      <c r="A686" s="59" t="s">
        <v>43</v>
      </c>
      <c r="B686" s="108"/>
      <c r="C686" s="108" t="s">
        <v>58</v>
      </c>
      <c r="D686" s="109" t="s">
        <v>59</v>
      </c>
      <c r="E686" s="62">
        <v>50.15</v>
      </c>
      <c r="F686" s="110"/>
      <c r="G686" s="111" t="s">
        <v>94</v>
      </c>
      <c r="H686" s="110"/>
      <c r="I686" s="65">
        <v>102.3</v>
      </c>
      <c r="J686" s="112"/>
      <c r="K686" s="67"/>
    </row>
    <row r="687" spans="1:11" s="6" customFormat="1" ht="15.75">
      <c r="A687" s="70" t="s">
        <v>43</v>
      </c>
      <c r="B687" s="113"/>
      <c r="C687" s="113" t="s">
        <v>60</v>
      </c>
      <c r="D687" s="114"/>
      <c r="E687" s="73" t="s">
        <v>43</v>
      </c>
      <c r="F687" s="115"/>
      <c r="G687" s="116"/>
      <c r="H687" s="115"/>
      <c r="I687" s="76">
        <v>12855.11</v>
      </c>
      <c r="J687" s="117"/>
      <c r="K687" s="78">
        <v>176463.72</v>
      </c>
    </row>
    <row r="688" spans="1:11" s="6" customFormat="1" ht="15" outlineLevel="1">
      <c r="A688" s="59" t="s">
        <v>43</v>
      </c>
      <c r="B688" s="108"/>
      <c r="C688" s="108" t="s">
        <v>61</v>
      </c>
      <c r="D688" s="109"/>
      <c r="E688" s="62" t="s">
        <v>43</v>
      </c>
      <c r="F688" s="110"/>
      <c r="G688" s="111"/>
      <c r="H688" s="110"/>
      <c r="I688" s="65"/>
      <c r="J688" s="112"/>
      <c r="K688" s="67"/>
    </row>
    <row r="689" spans="1:11" s="6" customFormat="1" ht="25.5" outlineLevel="1">
      <c r="A689" s="59" t="s">
        <v>43</v>
      </c>
      <c r="B689" s="108"/>
      <c r="C689" s="108" t="s">
        <v>46</v>
      </c>
      <c r="D689" s="109"/>
      <c r="E689" s="62" t="s">
        <v>43</v>
      </c>
      <c r="F689" s="110">
        <v>0.43</v>
      </c>
      <c r="G689" s="111" t="s">
        <v>100</v>
      </c>
      <c r="H689" s="110"/>
      <c r="I689" s="65">
        <v>0.09</v>
      </c>
      <c r="J689" s="112">
        <v>26.39</v>
      </c>
      <c r="K689" s="67">
        <v>2.29</v>
      </c>
    </row>
    <row r="690" spans="1:11" s="6" customFormat="1" ht="25.5" outlineLevel="1">
      <c r="A690" s="59" t="s">
        <v>43</v>
      </c>
      <c r="B690" s="108"/>
      <c r="C690" s="108" t="s">
        <v>48</v>
      </c>
      <c r="D690" s="109"/>
      <c r="E690" s="62" t="s">
        <v>43</v>
      </c>
      <c r="F690" s="110">
        <v>0.43</v>
      </c>
      <c r="G690" s="111" t="s">
        <v>100</v>
      </c>
      <c r="H690" s="110"/>
      <c r="I690" s="65">
        <v>0.09</v>
      </c>
      <c r="J690" s="112">
        <v>26.39</v>
      </c>
      <c r="K690" s="67">
        <v>2.29</v>
      </c>
    </row>
    <row r="691" spans="1:11" s="6" customFormat="1" ht="15" outlineLevel="1">
      <c r="A691" s="59" t="s">
        <v>43</v>
      </c>
      <c r="B691" s="108"/>
      <c r="C691" s="108" t="s">
        <v>63</v>
      </c>
      <c r="D691" s="109" t="s">
        <v>54</v>
      </c>
      <c r="E691" s="62">
        <v>175</v>
      </c>
      <c r="F691" s="110"/>
      <c r="G691" s="111"/>
      <c r="H691" s="110"/>
      <c r="I691" s="65">
        <v>0.16</v>
      </c>
      <c r="J691" s="112">
        <v>160</v>
      </c>
      <c r="K691" s="67">
        <v>3.67</v>
      </c>
    </row>
    <row r="692" spans="1:11" s="6" customFormat="1" ht="15" outlineLevel="1">
      <c r="A692" s="59" t="s">
        <v>43</v>
      </c>
      <c r="B692" s="108"/>
      <c r="C692" s="108" t="s">
        <v>64</v>
      </c>
      <c r="D692" s="109"/>
      <c r="E692" s="62" t="s">
        <v>43</v>
      </c>
      <c r="F692" s="110"/>
      <c r="G692" s="111"/>
      <c r="H692" s="110"/>
      <c r="I692" s="65">
        <v>0.25</v>
      </c>
      <c r="J692" s="112"/>
      <c r="K692" s="67">
        <v>5.96</v>
      </c>
    </row>
    <row r="693" spans="1:11" s="6" customFormat="1" ht="15.75">
      <c r="A693" s="70" t="s">
        <v>43</v>
      </c>
      <c r="B693" s="113"/>
      <c r="C693" s="113" t="s">
        <v>65</v>
      </c>
      <c r="D693" s="114"/>
      <c r="E693" s="73" t="s">
        <v>43</v>
      </c>
      <c r="F693" s="115"/>
      <c r="G693" s="116"/>
      <c r="H693" s="115"/>
      <c r="I693" s="76">
        <v>12855.36</v>
      </c>
      <c r="J693" s="117"/>
      <c r="K693" s="78">
        <v>176469.68</v>
      </c>
    </row>
    <row r="694" spans="1:11" s="6" customFormat="1" ht="45">
      <c r="A694" s="59">
        <v>56</v>
      </c>
      <c r="B694" s="108" t="s">
        <v>123</v>
      </c>
      <c r="C694" s="108" t="s">
        <v>328</v>
      </c>
      <c r="D694" s="109" t="s">
        <v>103</v>
      </c>
      <c r="E694" s="62">
        <v>134.38</v>
      </c>
      <c r="F694" s="110">
        <v>344.59</v>
      </c>
      <c r="G694" s="111"/>
      <c r="H694" s="110"/>
      <c r="I694" s="65">
        <v>46306</v>
      </c>
      <c r="J694" s="112">
        <v>7.4</v>
      </c>
      <c r="K694" s="78">
        <v>342664.43</v>
      </c>
    </row>
    <row r="695" spans="1:11" s="6" customFormat="1" ht="60">
      <c r="A695" s="59">
        <v>57</v>
      </c>
      <c r="B695" s="108" t="s">
        <v>329</v>
      </c>
      <c r="C695" s="108" t="s">
        <v>330</v>
      </c>
      <c r="D695" s="109" t="s">
        <v>156</v>
      </c>
      <c r="E695" s="62" t="s">
        <v>331</v>
      </c>
      <c r="F695" s="110">
        <v>99.28</v>
      </c>
      <c r="G695" s="111"/>
      <c r="H695" s="110"/>
      <c r="I695" s="65">
        <v>1191.3599999999999</v>
      </c>
      <c r="J695" s="112">
        <v>2.12</v>
      </c>
      <c r="K695" s="78">
        <v>2525.6799999999998</v>
      </c>
    </row>
    <row r="696" spans="1:11" s="6" customFormat="1" ht="195">
      <c r="A696" s="59">
        <v>58</v>
      </c>
      <c r="B696" s="108" t="s">
        <v>332</v>
      </c>
      <c r="C696" s="108" t="s">
        <v>333</v>
      </c>
      <c r="D696" s="109" t="s">
        <v>142</v>
      </c>
      <c r="E696" s="62" t="s">
        <v>334</v>
      </c>
      <c r="F696" s="110">
        <v>1292.22</v>
      </c>
      <c r="G696" s="111"/>
      <c r="H696" s="110"/>
      <c r="I696" s="65"/>
      <c r="J696" s="112"/>
      <c r="K696" s="67"/>
    </row>
    <row r="697" spans="1:11" s="6" customFormat="1" ht="25.5" outlineLevel="1">
      <c r="A697" s="59" t="s">
        <v>43</v>
      </c>
      <c r="B697" s="108"/>
      <c r="C697" s="108" t="s">
        <v>44</v>
      </c>
      <c r="D697" s="109"/>
      <c r="E697" s="62" t="s">
        <v>43</v>
      </c>
      <c r="F697" s="110">
        <v>1224.81</v>
      </c>
      <c r="G697" s="111" t="s">
        <v>94</v>
      </c>
      <c r="H697" s="110"/>
      <c r="I697" s="65">
        <v>295.62</v>
      </c>
      <c r="J697" s="112">
        <v>26.39</v>
      </c>
      <c r="K697" s="67">
        <v>7801.48</v>
      </c>
    </row>
    <row r="698" spans="1:11" s="6" customFormat="1" ht="15" outlineLevel="1">
      <c r="A698" s="59" t="s">
        <v>43</v>
      </c>
      <c r="B698" s="108"/>
      <c r="C698" s="108" t="s">
        <v>46</v>
      </c>
      <c r="D698" s="109"/>
      <c r="E698" s="62" t="s">
        <v>43</v>
      </c>
      <c r="F698" s="110">
        <v>67.41</v>
      </c>
      <c r="G698" s="111" t="s">
        <v>95</v>
      </c>
      <c r="H698" s="110"/>
      <c r="I698" s="65">
        <v>16.079999999999998</v>
      </c>
      <c r="J698" s="112">
        <v>7.68</v>
      </c>
      <c r="K698" s="67">
        <v>123.47</v>
      </c>
    </row>
    <row r="699" spans="1:11" s="6" customFormat="1" ht="15" outlineLevel="1">
      <c r="A699" s="59" t="s">
        <v>43</v>
      </c>
      <c r="B699" s="108"/>
      <c r="C699" s="108" t="s">
        <v>48</v>
      </c>
      <c r="D699" s="109"/>
      <c r="E699" s="62" t="s">
        <v>43</v>
      </c>
      <c r="F699" s="110" t="s">
        <v>274</v>
      </c>
      <c r="G699" s="111"/>
      <c r="H699" s="110"/>
      <c r="I699" s="68" t="s">
        <v>335</v>
      </c>
      <c r="J699" s="112">
        <v>26.39</v>
      </c>
      <c r="K699" s="69" t="s">
        <v>336</v>
      </c>
    </row>
    <row r="700" spans="1:11" s="6" customFormat="1" ht="15" outlineLevel="1">
      <c r="A700" s="59" t="s">
        <v>43</v>
      </c>
      <c r="B700" s="108"/>
      <c r="C700" s="108" t="s">
        <v>52</v>
      </c>
      <c r="D700" s="109"/>
      <c r="E700" s="62" t="s">
        <v>43</v>
      </c>
      <c r="F700" s="110"/>
      <c r="G700" s="111"/>
      <c r="H700" s="110"/>
      <c r="I700" s="65"/>
      <c r="J700" s="112"/>
      <c r="K700" s="67"/>
    </row>
    <row r="701" spans="1:11" s="6" customFormat="1" ht="15" outlineLevel="1">
      <c r="A701" s="59" t="s">
        <v>43</v>
      </c>
      <c r="B701" s="108"/>
      <c r="C701" s="108" t="s">
        <v>53</v>
      </c>
      <c r="D701" s="109" t="s">
        <v>54</v>
      </c>
      <c r="E701" s="62">
        <v>100</v>
      </c>
      <c r="F701" s="110"/>
      <c r="G701" s="111"/>
      <c r="H701" s="110"/>
      <c r="I701" s="65">
        <v>295.62</v>
      </c>
      <c r="J701" s="112">
        <v>83</v>
      </c>
      <c r="K701" s="67">
        <v>6475.23</v>
      </c>
    </row>
    <row r="702" spans="1:11" s="6" customFormat="1" ht="15" outlineLevel="1">
      <c r="A702" s="59" t="s">
        <v>43</v>
      </c>
      <c r="B702" s="108"/>
      <c r="C702" s="108" t="s">
        <v>55</v>
      </c>
      <c r="D702" s="109" t="s">
        <v>54</v>
      </c>
      <c r="E702" s="62">
        <v>64</v>
      </c>
      <c r="F702" s="110"/>
      <c r="G702" s="111"/>
      <c r="H702" s="110"/>
      <c r="I702" s="65">
        <v>189.2</v>
      </c>
      <c r="J702" s="112">
        <v>41</v>
      </c>
      <c r="K702" s="67">
        <v>3198.61</v>
      </c>
    </row>
    <row r="703" spans="1:11" s="6" customFormat="1" ht="15" outlineLevel="1">
      <c r="A703" s="59" t="s">
        <v>43</v>
      </c>
      <c r="B703" s="108"/>
      <c r="C703" s="108" t="s">
        <v>56</v>
      </c>
      <c r="D703" s="109" t="s">
        <v>54</v>
      </c>
      <c r="E703" s="62">
        <v>98</v>
      </c>
      <c r="F703" s="110"/>
      <c r="G703" s="111"/>
      <c r="H703" s="110"/>
      <c r="I703" s="65">
        <v>1.08</v>
      </c>
      <c r="J703" s="112">
        <v>95</v>
      </c>
      <c r="K703" s="67">
        <v>27.63</v>
      </c>
    </row>
    <row r="704" spans="1:11" s="6" customFormat="1" ht="15" outlineLevel="1">
      <c r="A704" s="59" t="s">
        <v>43</v>
      </c>
      <c r="B704" s="108"/>
      <c r="C704" s="108" t="s">
        <v>57</v>
      </c>
      <c r="D704" s="109" t="s">
        <v>54</v>
      </c>
      <c r="E704" s="62">
        <v>77</v>
      </c>
      <c r="F704" s="110"/>
      <c r="G704" s="111"/>
      <c r="H704" s="110"/>
      <c r="I704" s="65">
        <v>0.85</v>
      </c>
      <c r="J704" s="112">
        <v>65</v>
      </c>
      <c r="K704" s="67">
        <v>18.899999999999999</v>
      </c>
    </row>
    <row r="705" spans="1:11" s="6" customFormat="1" ht="30" outlineLevel="1">
      <c r="A705" s="59" t="s">
        <v>43</v>
      </c>
      <c r="B705" s="108"/>
      <c r="C705" s="108" t="s">
        <v>58</v>
      </c>
      <c r="D705" s="109" t="s">
        <v>59</v>
      </c>
      <c r="E705" s="62">
        <v>100.55</v>
      </c>
      <c r="F705" s="110"/>
      <c r="G705" s="111" t="s">
        <v>94</v>
      </c>
      <c r="H705" s="110"/>
      <c r="I705" s="65">
        <v>24.27</v>
      </c>
      <c r="J705" s="112"/>
      <c r="K705" s="67"/>
    </row>
    <row r="706" spans="1:11" s="6" customFormat="1" ht="15.75">
      <c r="A706" s="70" t="s">
        <v>43</v>
      </c>
      <c r="B706" s="113"/>
      <c r="C706" s="113" t="s">
        <v>60</v>
      </c>
      <c r="D706" s="114"/>
      <c r="E706" s="73" t="s">
        <v>43</v>
      </c>
      <c r="F706" s="115"/>
      <c r="G706" s="116"/>
      <c r="H706" s="115"/>
      <c r="I706" s="76">
        <v>798.45</v>
      </c>
      <c r="J706" s="117"/>
      <c r="K706" s="78">
        <v>17645.32</v>
      </c>
    </row>
    <row r="707" spans="1:11" s="6" customFormat="1" ht="15" outlineLevel="1">
      <c r="A707" s="59" t="s">
        <v>43</v>
      </c>
      <c r="B707" s="108"/>
      <c r="C707" s="108" t="s">
        <v>61</v>
      </c>
      <c r="D707" s="109"/>
      <c r="E707" s="62" t="s">
        <v>43</v>
      </c>
      <c r="F707" s="110"/>
      <c r="G707" s="111"/>
      <c r="H707" s="110"/>
      <c r="I707" s="65"/>
      <c r="J707" s="112"/>
      <c r="K707" s="67"/>
    </row>
    <row r="708" spans="1:11" s="6" customFormat="1" ht="25.5" outlineLevel="1">
      <c r="A708" s="59" t="s">
        <v>43</v>
      </c>
      <c r="B708" s="108"/>
      <c r="C708" s="108" t="s">
        <v>46</v>
      </c>
      <c r="D708" s="109"/>
      <c r="E708" s="62" t="s">
        <v>43</v>
      </c>
      <c r="F708" s="110">
        <v>4.62</v>
      </c>
      <c r="G708" s="111" t="s">
        <v>100</v>
      </c>
      <c r="H708" s="110"/>
      <c r="I708" s="65">
        <v>0.11</v>
      </c>
      <c r="J708" s="112">
        <v>26.39</v>
      </c>
      <c r="K708" s="67">
        <v>2.91</v>
      </c>
    </row>
    <row r="709" spans="1:11" s="6" customFormat="1" ht="25.5" outlineLevel="1">
      <c r="A709" s="59" t="s">
        <v>43</v>
      </c>
      <c r="B709" s="108"/>
      <c r="C709" s="108" t="s">
        <v>48</v>
      </c>
      <c r="D709" s="109"/>
      <c r="E709" s="62" t="s">
        <v>43</v>
      </c>
      <c r="F709" s="110">
        <v>4.62</v>
      </c>
      <c r="G709" s="111" t="s">
        <v>100</v>
      </c>
      <c r="H709" s="110"/>
      <c r="I709" s="65">
        <v>0.11</v>
      </c>
      <c r="J709" s="112">
        <v>26.39</v>
      </c>
      <c r="K709" s="67">
        <v>2.91</v>
      </c>
    </row>
    <row r="710" spans="1:11" s="6" customFormat="1" ht="15" outlineLevel="1">
      <c r="A710" s="59" t="s">
        <v>43</v>
      </c>
      <c r="B710" s="108"/>
      <c r="C710" s="108" t="s">
        <v>63</v>
      </c>
      <c r="D710" s="109" t="s">
        <v>54</v>
      </c>
      <c r="E710" s="62">
        <v>175</v>
      </c>
      <c r="F710" s="110"/>
      <c r="G710" s="111"/>
      <c r="H710" s="110"/>
      <c r="I710" s="65">
        <v>0.19</v>
      </c>
      <c r="J710" s="112">
        <v>160</v>
      </c>
      <c r="K710" s="67">
        <v>4.6500000000000004</v>
      </c>
    </row>
    <row r="711" spans="1:11" s="6" customFormat="1" ht="15" outlineLevel="1">
      <c r="A711" s="59" t="s">
        <v>43</v>
      </c>
      <c r="B711" s="108"/>
      <c r="C711" s="108" t="s">
        <v>64</v>
      </c>
      <c r="D711" s="109"/>
      <c r="E711" s="62" t="s">
        <v>43</v>
      </c>
      <c r="F711" s="110"/>
      <c r="G711" s="111"/>
      <c r="H711" s="110"/>
      <c r="I711" s="65">
        <v>0.3</v>
      </c>
      <c r="J711" s="112"/>
      <c r="K711" s="67">
        <v>7.56</v>
      </c>
    </row>
    <row r="712" spans="1:11" s="6" customFormat="1" ht="15.75">
      <c r="A712" s="70" t="s">
        <v>43</v>
      </c>
      <c r="B712" s="113"/>
      <c r="C712" s="113" t="s">
        <v>65</v>
      </c>
      <c r="D712" s="114"/>
      <c r="E712" s="73" t="s">
        <v>43</v>
      </c>
      <c r="F712" s="115"/>
      <c r="G712" s="116"/>
      <c r="H712" s="115"/>
      <c r="I712" s="76">
        <v>798.75</v>
      </c>
      <c r="J712" s="117"/>
      <c r="K712" s="78">
        <v>17652.88</v>
      </c>
    </row>
    <row r="713" spans="1:11" s="6" customFormat="1" ht="45">
      <c r="A713" s="59">
        <v>59</v>
      </c>
      <c r="B713" s="108" t="s">
        <v>123</v>
      </c>
      <c r="C713" s="118" t="s">
        <v>337</v>
      </c>
      <c r="D713" s="119" t="s">
        <v>119</v>
      </c>
      <c r="E713" s="81">
        <v>106</v>
      </c>
      <c r="F713" s="120">
        <v>313.58</v>
      </c>
      <c r="G713" s="121"/>
      <c r="H713" s="120"/>
      <c r="I713" s="84">
        <v>33239.480000000003</v>
      </c>
      <c r="J713" s="122">
        <v>7.4</v>
      </c>
      <c r="K713" s="86">
        <v>245972.15</v>
      </c>
    </row>
    <row r="714" spans="1:11" s="6" customFormat="1" ht="15">
      <c r="A714" s="123"/>
      <c r="B714" s="124"/>
      <c r="C714" s="168" t="s">
        <v>127</v>
      </c>
      <c r="D714" s="169"/>
      <c r="E714" s="169"/>
      <c r="F714" s="169"/>
      <c r="G714" s="169"/>
      <c r="H714" s="169"/>
      <c r="I714" s="65">
        <v>150703.81</v>
      </c>
      <c r="J714" s="112"/>
      <c r="K714" s="67">
        <v>1402013.6</v>
      </c>
    </row>
    <row r="715" spans="1:11" s="6" customFormat="1" ht="15">
      <c r="A715" s="123"/>
      <c r="B715" s="124"/>
      <c r="C715" s="168" t="s">
        <v>128</v>
      </c>
      <c r="D715" s="169"/>
      <c r="E715" s="169"/>
      <c r="F715" s="169"/>
      <c r="G715" s="169"/>
      <c r="H715" s="169"/>
      <c r="I715" s="65"/>
      <c r="J715" s="112"/>
      <c r="K715" s="67"/>
    </row>
    <row r="716" spans="1:11" s="6" customFormat="1" ht="15">
      <c r="A716" s="123"/>
      <c r="B716" s="124"/>
      <c r="C716" s="168" t="s">
        <v>129</v>
      </c>
      <c r="D716" s="169"/>
      <c r="E716" s="169"/>
      <c r="F716" s="169"/>
      <c r="G716" s="169"/>
      <c r="H716" s="169"/>
      <c r="I716" s="65">
        <v>10173.14</v>
      </c>
      <c r="J716" s="112"/>
      <c r="K716" s="67">
        <v>268341.61</v>
      </c>
    </row>
    <row r="717" spans="1:11" s="6" customFormat="1" ht="15">
      <c r="A717" s="123"/>
      <c r="B717" s="124"/>
      <c r="C717" s="168" t="s">
        <v>130</v>
      </c>
      <c r="D717" s="169"/>
      <c r="E717" s="169"/>
      <c r="F717" s="169"/>
      <c r="G717" s="169"/>
      <c r="H717" s="169"/>
      <c r="I717" s="65">
        <v>139633.54</v>
      </c>
      <c r="J717" s="112"/>
      <c r="K717" s="67">
        <v>1127462.6399999999</v>
      </c>
    </row>
    <row r="718" spans="1:11" s="6" customFormat="1" ht="15">
      <c r="A718" s="123"/>
      <c r="B718" s="124"/>
      <c r="C718" s="168" t="s">
        <v>131</v>
      </c>
      <c r="D718" s="169"/>
      <c r="E718" s="169"/>
      <c r="F718" s="169"/>
      <c r="G718" s="169"/>
      <c r="H718" s="169"/>
      <c r="I718" s="65">
        <v>1103.22</v>
      </c>
      <c r="J718" s="112"/>
      <c r="K718" s="67">
        <v>11647.57</v>
      </c>
    </row>
    <row r="719" spans="1:11" s="6" customFormat="1" ht="15.75">
      <c r="A719" s="123"/>
      <c r="B719" s="124"/>
      <c r="C719" s="173" t="s">
        <v>132</v>
      </c>
      <c r="D719" s="174"/>
      <c r="E719" s="174"/>
      <c r="F719" s="174"/>
      <c r="G719" s="174"/>
      <c r="H719" s="174"/>
      <c r="I719" s="76">
        <v>9711.81</v>
      </c>
      <c r="J719" s="117"/>
      <c r="K719" s="78">
        <v>212701.41</v>
      </c>
    </row>
    <row r="720" spans="1:11" s="6" customFormat="1" ht="15.75">
      <c r="A720" s="123"/>
      <c r="B720" s="124"/>
      <c r="C720" s="173" t="s">
        <v>133</v>
      </c>
      <c r="D720" s="174"/>
      <c r="E720" s="174"/>
      <c r="F720" s="174"/>
      <c r="G720" s="174"/>
      <c r="H720" s="174"/>
      <c r="I720" s="76">
        <v>6826.97</v>
      </c>
      <c r="J720" s="117"/>
      <c r="K720" s="78">
        <v>111325.25</v>
      </c>
    </row>
    <row r="721" spans="1:11" s="6" customFormat="1" ht="15.75">
      <c r="A721" s="123"/>
      <c r="B721" s="124"/>
      <c r="C721" s="173" t="s">
        <v>338</v>
      </c>
      <c r="D721" s="174"/>
      <c r="E721" s="174"/>
      <c r="F721" s="174"/>
      <c r="G721" s="174"/>
      <c r="H721" s="174"/>
      <c r="I721" s="76"/>
      <c r="J721" s="117"/>
      <c r="K721" s="78"/>
    </row>
    <row r="722" spans="1:11" s="6" customFormat="1" ht="15">
      <c r="A722" s="123"/>
      <c r="B722" s="124"/>
      <c r="C722" s="168" t="s">
        <v>339</v>
      </c>
      <c r="D722" s="169"/>
      <c r="E722" s="169"/>
      <c r="F722" s="169"/>
      <c r="G722" s="169"/>
      <c r="H722" s="169"/>
      <c r="I722" s="65">
        <v>167242.59</v>
      </c>
      <c r="J722" s="112"/>
      <c r="K722" s="67">
        <v>1726040.26</v>
      </c>
    </row>
    <row r="723" spans="1:11" s="6" customFormat="1" ht="15.75">
      <c r="A723" s="123"/>
      <c r="B723" s="124"/>
      <c r="C723" s="175" t="s">
        <v>340</v>
      </c>
      <c r="D723" s="176"/>
      <c r="E723" s="176"/>
      <c r="F723" s="176"/>
      <c r="G723" s="176"/>
      <c r="H723" s="176"/>
      <c r="I723" s="87">
        <v>167242.59</v>
      </c>
      <c r="J723" s="125"/>
      <c r="K723" s="86">
        <v>1726040.26</v>
      </c>
    </row>
    <row r="724" spans="1:11" s="6" customFormat="1" ht="15">
      <c r="A724" s="123"/>
      <c r="B724" s="124"/>
      <c r="C724" s="168" t="s">
        <v>341</v>
      </c>
      <c r="D724" s="169"/>
      <c r="E724" s="169"/>
      <c r="F724" s="169"/>
      <c r="G724" s="169"/>
      <c r="H724" s="169"/>
      <c r="I724" s="65">
        <v>385563.08</v>
      </c>
      <c r="J724" s="112"/>
      <c r="K724" s="67">
        <v>3596043.01</v>
      </c>
    </row>
    <row r="725" spans="1:11" s="6" customFormat="1" ht="15">
      <c r="A725" s="123"/>
      <c r="B725" s="124"/>
      <c r="C725" s="168" t="s">
        <v>128</v>
      </c>
      <c r="D725" s="169"/>
      <c r="E725" s="169"/>
      <c r="F725" s="169"/>
      <c r="G725" s="169"/>
      <c r="H725" s="169"/>
      <c r="I725" s="65"/>
      <c r="J725" s="112"/>
      <c r="K725" s="67"/>
    </row>
    <row r="726" spans="1:11" s="6" customFormat="1" ht="15">
      <c r="A726" s="123"/>
      <c r="B726" s="124"/>
      <c r="C726" s="168" t="s">
        <v>129</v>
      </c>
      <c r="D726" s="169"/>
      <c r="E726" s="169"/>
      <c r="F726" s="169"/>
      <c r="G726" s="169"/>
      <c r="H726" s="169"/>
      <c r="I726" s="65">
        <v>36694.04</v>
      </c>
      <c r="J726" s="112"/>
      <c r="K726" s="67">
        <v>968228.65</v>
      </c>
    </row>
    <row r="727" spans="1:11" s="6" customFormat="1" ht="15">
      <c r="A727" s="123"/>
      <c r="B727" s="124"/>
      <c r="C727" s="168" t="s">
        <v>130</v>
      </c>
      <c r="D727" s="169"/>
      <c r="E727" s="169"/>
      <c r="F727" s="169"/>
      <c r="G727" s="169"/>
      <c r="H727" s="169"/>
      <c r="I727" s="65">
        <v>347200.7</v>
      </c>
      <c r="J727" s="112"/>
      <c r="K727" s="67">
        <v>2616159.98</v>
      </c>
    </row>
    <row r="728" spans="1:11" s="6" customFormat="1" ht="15">
      <c r="A728" s="123"/>
      <c r="B728" s="124"/>
      <c r="C728" s="168" t="s">
        <v>131</v>
      </c>
      <c r="D728" s="169"/>
      <c r="E728" s="169"/>
      <c r="F728" s="169"/>
      <c r="G728" s="169"/>
      <c r="H728" s="169"/>
      <c r="I728" s="65">
        <v>1957.58</v>
      </c>
      <c r="J728" s="112"/>
      <c r="K728" s="67">
        <v>19286.98</v>
      </c>
    </row>
    <row r="729" spans="1:11" s="6" customFormat="1" ht="15.75">
      <c r="A729" s="123"/>
      <c r="B729" s="124"/>
      <c r="C729" s="173" t="s">
        <v>132</v>
      </c>
      <c r="D729" s="174"/>
      <c r="E729" s="174"/>
      <c r="F729" s="174"/>
      <c r="G729" s="174"/>
      <c r="H729" s="174"/>
      <c r="I729" s="76">
        <v>33734.46</v>
      </c>
      <c r="J729" s="117"/>
      <c r="K729" s="78">
        <v>740579.12</v>
      </c>
    </row>
    <row r="730" spans="1:11" s="6" customFormat="1" ht="15.75">
      <c r="A730" s="123"/>
      <c r="B730" s="124"/>
      <c r="C730" s="173" t="s">
        <v>133</v>
      </c>
      <c r="D730" s="174"/>
      <c r="E730" s="174"/>
      <c r="F730" s="174"/>
      <c r="G730" s="174"/>
      <c r="H730" s="174"/>
      <c r="I730" s="76">
        <v>25079.06</v>
      </c>
      <c r="J730" s="117"/>
      <c r="K730" s="78">
        <v>398805.6</v>
      </c>
    </row>
    <row r="731" spans="1:11" s="6" customFormat="1" ht="15.75">
      <c r="A731" s="123"/>
      <c r="B731" s="124"/>
      <c r="C731" s="173" t="s">
        <v>342</v>
      </c>
      <c r="D731" s="174"/>
      <c r="E731" s="174"/>
      <c r="F731" s="174"/>
      <c r="G731" s="174"/>
      <c r="H731" s="174"/>
      <c r="I731" s="76"/>
      <c r="J731" s="117"/>
      <c r="K731" s="78"/>
    </row>
    <row r="732" spans="1:11" s="6" customFormat="1" ht="15">
      <c r="A732" s="123"/>
      <c r="B732" s="124"/>
      <c r="C732" s="168" t="s">
        <v>135</v>
      </c>
      <c r="D732" s="169"/>
      <c r="E732" s="169"/>
      <c r="F732" s="169"/>
      <c r="G732" s="169"/>
      <c r="H732" s="169"/>
      <c r="I732" s="65">
        <v>436348.57</v>
      </c>
      <c r="J732" s="112"/>
      <c r="K732" s="67">
        <v>4563041.4800000004</v>
      </c>
    </row>
    <row r="733" spans="1:11" s="6" customFormat="1" ht="15">
      <c r="A733" s="123"/>
      <c r="B733" s="124"/>
      <c r="C733" s="168" t="s">
        <v>136</v>
      </c>
      <c r="D733" s="169"/>
      <c r="E733" s="169"/>
      <c r="F733" s="169"/>
      <c r="G733" s="169"/>
      <c r="H733" s="169"/>
      <c r="I733" s="65">
        <v>8028.03</v>
      </c>
      <c r="J733" s="112"/>
      <c r="K733" s="67">
        <v>172386.25</v>
      </c>
    </row>
    <row r="734" spans="1:11" s="6" customFormat="1" ht="15">
      <c r="A734" s="123"/>
      <c r="B734" s="124"/>
      <c r="C734" s="168" t="s">
        <v>137</v>
      </c>
      <c r="D734" s="169"/>
      <c r="E734" s="169"/>
      <c r="F734" s="169"/>
      <c r="G734" s="169"/>
      <c r="H734" s="169"/>
      <c r="I734" s="65">
        <v>444376.6</v>
      </c>
      <c r="J734" s="112"/>
      <c r="K734" s="67">
        <v>4735427.7300000004</v>
      </c>
    </row>
    <row r="735" spans="1:11" s="6" customFormat="1" ht="32.1" customHeight="1">
      <c r="A735" s="123"/>
      <c r="B735" s="124"/>
      <c r="C735" s="168" t="s">
        <v>343</v>
      </c>
      <c r="D735" s="169"/>
      <c r="E735" s="169"/>
      <c r="F735" s="169"/>
      <c r="G735" s="169"/>
      <c r="H735" s="169"/>
      <c r="I735" s="65">
        <v>6665.65</v>
      </c>
      <c r="J735" s="112"/>
      <c r="K735" s="67">
        <v>71031.42</v>
      </c>
    </row>
    <row r="736" spans="1:11" s="6" customFormat="1" ht="15.75">
      <c r="A736" s="123"/>
      <c r="B736" s="124"/>
      <c r="C736" s="173" t="s">
        <v>137</v>
      </c>
      <c r="D736" s="174"/>
      <c r="E736" s="174"/>
      <c r="F736" s="174"/>
      <c r="G736" s="174"/>
      <c r="H736" s="174"/>
      <c r="I736" s="76">
        <v>451042.25</v>
      </c>
      <c r="J736" s="117"/>
      <c r="K736" s="78">
        <v>4806459.1500000004</v>
      </c>
    </row>
    <row r="737" spans="1:11" s="6" customFormat="1" ht="32.1" customHeight="1">
      <c r="A737" s="123"/>
      <c r="B737" s="124"/>
      <c r="C737" s="168" t="s">
        <v>344</v>
      </c>
      <c r="D737" s="169"/>
      <c r="E737" s="169"/>
      <c r="F737" s="169"/>
      <c r="G737" s="169"/>
      <c r="H737" s="169"/>
      <c r="I737" s="65">
        <v>9020.85</v>
      </c>
      <c r="J737" s="112"/>
      <c r="K737" s="67">
        <v>96129.18</v>
      </c>
    </row>
    <row r="738" spans="1:11" s="6" customFormat="1" ht="15.75">
      <c r="A738" s="123"/>
      <c r="B738" s="124"/>
      <c r="C738" s="173" t="s">
        <v>345</v>
      </c>
      <c r="D738" s="174"/>
      <c r="E738" s="174"/>
      <c r="F738" s="174"/>
      <c r="G738" s="174"/>
      <c r="H738" s="174"/>
      <c r="I738" s="76">
        <v>460063.1</v>
      </c>
      <c r="J738" s="117"/>
      <c r="K738" s="78">
        <v>4902588.33</v>
      </c>
    </row>
    <row r="739" spans="1:11" s="6" customFormat="1" ht="32.1" customHeight="1">
      <c r="A739" s="123"/>
      <c r="B739" s="124"/>
      <c r="C739" s="168" t="s">
        <v>346</v>
      </c>
      <c r="D739" s="169"/>
      <c r="E739" s="169"/>
      <c r="F739" s="169"/>
      <c r="G739" s="169"/>
      <c r="H739" s="169"/>
      <c r="I739" s="65">
        <v>92012.62</v>
      </c>
      <c r="J739" s="112"/>
      <c r="K739" s="67">
        <v>980517.67</v>
      </c>
    </row>
    <row r="740" spans="1:11" s="6" customFormat="1" ht="15.75">
      <c r="A740" s="123"/>
      <c r="B740" s="124"/>
      <c r="C740" s="173" t="s">
        <v>347</v>
      </c>
      <c r="D740" s="174"/>
      <c r="E740" s="174"/>
      <c r="F740" s="174"/>
      <c r="G740" s="174"/>
      <c r="H740" s="174"/>
      <c r="I740" s="76">
        <v>552075.72</v>
      </c>
      <c r="J740" s="117"/>
      <c r="K740" s="78">
        <v>5883106</v>
      </c>
    </row>
    <row r="741" spans="1:11" s="6" customFormat="1" ht="15" customHeight="1">
      <c r="A741" s="123"/>
      <c r="B741" s="124"/>
      <c r="C741" s="124"/>
      <c r="D741" s="130"/>
      <c r="E741" s="131"/>
      <c r="F741" s="132"/>
      <c r="G741" s="133"/>
      <c r="H741" s="132"/>
      <c r="I741" s="55"/>
      <c r="J741" s="134"/>
      <c r="K741" s="57"/>
    </row>
    <row r="742" spans="1:11" ht="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ht="15">
      <c r="A743" s="9"/>
      <c r="B743" s="137" t="s">
        <v>30</v>
      </c>
      <c r="C743" s="180" t="s">
        <v>37</v>
      </c>
      <c r="D743" s="180"/>
      <c r="E743" s="180"/>
      <c r="F743" s="180"/>
      <c r="G743" s="180"/>
      <c r="H743" s="180"/>
      <c r="I743" s="9"/>
      <c r="J743" s="9"/>
      <c r="K743" s="9"/>
    </row>
    <row r="744" spans="1:11" ht="15">
      <c r="A744" s="9"/>
      <c r="B744" s="138" t="s">
        <v>29</v>
      </c>
      <c r="C744" s="9"/>
      <c r="D744" s="9"/>
      <c r="E744" s="9"/>
      <c r="F744" s="9"/>
      <c r="G744" s="9"/>
      <c r="H744" s="9"/>
      <c r="I744" s="9"/>
      <c r="J744" s="9"/>
      <c r="K744" s="9"/>
    </row>
    <row r="745" spans="1:11" ht="15">
      <c r="A745" s="9"/>
      <c r="B745" s="13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ht="15">
      <c r="A746" s="9"/>
      <c r="B746" s="137" t="s">
        <v>31</v>
      </c>
      <c r="C746" s="180" t="s">
        <v>37</v>
      </c>
      <c r="D746" s="180"/>
      <c r="E746" s="180"/>
      <c r="F746" s="180"/>
      <c r="G746" s="180"/>
      <c r="H746" s="180"/>
      <c r="I746" s="9"/>
      <c r="J746" s="9"/>
      <c r="K746" s="9"/>
    </row>
    <row r="747" spans="1:11" ht="15">
      <c r="A747" s="9"/>
      <c r="B747" s="138" t="s">
        <v>29</v>
      </c>
      <c r="C747" s="9"/>
      <c r="D747" s="9"/>
      <c r="E747" s="9"/>
      <c r="F747" s="9"/>
      <c r="G747" s="9"/>
      <c r="H747" s="9"/>
      <c r="I747" s="9"/>
      <c r="J747" s="9"/>
      <c r="K747" s="9"/>
    </row>
    <row r="748" spans="1:11" ht="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</sheetData>
  <mergeCells count="111">
    <mergeCell ref="C738:H738"/>
    <mergeCell ref="C739:H739"/>
    <mergeCell ref="C740:H740"/>
    <mergeCell ref="C743:H743"/>
    <mergeCell ref="C746:H746"/>
    <mergeCell ref="C732:H732"/>
    <mergeCell ref="C733:H733"/>
    <mergeCell ref="C734:H734"/>
    <mergeCell ref="C735:H735"/>
    <mergeCell ref="C736:H736"/>
    <mergeCell ref="C737:H737"/>
    <mergeCell ref="C726:H726"/>
    <mergeCell ref="C727:H727"/>
    <mergeCell ref="C728:H728"/>
    <mergeCell ref="C729:H729"/>
    <mergeCell ref="C730:H730"/>
    <mergeCell ref="C731:H731"/>
    <mergeCell ref="C720:H720"/>
    <mergeCell ref="C721:H721"/>
    <mergeCell ref="C722:H722"/>
    <mergeCell ref="C723:H723"/>
    <mergeCell ref="C724:H724"/>
    <mergeCell ref="C725:H725"/>
    <mergeCell ref="C714:H714"/>
    <mergeCell ref="C715:H715"/>
    <mergeCell ref="C716:H716"/>
    <mergeCell ref="C717:H717"/>
    <mergeCell ref="C718:H718"/>
    <mergeCell ref="C719:H719"/>
    <mergeCell ref="C488:H488"/>
    <mergeCell ref="C489:H489"/>
    <mergeCell ref="C490:H490"/>
    <mergeCell ref="C491:H491"/>
    <mergeCell ref="C492:H492"/>
    <mergeCell ref="A493:K493"/>
    <mergeCell ref="A464:K464"/>
    <mergeCell ref="C483:H483"/>
    <mergeCell ref="C484:H484"/>
    <mergeCell ref="C485:H485"/>
    <mergeCell ref="C486:H486"/>
    <mergeCell ref="C487:H487"/>
    <mergeCell ref="C458:H458"/>
    <mergeCell ref="C459:H459"/>
    <mergeCell ref="C460:H460"/>
    <mergeCell ref="C461:H461"/>
    <mergeCell ref="C462:H462"/>
    <mergeCell ref="C463:H463"/>
    <mergeCell ref="C435:H435"/>
    <mergeCell ref="A436:K436"/>
    <mergeCell ref="C454:H454"/>
    <mergeCell ref="C455:H455"/>
    <mergeCell ref="C456:H456"/>
    <mergeCell ref="C457:H457"/>
    <mergeCell ref="C429:H429"/>
    <mergeCell ref="C430:H430"/>
    <mergeCell ref="C431:H431"/>
    <mergeCell ref="C432:H432"/>
    <mergeCell ref="C433:H433"/>
    <mergeCell ref="C434:H434"/>
    <mergeCell ref="A371:K371"/>
    <mergeCell ref="A372:K372"/>
    <mergeCell ref="A390:K390"/>
    <mergeCell ref="C426:H426"/>
    <mergeCell ref="C427:H427"/>
    <mergeCell ref="C428:H428"/>
    <mergeCell ref="C365:H365"/>
    <mergeCell ref="C366:H366"/>
    <mergeCell ref="C367:H367"/>
    <mergeCell ref="C368:H368"/>
    <mergeCell ref="C369:H369"/>
    <mergeCell ref="C370:H370"/>
    <mergeCell ref="C359:H359"/>
    <mergeCell ref="C360:H360"/>
    <mergeCell ref="C361:H361"/>
    <mergeCell ref="C362:H362"/>
    <mergeCell ref="C363:H363"/>
    <mergeCell ref="C364:H364"/>
    <mergeCell ref="C170:H170"/>
    <mergeCell ref="C171:H171"/>
    <mergeCell ref="C172:H172"/>
    <mergeCell ref="C173:H173"/>
    <mergeCell ref="C174:H174"/>
    <mergeCell ref="A175:K175"/>
    <mergeCell ref="C164:H164"/>
    <mergeCell ref="C165:H165"/>
    <mergeCell ref="C166:H166"/>
    <mergeCell ref="C167:H167"/>
    <mergeCell ref="C168:H168"/>
    <mergeCell ref="C169:H169"/>
    <mergeCell ref="H24:H25"/>
    <mergeCell ref="I24:I25"/>
    <mergeCell ref="J24:J25"/>
    <mergeCell ref="C4:I4"/>
    <mergeCell ref="C5:I5"/>
    <mergeCell ref="C6:I6"/>
    <mergeCell ref="C7:I7"/>
    <mergeCell ref="C8:I8"/>
    <mergeCell ref="K24:K25"/>
    <mergeCell ref="A28:K28"/>
    <mergeCell ref="C163:H163"/>
    <mergeCell ref="A9:K9"/>
    <mergeCell ref="A12:C12"/>
    <mergeCell ref="E19:G19"/>
    <mergeCell ref="A24:A25"/>
    <mergeCell ref="B24:B25"/>
    <mergeCell ref="C24:C25"/>
    <mergeCell ref="D24:D25"/>
    <mergeCell ref="E24:E25"/>
    <mergeCell ref="F24:F25"/>
    <mergeCell ref="G24:G25"/>
    <mergeCell ref="A3:K3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autoPageBreaks="0" fitToPage="1"/>
  </sheetPr>
  <dimension ref="A1:L753"/>
  <sheetViews>
    <sheetView view="pageBreakPreview" topLeftCell="A721" zoomScale="90" zoomScaleNormal="100" zoomScaleSheetLayoutView="90" workbookViewId="0">
      <selection activeCell="N738" sqref="N738"/>
    </sheetView>
  </sheetViews>
  <sheetFormatPr defaultColWidth="9.140625" defaultRowHeight="12.75" outlineLevelRow="1"/>
  <cols>
    <col min="1" max="1" width="6.28515625" style="1" customWidth="1"/>
    <col min="2" max="2" width="11.85546875" style="1" customWidth="1"/>
    <col min="3" max="3" width="35.5703125" style="1" customWidth="1"/>
    <col min="4" max="4" width="6.85546875" style="1" customWidth="1"/>
    <col min="5" max="5" width="11.28515625" style="1" customWidth="1"/>
    <col min="6" max="6" width="10.140625" style="1" customWidth="1"/>
    <col min="7" max="7" width="11" style="1" customWidth="1"/>
    <col min="8" max="8" width="9" style="1" customWidth="1"/>
    <col min="9" max="9" width="17.5703125" style="1" customWidth="1"/>
    <col min="10" max="10" width="10" style="1" customWidth="1"/>
    <col min="11" max="11" width="25" style="1" customWidth="1"/>
    <col min="12" max="16384" width="9.140625" style="1"/>
  </cols>
  <sheetData>
    <row r="1" spans="1:12" s="20" customFormat="1">
      <c r="K1" s="30" t="s">
        <v>10</v>
      </c>
    </row>
    <row r="2" spans="1:12" s="20" customFormat="1">
      <c r="K2" s="30"/>
    </row>
    <row r="3" spans="1:12" ht="50.25" customHeight="1">
      <c r="A3" s="13"/>
      <c r="B3" s="192" t="s">
        <v>32</v>
      </c>
      <c r="C3" s="192"/>
      <c r="D3" s="192"/>
      <c r="E3" s="192"/>
      <c r="F3" s="192"/>
      <c r="G3" s="192"/>
      <c r="H3" s="192"/>
      <c r="I3" s="192"/>
      <c r="J3" s="192"/>
      <c r="K3" s="192"/>
    </row>
    <row r="4" spans="1:12" ht="18">
      <c r="A4" s="17"/>
      <c r="B4" s="14"/>
      <c r="C4" s="160" t="s">
        <v>11</v>
      </c>
      <c r="D4" s="160"/>
      <c r="E4" s="160"/>
      <c r="F4" s="160"/>
      <c r="G4" s="160"/>
      <c r="H4" s="160"/>
      <c r="I4" s="160"/>
      <c r="J4" s="14"/>
      <c r="K4" s="18"/>
    </row>
    <row r="5" spans="1:12" ht="18">
      <c r="A5" s="17"/>
      <c r="B5" s="14"/>
      <c r="C5" s="183" t="s">
        <v>33</v>
      </c>
      <c r="D5" s="183"/>
      <c r="E5" s="183"/>
      <c r="F5" s="183"/>
      <c r="G5" s="183"/>
      <c r="H5" s="183"/>
      <c r="I5" s="183"/>
      <c r="J5" s="14"/>
      <c r="K5" s="18"/>
    </row>
    <row r="6" spans="1:12" s="2" customFormat="1" ht="18">
      <c r="A6" s="10"/>
      <c r="B6" s="15"/>
      <c r="C6" s="184" t="s">
        <v>12</v>
      </c>
      <c r="D6" s="184"/>
      <c r="E6" s="184"/>
      <c r="F6" s="184"/>
      <c r="G6" s="184"/>
      <c r="H6" s="184"/>
      <c r="I6" s="184"/>
      <c r="J6" s="15"/>
      <c r="K6" s="10"/>
    </row>
    <row r="7" spans="1:12" s="2" customFormat="1" ht="18">
      <c r="A7" s="10"/>
      <c r="B7" s="15"/>
      <c r="C7" s="185" t="s">
        <v>34</v>
      </c>
      <c r="D7" s="185"/>
      <c r="E7" s="185"/>
      <c r="F7" s="185"/>
      <c r="G7" s="185"/>
      <c r="H7" s="185"/>
      <c r="I7" s="185"/>
      <c r="J7" s="15"/>
      <c r="K7" s="19"/>
    </row>
    <row r="8" spans="1:12" s="2" customFormat="1" ht="18">
      <c r="A8" s="15"/>
      <c r="B8" s="15"/>
      <c r="C8" s="186" t="s">
        <v>13</v>
      </c>
      <c r="D8" s="186"/>
      <c r="E8" s="186"/>
      <c r="F8" s="186"/>
      <c r="G8" s="186"/>
      <c r="H8" s="186"/>
      <c r="I8" s="186"/>
      <c r="J8" s="15"/>
      <c r="K8" s="16"/>
    </row>
    <row r="9" spans="1:12" ht="18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</row>
    <row r="10" spans="1:12" ht="18">
      <c r="B10" s="23"/>
      <c r="C10" s="46"/>
      <c r="D10" s="46"/>
      <c r="E10" s="46"/>
      <c r="F10" s="46"/>
      <c r="G10" s="46"/>
      <c r="H10" s="46"/>
      <c r="I10" s="46"/>
      <c r="J10" s="46"/>
      <c r="K10" s="46"/>
      <c r="L10" s="2"/>
    </row>
    <row r="11" spans="1:12" ht="38.25">
      <c r="A11" s="24"/>
      <c r="B11" s="24"/>
      <c r="C11" s="24"/>
      <c r="D11" s="24"/>
      <c r="F11" s="24"/>
      <c r="G11" s="31" t="s">
        <v>14</v>
      </c>
      <c r="H11" s="24"/>
      <c r="I11" s="31" t="s">
        <v>21</v>
      </c>
      <c r="J11" s="24"/>
      <c r="K11" s="24"/>
    </row>
    <row r="12" spans="1:12">
      <c r="A12" s="171" t="s">
        <v>1</v>
      </c>
      <c r="B12" s="171"/>
      <c r="C12" s="171"/>
      <c r="D12" s="22"/>
      <c r="E12" s="22"/>
      <c r="F12" s="22"/>
      <c r="G12" s="42">
        <f>524409.66/1000</f>
        <v>524.40966000000003</v>
      </c>
      <c r="H12" s="37"/>
      <c r="I12" s="41">
        <f>5573934.18/1000</f>
        <v>5573.9341799999993</v>
      </c>
      <c r="J12" s="34"/>
      <c r="K12" s="26" t="s">
        <v>22</v>
      </c>
    </row>
    <row r="13" spans="1:12">
      <c r="A13" s="27" t="s">
        <v>23</v>
      </c>
      <c r="B13" s="27"/>
      <c r="C13" s="27"/>
      <c r="D13" s="22"/>
      <c r="E13" s="22"/>
      <c r="F13" s="22"/>
      <c r="G13" s="36">
        <f>414079.62/1000</f>
        <v>414.07961999999998</v>
      </c>
      <c r="H13" s="39"/>
      <c r="I13" s="38">
        <f>4314183/1000</f>
        <v>4314.183</v>
      </c>
      <c r="J13" s="22"/>
      <c r="K13" s="25" t="s">
        <v>22</v>
      </c>
    </row>
    <row r="14" spans="1:12">
      <c r="A14" s="27" t="s">
        <v>24</v>
      </c>
      <c r="B14" s="27"/>
      <c r="C14" s="27"/>
      <c r="D14" s="22"/>
      <c r="E14" s="22"/>
      <c r="F14" s="22"/>
      <c r="G14" s="36">
        <f>8028.03/1000</f>
        <v>8.0280299999999993</v>
      </c>
      <c r="H14" s="39"/>
      <c r="I14" s="38">
        <f>172386.25/1000</f>
        <v>172.38624999999999</v>
      </c>
      <c r="J14" s="22"/>
      <c r="K14" s="25" t="s">
        <v>22</v>
      </c>
    </row>
    <row r="15" spans="1:12">
      <c r="A15" s="27" t="s">
        <v>25</v>
      </c>
      <c r="B15" s="27"/>
      <c r="C15" s="27"/>
      <c r="D15" s="22"/>
      <c r="E15" s="22"/>
      <c r="F15" s="22"/>
      <c r="G15" s="36">
        <f>0/1000</f>
        <v>0</v>
      </c>
      <c r="H15" s="39"/>
      <c r="I15" s="38">
        <f>0/1000</f>
        <v>0</v>
      </c>
      <c r="J15" s="22"/>
      <c r="K15" s="25" t="s">
        <v>22</v>
      </c>
    </row>
    <row r="16" spans="1:12">
      <c r="A16" s="27" t="s">
        <v>26</v>
      </c>
      <c r="B16" s="27"/>
      <c r="C16" s="27"/>
      <c r="D16" s="22"/>
      <c r="E16" s="22"/>
      <c r="F16" s="22"/>
      <c r="G16" s="36">
        <f>0/1000</f>
        <v>0</v>
      </c>
      <c r="H16" s="39"/>
      <c r="I16" s="38">
        <f>0/1000</f>
        <v>0</v>
      </c>
      <c r="J16" s="22"/>
      <c r="K16" s="25" t="s">
        <v>22</v>
      </c>
    </row>
    <row r="17" spans="1:11">
      <c r="A17" s="28" t="s">
        <v>2</v>
      </c>
      <c r="B17" s="28"/>
      <c r="C17" s="28"/>
      <c r="G17" s="36">
        <f>33969.99/1000</f>
        <v>33.969989999999996</v>
      </c>
      <c r="H17" s="37"/>
      <c r="I17" s="38">
        <f>896341.36/1000</f>
        <v>896.34136000000001</v>
      </c>
      <c r="J17" s="34"/>
      <c r="K17" s="25" t="s">
        <v>22</v>
      </c>
    </row>
    <row r="18" spans="1:11" s="3" customFormat="1">
      <c r="A18" s="28" t="s">
        <v>27</v>
      </c>
      <c r="B18" s="28"/>
      <c r="C18" s="28"/>
      <c r="G18" s="36">
        <v>2657.98</v>
      </c>
      <c r="H18" s="40"/>
      <c r="I18" s="38">
        <v>2657.98</v>
      </c>
      <c r="J18" s="35"/>
      <c r="K18" s="29" t="s">
        <v>28</v>
      </c>
    </row>
    <row r="19" spans="1:11">
      <c r="E19" s="172"/>
      <c r="F19" s="172"/>
      <c r="G19" s="172"/>
    </row>
    <row r="20" spans="1:11" ht="15">
      <c r="A20" s="9"/>
      <c r="B20" s="9"/>
      <c r="C20" s="9"/>
      <c r="D20" s="9"/>
      <c r="E20" s="9"/>
      <c r="F20" s="9"/>
      <c r="G20" s="9"/>
      <c r="H20" s="12"/>
      <c r="I20" s="12"/>
      <c r="J20" s="12"/>
      <c r="K20" s="12"/>
    </row>
    <row r="21" spans="1:11" ht="15">
      <c r="A21" s="33" t="s">
        <v>35</v>
      </c>
      <c r="B21" s="9"/>
      <c r="C21" s="9"/>
      <c r="D21" s="9"/>
      <c r="E21" s="9"/>
      <c r="F21" s="9"/>
      <c r="G21" s="9"/>
      <c r="H21" s="12"/>
      <c r="I21" s="12"/>
      <c r="J21" s="12"/>
      <c r="K21" s="12"/>
    </row>
    <row r="22" spans="1:11" ht="15">
      <c r="A22" s="33" t="s">
        <v>36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5" customFormat="1" ht="15.75" customHeight="1">
      <c r="A24" s="165" t="s">
        <v>3</v>
      </c>
      <c r="B24" s="165" t="s">
        <v>15</v>
      </c>
      <c r="C24" s="165" t="s">
        <v>4</v>
      </c>
      <c r="D24" s="165" t="s">
        <v>16</v>
      </c>
      <c r="E24" s="165" t="s">
        <v>5</v>
      </c>
      <c r="F24" s="165" t="s">
        <v>6</v>
      </c>
      <c r="G24" s="165" t="s">
        <v>7</v>
      </c>
      <c r="H24" s="165" t="s">
        <v>17</v>
      </c>
      <c r="I24" s="165" t="s">
        <v>18</v>
      </c>
      <c r="J24" s="165" t="s">
        <v>19</v>
      </c>
      <c r="K24" s="165" t="s">
        <v>20</v>
      </c>
    </row>
    <row r="25" spans="1:11" s="5" customFormat="1" ht="60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  <row r="26" spans="1:11" s="4" customFormat="1" ht="15" customHeight="1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</row>
    <row r="27" spans="1:11" s="21" customFormat="1" ht="15" hidden="1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8" customFormat="1" ht="22.15" customHeight="1">
      <c r="A28" s="166" t="s">
        <v>38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</row>
    <row r="29" spans="1:11" s="8" customFormat="1" ht="180">
      <c r="A29" s="59">
        <v>1</v>
      </c>
      <c r="B29" s="60" t="s">
        <v>39</v>
      </c>
      <c r="C29" s="60" t="s">
        <v>40</v>
      </c>
      <c r="D29" s="61" t="s">
        <v>41</v>
      </c>
      <c r="E29" s="62" t="s">
        <v>42</v>
      </c>
      <c r="F29" s="63">
        <v>389.3</v>
      </c>
      <c r="G29" s="64"/>
      <c r="H29" s="63"/>
      <c r="I29" s="65"/>
      <c r="J29" s="66"/>
      <c r="K29" s="67"/>
    </row>
    <row r="30" spans="1:11" s="8" customFormat="1" ht="15" outlineLevel="1">
      <c r="A30" s="59" t="s">
        <v>43</v>
      </c>
      <c r="B30" s="60"/>
      <c r="C30" s="60" t="s">
        <v>44</v>
      </c>
      <c r="D30" s="61"/>
      <c r="E30" s="62" t="s">
        <v>43</v>
      </c>
      <c r="F30" s="63">
        <v>295.92</v>
      </c>
      <c r="G30" s="64" t="s">
        <v>45</v>
      </c>
      <c r="H30" s="63"/>
      <c r="I30" s="65">
        <v>781.23</v>
      </c>
      <c r="J30" s="66">
        <v>26.39</v>
      </c>
      <c r="K30" s="67">
        <v>20616.63</v>
      </c>
    </row>
    <row r="31" spans="1:11" s="8" customFormat="1" ht="15" outlineLevel="1">
      <c r="A31" s="59" t="s">
        <v>43</v>
      </c>
      <c r="B31" s="60"/>
      <c r="C31" s="60" t="s">
        <v>46</v>
      </c>
      <c r="D31" s="61"/>
      <c r="E31" s="62" t="s">
        <v>43</v>
      </c>
      <c r="F31" s="63">
        <v>38.64</v>
      </c>
      <c r="G31" s="64" t="s">
        <v>47</v>
      </c>
      <c r="H31" s="63"/>
      <c r="I31" s="65">
        <v>92.74</v>
      </c>
      <c r="J31" s="66">
        <v>8.6</v>
      </c>
      <c r="K31" s="67">
        <v>797.53</v>
      </c>
    </row>
    <row r="32" spans="1:11" s="8" customFormat="1" ht="15" outlineLevel="1">
      <c r="A32" s="59" t="s">
        <v>43</v>
      </c>
      <c r="B32" s="60"/>
      <c r="C32" s="60" t="s">
        <v>48</v>
      </c>
      <c r="D32" s="61"/>
      <c r="E32" s="62" t="s">
        <v>43</v>
      </c>
      <c r="F32" s="63" t="s">
        <v>49</v>
      </c>
      <c r="G32" s="64"/>
      <c r="H32" s="63"/>
      <c r="I32" s="68" t="s">
        <v>50</v>
      </c>
      <c r="J32" s="66">
        <v>26.39</v>
      </c>
      <c r="K32" s="69" t="s">
        <v>51</v>
      </c>
    </row>
    <row r="33" spans="1:11" s="8" customFormat="1" ht="15" outlineLevel="1">
      <c r="A33" s="59" t="s">
        <v>43</v>
      </c>
      <c r="B33" s="60"/>
      <c r="C33" s="60" t="s">
        <v>52</v>
      </c>
      <c r="D33" s="61"/>
      <c r="E33" s="62" t="s">
        <v>43</v>
      </c>
      <c r="F33" s="63">
        <v>54.74</v>
      </c>
      <c r="G33" s="64">
        <v>0</v>
      </c>
      <c r="H33" s="63"/>
      <c r="I33" s="65"/>
      <c r="J33" s="66">
        <v>8.17</v>
      </c>
      <c r="K33" s="67"/>
    </row>
    <row r="34" spans="1:11" s="8" customFormat="1" ht="15" outlineLevel="1">
      <c r="A34" s="59" t="s">
        <v>43</v>
      </c>
      <c r="B34" s="60"/>
      <c r="C34" s="60" t="s">
        <v>53</v>
      </c>
      <c r="D34" s="61" t="s">
        <v>54</v>
      </c>
      <c r="E34" s="62">
        <v>67</v>
      </c>
      <c r="F34" s="63"/>
      <c r="G34" s="64"/>
      <c r="H34" s="63"/>
      <c r="I34" s="65">
        <v>523.41999999999996</v>
      </c>
      <c r="J34" s="66">
        <v>70</v>
      </c>
      <c r="K34" s="67">
        <v>14431.64</v>
      </c>
    </row>
    <row r="35" spans="1:11" s="8" customFormat="1" ht="15" outlineLevel="1">
      <c r="A35" s="59" t="s">
        <v>43</v>
      </c>
      <c r="B35" s="60"/>
      <c r="C35" s="60" t="s">
        <v>55</v>
      </c>
      <c r="D35" s="61" t="s">
        <v>54</v>
      </c>
      <c r="E35" s="62">
        <v>67</v>
      </c>
      <c r="F35" s="63"/>
      <c r="G35" s="64"/>
      <c r="H35" s="63"/>
      <c r="I35" s="65">
        <v>523.41999999999996</v>
      </c>
      <c r="J35" s="66">
        <v>41</v>
      </c>
      <c r="K35" s="67">
        <v>8452.82</v>
      </c>
    </row>
    <row r="36" spans="1:11" s="8" customFormat="1" ht="15" outlineLevel="1">
      <c r="A36" s="59" t="s">
        <v>43</v>
      </c>
      <c r="B36" s="60"/>
      <c r="C36" s="60" t="s">
        <v>56</v>
      </c>
      <c r="D36" s="61" t="s">
        <v>54</v>
      </c>
      <c r="E36" s="62">
        <v>98</v>
      </c>
      <c r="F36" s="63"/>
      <c r="G36" s="64"/>
      <c r="H36" s="63"/>
      <c r="I36" s="65">
        <v>7.39</v>
      </c>
      <c r="J36" s="66">
        <v>95</v>
      </c>
      <c r="K36" s="67">
        <v>188.94</v>
      </c>
    </row>
    <row r="37" spans="1:11" s="8" customFormat="1" ht="15" outlineLevel="1">
      <c r="A37" s="59" t="s">
        <v>43</v>
      </c>
      <c r="B37" s="60"/>
      <c r="C37" s="60" t="s">
        <v>57</v>
      </c>
      <c r="D37" s="61" t="s">
        <v>54</v>
      </c>
      <c r="E37" s="62">
        <v>77</v>
      </c>
      <c r="F37" s="63"/>
      <c r="G37" s="64"/>
      <c r="H37" s="63"/>
      <c r="I37" s="65">
        <v>5.81</v>
      </c>
      <c r="J37" s="66">
        <v>65</v>
      </c>
      <c r="K37" s="67">
        <v>129.27000000000001</v>
      </c>
    </row>
    <row r="38" spans="1:11" s="8" customFormat="1" ht="30" outlineLevel="1">
      <c r="A38" s="59" t="s">
        <v>43</v>
      </c>
      <c r="B38" s="60"/>
      <c r="C38" s="60" t="s">
        <v>58</v>
      </c>
      <c r="D38" s="61" t="s">
        <v>59</v>
      </c>
      <c r="E38" s="62">
        <v>24</v>
      </c>
      <c r="F38" s="63"/>
      <c r="G38" s="64" t="s">
        <v>45</v>
      </c>
      <c r="H38" s="63"/>
      <c r="I38" s="65">
        <v>63.36</v>
      </c>
      <c r="J38" s="66"/>
      <c r="K38" s="67"/>
    </row>
    <row r="39" spans="1:11" s="8" customFormat="1" ht="15.75">
      <c r="A39" s="70" t="s">
        <v>43</v>
      </c>
      <c r="B39" s="71"/>
      <c r="C39" s="71" t="s">
        <v>60</v>
      </c>
      <c r="D39" s="72"/>
      <c r="E39" s="73" t="s">
        <v>43</v>
      </c>
      <c r="F39" s="74"/>
      <c r="G39" s="75"/>
      <c r="H39" s="74"/>
      <c r="I39" s="76">
        <v>1934.01</v>
      </c>
      <c r="J39" s="77"/>
      <c r="K39" s="78">
        <v>44616.83</v>
      </c>
    </row>
    <row r="40" spans="1:11" s="8" customFormat="1" ht="15" outlineLevel="1">
      <c r="A40" s="59" t="s">
        <v>43</v>
      </c>
      <c r="B40" s="60"/>
      <c r="C40" s="60" t="s">
        <v>61</v>
      </c>
      <c r="D40" s="61"/>
      <c r="E40" s="62" t="s">
        <v>43</v>
      </c>
      <c r="F40" s="63"/>
      <c r="G40" s="64"/>
      <c r="H40" s="63"/>
      <c r="I40" s="65"/>
      <c r="J40" s="66"/>
      <c r="K40" s="67"/>
    </row>
    <row r="41" spans="1:11" s="8" customFormat="1" ht="15" outlineLevel="1">
      <c r="A41" s="59" t="s">
        <v>43</v>
      </c>
      <c r="B41" s="60"/>
      <c r="C41" s="60" t="s">
        <v>46</v>
      </c>
      <c r="D41" s="61"/>
      <c r="E41" s="62" t="s">
        <v>43</v>
      </c>
      <c r="F41" s="63">
        <v>3.14</v>
      </c>
      <c r="G41" s="64" t="s">
        <v>62</v>
      </c>
      <c r="H41" s="63"/>
      <c r="I41" s="65">
        <v>0.75</v>
      </c>
      <c r="J41" s="66">
        <v>26.39</v>
      </c>
      <c r="K41" s="67">
        <v>19.89</v>
      </c>
    </row>
    <row r="42" spans="1:11" s="8" customFormat="1" ht="15" outlineLevel="1">
      <c r="A42" s="59" t="s">
        <v>43</v>
      </c>
      <c r="B42" s="60"/>
      <c r="C42" s="60" t="s">
        <v>48</v>
      </c>
      <c r="D42" s="61"/>
      <c r="E42" s="62" t="s">
        <v>43</v>
      </c>
      <c r="F42" s="63">
        <v>3.14</v>
      </c>
      <c r="G42" s="64" t="s">
        <v>62</v>
      </c>
      <c r="H42" s="63"/>
      <c r="I42" s="65">
        <v>0.75</v>
      </c>
      <c r="J42" s="66">
        <v>26.39</v>
      </c>
      <c r="K42" s="67">
        <v>19.89</v>
      </c>
    </row>
    <row r="43" spans="1:11" s="8" customFormat="1" ht="15" outlineLevel="1">
      <c r="A43" s="59" t="s">
        <v>43</v>
      </c>
      <c r="B43" s="60"/>
      <c r="C43" s="60" t="s">
        <v>63</v>
      </c>
      <c r="D43" s="61" t="s">
        <v>54</v>
      </c>
      <c r="E43" s="62">
        <v>175</v>
      </c>
      <c r="F43" s="63"/>
      <c r="G43" s="64"/>
      <c r="H43" s="63"/>
      <c r="I43" s="65">
        <v>1.32</v>
      </c>
      <c r="J43" s="66">
        <v>160</v>
      </c>
      <c r="K43" s="67">
        <v>31.83</v>
      </c>
    </row>
    <row r="44" spans="1:11" s="8" customFormat="1" ht="15" outlineLevel="1">
      <c r="A44" s="59" t="s">
        <v>43</v>
      </c>
      <c r="B44" s="60"/>
      <c r="C44" s="60" t="s">
        <v>64</v>
      </c>
      <c r="D44" s="61"/>
      <c r="E44" s="62" t="s">
        <v>43</v>
      </c>
      <c r="F44" s="63"/>
      <c r="G44" s="64"/>
      <c r="H44" s="63"/>
      <c r="I44" s="65">
        <v>2.0699999999999998</v>
      </c>
      <c r="J44" s="66"/>
      <c r="K44" s="67">
        <v>51.72</v>
      </c>
    </row>
    <row r="45" spans="1:11" s="8" customFormat="1" ht="15.75">
      <c r="A45" s="70" t="s">
        <v>43</v>
      </c>
      <c r="B45" s="71"/>
      <c r="C45" s="71" t="s">
        <v>65</v>
      </c>
      <c r="D45" s="72"/>
      <c r="E45" s="73" t="s">
        <v>43</v>
      </c>
      <c r="F45" s="74"/>
      <c r="G45" s="75"/>
      <c r="H45" s="74"/>
      <c r="I45" s="76">
        <v>1936.08</v>
      </c>
      <c r="J45" s="77"/>
      <c r="K45" s="78">
        <v>44668.55</v>
      </c>
    </row>
    <row r="46" spans="1:11" s="8" customFormat="1" ht="180">
      <c r="A46" s="59">
        <v>2</v>
      </c>
      <c r="B46" s="60" t="s">
        <v>66</v>
      </c>
      <c r="C46" s="60" t="s">
        <v>67</v>
      </c>
      <c r="D46" s="61" t="s">
        <v>68</v>
      </c>
      <c r="E46" s="62" t="s">
        <v>69</v>
      </c>
      <c r="F46" s="63">
        <v>900</v>
      </c>
      <c r="G46" s="64"/>
      <c r="H46" s="63"/>
      <c r="I46" s="65"/>
      <c r="J46" s="66"/>
      <c r="K46" s="67"/>
    </row>
    <row r="47" spans="1:11" s="8" customFormat="1" ht="15" outlineLevel="1">
      <c r="A47" s="59" t="s">
        <v>43</v>
      </c>
      <c r="B47" s="60"/>
      <c r="C47" s="60" t="s">
        <v>44</v>
      </c>
      <c r="D47" s="61"/>
      <c r="E47" s="62" t="s">
        <v>43</v>
      </c>
      <c r="F47" s="63">
        <v>752.4</v>
      </c>
      <c r="G47" s="64" t="s">
        <v>70</v>
      </c>
      <c r="H47" s="63"/>
      <c r="I47" s="65">
        <v>298.98</v>
      </c>
      <c r="J47" s="66">
        <v>26.39</v>
      </c>
      <c r="K47" s="67">
        <v>7890.17</v>
      </c>
    </row>
    <row r="48" spans="1:11" s="8" customFormat="1" ht="15" outlineLevel="1">
      <c r="A48" s="59" t="s">
        <v>43</v>
      </c>
      <c r="B48" s="60"/>
      <c r="C48" s="60" t="s">
        <v>46</v>
      </c>
      <c r="D48" s="61"/>
      <c r="E48" s="62" t="s">
        <v>43</v>
      </c>
      <c r="F48" s="63"/>
      <c r="G48" s="64" t="s">
        <v>71</v>
      </c>
      <c r="H48" s="63"/>
      <c r="I48" s="65"/>
      <c r="J48" s="66"/>
      <c r="K48" s="67"/>
    </row>
    <row r="49" spans="1:11" s="8" customFormat="1" ht="15" outlineLevel="1">
      <c r="A49" s="59" t="s">
        <v>43</v>
      </c>
      <c r="B49" s="60"/>
      <c r="C49" s="60" t="s">
        <v>48</v>
      </c>
      <c r="D49" s="61"/>
      <c r="E49" s="62" t="s">
        <v>43</v>
      </c>
      <c r="F49" s="63"/>
      <c r="G49" s="64"/>
      <c r="H49" s="63"/>
      <c r="I49" s="65"/>
      <c r="J49" s="66">
        <v>26.39</v>
      </c>
      <c r="K49" s="67"/>
    </row>
    <row r="50" spans="1:11" s="8" customFormat="1" ht="15" outlineLevel="1">
      <c r="A50" s="59" t="s">
        <v>43</v>
      </c>
      <c r="B50" s="60"/>
      <c r="C50" s="60" t="s">
        <v>52</v>
      </c>
      <c r="D50" s="61"/>
      <c r="E50" s="62" t="s">
        <v>43</v>
      </c>
      <c r="F50" s="63">
        <v>147.6</v>
      </c>
      <c r="G50" s="64">
        <v>0</v>
      </c>
      <c r="H50" s="63"/>
      <c r="I50" s="65"/>
      <c r="J50" s="66">
        <v>8.17</v>
      </c>
      <c r="K50" s="67"/>
    </row>
    <row r="51" spans="1:11" s="8" customFormat="1" ht="15" outlineLevel="1">
      <c r="A51" s="59" t="s">
        <v>43</v>
      </c>
      <c r="B51" s="60"/>
      <c r="C51" s="60" t="s">
        <v>53</v>
      </c>
      <c r="D51" s="61" t="s">
        <v>54</v>
      </c>
      <c r="E51" s="62">
        <v>104</v>
      </c>
      <c r="F51" s="63"/>
      <c r="G51" s="64"/>
      <c r="H51" s="63"/>
      <c r="I51" s="65">
        <v>310.94</v>
      </c>
      <c r="J51" s="66">
        <v>87</v>
      </c>
      <c r="K51" s="67">
        <v>6864.45</v>
      </c>
    </row>
    <row r="52" spans="1:11" s="8" customFormat="1" ht="15" outlineLevel="1">
      <c r="A52" s="59" t="s">
        <v>43</v>
      </c>
      <c r="B52" s="60"/>
      <c r="C52" s="60" t="s">
        <v>55</v>
      </c>
      <c r="D52" s="61" t="s">
        <v>54</v>
      </c>
      <c r="E52" s="62">
        <v>70</v>
      </c>
      <c r="F52" s="63"/>
      <c r="G52" s="64"/>
      <c r="H52" s="63"/>
      <c r="I52" s="65">
        <v>209.29</v>
      </c>
      <c r="J52" s="66">
        <v>41</v>
      </c>
      <c r="K52" s="67">
        <v>3234.97</v>
      </c>
    </row>
    <row r="53" spans="1:11" s="8" customFormat="1" ht="15" outlineLevel="1">
      <c r="A53" s="59" t="s">
        <v>43</v>
      </c>
      <c r="B53" s="60"/>
      <c r="C53" s="60" t="s">
        <v>56</v>
      </c>
      <c r="D53" s="61" t="s">
        <v>54</v>
      </c>
      <c r="E53" s="62">
        <v>98</v>
      </c>
      <c r="F53" s="63"/>
      <c r="G53" s="64"/>
      <c r="H53" s="63"/>
      <c r="I53" s="65">
        <v>0</v>
      </c>
      <c r="J53" s="66">
        <v>95</v>
      </c>
      <c r="K53" s="67">
        <v>0</v>
      </c>
    </row>
    <row r="54" spans="1:11" s="8" customFormat="1" ht="15" outlineLevel="1">
      <c r="A54" s="59" t="s">
        <v>43</v>
      </c>
      <c r="B54" s="60"/>
      <c r="C54" s="60" t="s">
        <v>57</v>
      </c>
      <c r="D54" s="61" t="s">
        <v>54</v>
      </c>
      <c r="E54" s="62">
        <v>77</v>
      </c>
      <c r="F54" s="63"/>
      <c r="G54" s="64"/>
      <c r="H54" s="63"/>
      <c r="I54" s="65">
        <v>0</v>
      </c>
      <c r="J54" s="66">
        <v>65</v>
      </c>
      <c r="K54" s="67">
        <v>0</v>
      </c>
    </row>
    <row r="55" spans="1:11" s="8" customFormat="1" ht="30" outlineLevel="1">
      <c r="A55" s="59" t="s">
        <v>43</v>
      </c>
      <c r="B55" s="60"/>
      <c r="C55" s="60" t="s">
        <v>58</v>
      </c>
      <c r="D55" s="61" t="s">
        <v>59</v>
      </c>
      <c r="E55" s="62">
        <v>57</v>
      </c>
      <c r="F55" s="63"/>
      <c r="G55" s="64" t="s">
        <v>70</v>
      </c>
      <c r="H55" s="63"/>
      <c r="I55" s="65">
        <v>22.65</v>
      </c>
      <c r="J55" s="66"/>
      <c r="K55" s="67"/>
    </row>
    <row r="56" spans="1:11" s="8" customFormat="1" ht="15.75">
      <c r="A56" s="70" t="s">
        <v>43</v>
      </c>
      <c r="B56" s="71"/>
      <c r="C56" s="71" t="s">
        <v>60</v>
      </c>
      <c r="D56" s="72"/>
      <c r="E56" s="73" t="s">
        <v>43</v>
      </c>
      <c r="F56" s="74"/>
      <c r="G56" s="75"/>
      <c r="H56" s="74"/>
      <c r="I56" s="76">
        <v>819.21</v>
      </c>
      <c r="J56" s="77"/>
      <c r="K56" s="78">
        <v>17989.59</v>
      </c>
    </row>
    <row r="57" spans="1:11" s="8" customFormat="1" ht="120">
      <c r="A57" s="59">
        <v>3</v>
      </c>
      <c r="B57" s="60" t="s">
        <v>72</v>
      </c>
      <c r="C57" s="60" t="s">
        <v>73</v>
      </c>
      <c r="D57" s="61" t="s">
        <v>74</v>
      </c>
      <c r="E57" s="62" t="s">
        <v>75</v>
      </c>
      <c r="F57" s="63">
        <v>242.76</v>
      </c>
      <c r="G57" s="64"/>
      <c r="H57" s="63"/>
      <c r="I57" s="65"/>
      <c r="J57" s="66"/>
      <c r="K57" s="67"/>
    </row>
    <row r="58" spans="1:11" s="8" customFormat="1" ht="15" outlineLevel="1">
      <c r="A58" s="59" t="s">
        <v>43</v>
      </c>
      <c r="B58" s="60"/>
      <c r="C58" s="60" t="s">
        <v>44</v>
      </c>
      <c r="D58" s="61"/>
      <c r="E58" s="62" t="s">
        <v>43</v>
      </c>
      <c r="F58" s="63">
        <v>189.38</v>
      </c>
      <c r="G58" s="64" t="s">
        <v>76</v>
      </c>
      <c r="H58" s="63"/>
      <c r="I58" s="65">
        <v>34.65</v>
      </c>
      <c r="J58" s="66">
        <v>26.39</v>
      </c>
      <c r="K58" s="67">
        <v>914.35</v>
      </c>
    </row>
    <row r="59" spans="1:11" s="8" customFormat="1" ht="15" outlineLevel="1">
      <c r="A59" s="59" t="s">
        <v>43</v>
      </c>
      <c r="B59" s="60"/>
      <c r="C59" s="60" t="s">
        <v>46</v>
      </c>
      <c r="D59" s="61"/>
      <c r="E59" s="62" t="s">
        <v>43</v>
      </c>
      <c r="F59" s="63">
        <v>8.1199999999999992</v>
      </c>
      <c r="G59" s="64">
        <v>1.2</v>
      </c>
      <c r="H59" s="63"/>
      <c r="I59" s="65">
        <v>1.35</v>
      </c>
      <c r="J59" s="66">
        <v>6.41</v>
      </c>
      <c r="K59" s="67">
        <v>8.66</v>
      </c>
    </row>
    <row r="60" spans="1:11" s="8" customFormat="1" ht="15" outlineLevel="1">
      <c r="A60" s="59" t="s">
        <v>43</v>
      </c>
      <c r="B60" s="60"/>
      <c r="C60" s="60" t="s">
        <v>48</v>
      </c>
      <c r="D60" s="61"/>
      <c r="E60" s="62" t="s">
        <v>43</v>
      </c>
      <c r="F60" s="63" t="s">
        <v>77</v>
      </c>
      <c r="G60" s="64"/>
      <c r="H60" s="63"/>
      <c r="I60" s="68" t="s">
        <v>78</v>
      </c>
      <c r="J60" s="66">
        <v>26.39</v>
      </c>
      <c r="K60" s="69" t="s">
        <v>79</v>
      </c>
    </row>
    <row r="61" spans="1:11" s="8" customFormat="1" ht="15" outlineLevel="1">
      <c r="A61" s="59" t="s">
        <v>43</v>
      </c>
      <c r="B61" s="60"/>
      <c r="C61" s="60" t="s">
        <v>52</v>
      </c>
      <c r="D61" s="61"/>
      <c r="E61" s="62" t="s">
        <v>43</v>
      </c>
      <c r="F61" s="63">
        <v>45.26</v>
      </c>
      <c r="G61" s="64"/>
      <c r="H61" s="63"/>
      <c r="I61" s="65">
        <v>6.27</v>
      </c>
      <c r="J61" s="66">
        <v>3.74</v>
      </c>
      <c r="K61" s="67">
        <v>23.46</v>
      </c>
    </row>
    <row r="62" spans="1:11" s="8" customFormat="1" ht="15" outlineLevel="1">
      <c r="A62" s="59" t="s">
        <v>43</v>
      </c>
      <c r="B62" s="60"/>
      <c r="C62" s="60" t="s">
        <v>53</v>
      </c>
      <c r="D62" s="61" t="s">
        <v>54</v>
      </c>
      <c r="E62" s="62">
        <v>104</v>
      </c>
      <c r="F62" s="63"/>
      <c r="G62" s="64"/>
      <c r="H62" s="63"/>
      <c r="I62" s="65">
        <v>36.04</v>
      </c>
      <c r="J62" s="66">
        <v>87</v>
      </c>
      <c r="K62" s="67">
        <v>795.48</v>
      </c>
    </row>
    <row r="63" spans="1:11" s="8" customFormat="1" ht="15" outlineLevel="1">
      <c r="A63" s="59" t="s">
        <v>43</v>
      </c>
      <c r="B63" s="60"/>
      <c r="C63" s="60" t="s">
        <v>55</v>
      </c>
      <c r="D63" s="61" t="s">
        <v>54</v>
      </c>
      <c r="E63" s="62">
        <v>70</v>
      </c>
      <c r="F63" s="63"/>
      <c r="G63" s="64"/>
      <c r="H63" s="63"/>
      <c r="I63" s="65">
        <v>24.26</v>
      </c>
      <c r="J63" s="66">
        <v>41</v>
      </c>
      <c r="K63" s="67">
        <v>374.88</v>
      </c>
    </row>
    <row r="64" spans="1:11" s="8" customFormat="1" ht="15" outlineLevel="1">
      <c r="A64" s="59" t="s">
        <v>43</v>
      </c>
      <c r="B64" s="60"/>
      <c r="C64" s="60" t="s">
        <v>56</v>
      </c>
      <c r="D64" s="61" t="s">
        <v>54</v>
      </c>
      <c r="E64" s="62">
        <v>98</v>
      </c>
      <c r="F64" s="63"/>
      <c r="G64" s="64"/>
      <c r="H64" s="63"/>
      <c r="I64" s="65">
        <v>0.02</v>
      </c>
      <c r="J64" s="66">
        <v>95</v>
      </c>
      <c r="K64" s="67">
        <v>0.42</v>
      </c>
    </row>
    <row r="65" spans="1:11" s="8" customFormat="1" ht="15" outlineLevel="1">
      <c r="A65" s="59" t="s">
        <v>43</v>
      </c>
      <c r="B65" s="60"/>
      <c r="C65" s="60" t="s">
        <v>57</v>
      </c>
      <c r="D65" s="61" t="s">
        <v>54</v>
      </c>
      <c r="E65" s="62">
        <v>77</v>
      </c>
      <c r="F65" s="63"/>
      <c r="G65" s="64"/>
      <c r="H65" s="63"/>
      <c r="I65" s="65">
        <v>0.02</v>
      </c>
      <c r="J65" s="66">
        <v>65</v>
      </c>
      <c r="K65" s="67">
        <v>0.28999999999999998</v>
      </c>
    </row>
    <row r="66" spans="1:11" s="8" customFormat="1" ht="30" outlineLevel="1">
      <c r="A66" s="59" t="s">
        <v>43</v>
      </c>
      <c r="B66" s="60"/>
      <c r="C66" s="60" t="s">
        <v>58</v>
      </c>
      <c r="D66" s="61" t="s">
        <v>59</v>
      </c>
      <c r="E66" s="62">
        <v>16.64</v>
      </c>
      <c r="F66" s="63"/>
      <c r="G66" s="64" t="s">
        <v>76</v>
      </c>
      <c r="H66" s="63"/>
      <c r="I66" s="65">
        <v>3.04</v>
      </c>
      <c r="J66" s="66"/>
      <c r="K66" s="67"/>
    </row>
    <row r="67" spans="1:11" s="8" customFormat="1" ht="15.75">
      <c r="A67" s="70" t="s">
        <v>43</v>
      </c>
      <c r="B67" s="71"/>
      <c r="C67" s="71" t="s">
        <v>60</v>
      </c>
      <c r="D67" s="72"/>
      <c r="E67" s="73" t="s">
        <v>43</v>
      </c>
      <c r="F67" s="74"/>
      <c r="G67" s="75"/>
      <c r="H67" s="74"/>
      <c r="I67" s="76">
        <v>102.61</v>
      </c>
      <c r="J67" s="77"/>
      <c r="K67" s="78">
        <v>2117.54</v>
      </c>
    </row>
    <row r="68" spans="1:11" s="8" customFormat="1" ht="15" outlineLevel="1">
      <c r="A68" s="59" t="s">
        <v>43</v>
      </c>
      <c r="B68" s="60"/>
      <c r="C68" s="60" t="s">
        <v>61</v>
      </c>
      <c r="D68" s="61"/>
      <c r="E68" s="62" t="s">
        <v>43</v>
      </c>
      <c r="F68" s="63"/>
      <c r="G68" s="64"/>
      <c r="H68" s="63"/>
      <c r="I68" s="65"/>
      <c r="J68" s="66"/>
      <c r="K68" s="67"/>
    </row>
    <row r="69" spans="1:11" s="8" customFormat="1" ht="15" outlineLevel="1">
      <c r="A69" s="59" t="s">
        <v>43</v>
      </c>
      <c r="B69" s="60"/>
      <c r="C69" s="60" t="s">
        <v>46</v>
      </c>
      <c r="D69" s="61"/>
      <c r="E69" s="62" t="s">
        <v>43</v>
      </c>
      <c r="F69" s="63">
        <v>0.1</v>
      </c>
      <c r="G69" s="64" t="s">
        <v>80</v>
      </c>
      <c r="H69" s="63"/>
      <c r="I69" s="65"/>
      <c r="J69" s="66">
        <v>26.39</v>
      </c>
      <c r="K69" s="67">
        <v>0.04</v>
      </c>
    </row>
    <row r="70" spans="1:11" s="8" customFormat="1" ht="15" outlineLevel="1">
      <c r="A70" s="59" t="s">
        <v>43</v>
      </c>
      <c r="B70" s="60"/>
      <c r="C70" s="60" t="s">
        <v>48</v>
      </c>
      <c r="D70" s="61"/>
      <c r="E70" s="62" t="s">
        <v>43</v>
      </c>
      <c r="F70" s="63">
        <v>0.1</v>
      </c>
      <c r="G70" s="64" t="s">
        <v>80</v>
      </c>
      <c r="H70" s="63"/>
      <c r="I70" s="65"/>
      <c r="J70" s="66">
        <v>26.39</v>
      </c>
      <c r="K70" s="67">
        <v>0.04</v>
      </c>
    </row>
    <row r="71" spans="1:11" s="8" customFormat="1" ht="15" outlineLevel="1">
      <c r="A71" s="59" t="s">
        <v>43</v>
      </c>
      <c r="B71" s="60"/>
      <c r="C71" s="60" t="s">
        <v>63</v>
      </c>
      <c r="D71" s="61" t="s">
        <v>54</v>
      </c>
      <c r="E71" s="62">
        <v>175</v>
      </c>
      <c r="F71" s="63"/>
      <c r="G71" s="64"/>
      <c r="H71" s="63"/>
      <c r="I71" s="65">
        <v>0</v>
      </c>
      <c r="J71" s="66">
        <v>160</v>
      </c>
      <c r="K71" s="67">
        <v>7.0000000000000007E-2</v>
      </c>
    </row>
    <row r="72" spans="1:11" s="8" customFormat="1" ht="15" outlineLevel="1">
      <c r="A72" s="59" t="s">
        <v>43</v>
      </c>
      <c r="B72" s="60"/>
      <c r="C72" s="60" t="s">
        <v>64</v>
      </c>
      <c r="D72" s="61"/>
      <c r="E72" s="62" t="s">
        <v>43</v>
      </c>
      <c r="F72" s="63"/>
      <c r="G72" s="64"/>
      <c r="H72" s="63"/>
      <c r="I72" s="65"/>
      <c r="J72" s="66"/>
      <c r="K72" s="67">
        <v>0.11</v>
      </c>
    </row>
    <row r="73" spans="1:11" s="8" customFormat="1" ht="15.75">
      <c r="A73" s="70" t="s">
        <v>43</v>
      </c>
      <c r="B73" s="71"/>
      <c r="C73" s="71" t="s">
        <v>65</v>
      </c>
      <c r="D73" s="72"/>
      <c r="E73" s="73" t="s">
        <v>43</v>
      </c>
      <c r="F73" s="74"/>
      <c r="G73" s="75"/>
      <c r="H73" s="74"/>
      <c r="I73" s="76">
        <v>102.61</v>
      </c>
      <c r="J73" s="77"/>
      <c r="K73" s="78">
        <v>2117.65</v>
      </c>
    </row>
    <row r="74" spans="1:11" s="8" customFormat="1" ht="240">
      <c r="A74" s="59">
        <v>4</v>
      </c>
      <c r="B74" s="60" t="s">
        <v>81</v>
      </c>
      <c r="C74" s="60" t="s">
        <v>82</v>
      </c>
      <c r="D74" s="61" t="s">
        <v>83</v>
      </c>
      <c r="E74" s="62" t="s">
        <v>84</v>
      </c>
      <c r="F74" s="63">
        <v>1738.1</v>
      </c>
      <c r="G74" s="64"/>
      <c r="H74" s="63"/>
      <c r="I74" s="65"/>
      <c r="J74" s="66"/>
      <c r="K74" s="67"/>
    </row>
    <row r="75" spans="1:11" s="8" customFormat="1" ht="25.5" outlineLevel="1">
      <c r="A75" s="59" t="s">
        <v>43</v>
      </c>
      <c r="B75" s="60"/>
      <c r="C75" s="60" t="s">
        <v>44</v>
      </c>
      <c r="D75" s="61"/>
      <c r="E75" s="62" t="s">
        <v>43</v>
      </c>
      <c r="F75" s="63">
        <v>986.98</v>
      </c>
      <c r="G75" s="64" t="s">
        <v>85</v>
      </c>
      <c r="H75" s="63"/>
      <c r="I75" s="65">
        <v>779.08</v>
      </c>
      <c r="J75" s="66">
        <v>26.39</v>
      </c>
      <c r="K75" s="67">
        <v>20559.990000000002</v>
      </c>
    </row>
    <row r="76" spans="1:11" s="8" customFormat="1" ht="25.5" outlineLevel="1">
      <c r="A76" s="59" t="s">
        <v>43</v>
      </c>
      <c r="B76" s="60"/>
      <c r="C76" s="60" t="s">
        <v>46</v>
      </c>
      <c r="D76" s="61"/>
      <c r="E76" s="62" t="s">
        <v>43</v>
      </c>
      <c r="F76" s="63">
        <v>51.34</v>
      </c>
      <c r="G76" s="64" t="s">
        <v>86</v>
      </c>
      <c r="H76" s="63"/>
      <c r="I76" s="65">
        <v>40.049999999999997</v>
      </c>
      <c r="J76" s="66">
        <v>10.25</v>
      </c>
      <c r="K76" s="67">
        <v>410.46</v>
      </c>
    </row>
    <row r="77" spans="1:11" s="8" customFormat="1" ht="15" outlineLevel="1">
      <c r="A77" s="59" t="s">
        <v>43</v>
      </c>
      <c r="B77" s="60"/>
      <c r="C77" s="60" t="s">
        <v>48</v>
      </c>
      <c r="D77" s="61"/>
      <c r="E77" s="62" t="s">
        <v>43</v>
      </c>
      <c r="F77" s="63" t="s">
        <v>87</v>
      </c>
      <c r="G77" s="64"/>
      <c r="H77" s="63"/>
      <c r="I77" s="68" t="s">
        <v>88</v>
      </c>
      <c r="J77" s="66">
        <v>26.39</v>
      </c>
      <c r="K77" s="69" t="s">
        <v>89</v>
      </c>
    </row>
    <row r="78" spans="1:11" s="8" customFormat="1" ht="15" outlineLevel="1">
      <c r="A78" s="59" t="s">
        <v>43</v>
      </c>
      <c r="B78" s="60"/>
      <c r="C78" s="60" t="s">
        <v>52</v>
      </c>
      <c r="D78" s="61"/>
      <c r="E78" s="62" t="s">
        <v>43</v>
      </c>
      <c r="F78" s="63">
        <v>699.78</v>
      </c>
      <c r="G78" s="64">
        <v>0</v>
      </c>
      <c r="H78" s="63"/>
      <c r="I78" s="65"/>
      <c r="J78" s="66">
        <v>3.21</v>
      </c>
      <c r="K78" s="67"/>
    </row>
    <row r="79" spans="1:11" s="8" customFormat="1" ht="15" outlineLevel="1">
      <c r="A79" s="59" t="s">
        <v>43</v>
      </c>
      <c r="B79" s="60"/>
      <c r="C79" s="60" t="s">
        <v>53</v>
      </c>
      <c r="D79" s="61" t="s">
        <v>54</v>
      </c>
      <c r="E79" s="62">
        <v>104</v>
      </c>
      <c r="F79" s="63"/>
      <c r="G79" s="64"/>
      <c r="H79" s="63"/>
      <c r="I79" s="65">
        <v>810.24</v>
      </c>
      <c r="J79" s="66">
        <v>87</v>
      </c>
      <c r="K79" s="67">
        <v>17887.189999999999</v>
      </c>
    </row>
    <row r="80" spans="1:11" s="8" customFormat="1" ht="15" outlineLevel="1">
      <c r="A80" s="59" t="s">
        <v>43</v>
      </c>
      <c r="B80" s="60"/>
      <c r="C80" s="60" t="s">
        <v>55</v>
      </c>
      <c r="D80" s="61" t="s">
        <v>54</v>
      </c>
      <c r="E80" s="62">
        <v>70</v>
      </c>
      <c r="F80" s="63"/>
      <c r="G80" s="64"/>
      <c r="H80" s="63"/>
      <c r="I80" s="65">
        <v>545.36</v>
      </c>
      <c r="J80" s="66">
        <v>41</v>
      </c>
      <c r="K80" s="67">
        <v>8429.6</v>
      </c>
    </row>
    <row r="81" spans="1:11" s="8" customFormat="1" ht="15" outlineLevel="1">
      <c r="A81" s="59" t="s">
        <v>43</v>
      </c>
      <c r="B81" s="60"/>
      <c r="C81" s="60" t="s">
        <v>56</v>
      </c>
      <c r="D81" s="61" t="s">
        <v>54</v>
      </c>
      <c r="E81" s="62">
        <v>98</v>
      </c>
      <c r="F81" s="63"/>
      <c r="G81" s="64"/>
      <c r="H81" s="63"/>
      <c r="I81" s="65">
        <v>6.96</v>
      </c>
      <c r="J81" s="66">
        <v>95</v>
      </c>
      <c r="K81" s="67">
        <v>177.95</v>
      </c>
    </row>
    <row r="82" spans="1:11" s="8" customFormat="1" ht="15" outlineLevel="1">
      <c r="A82" s="59" t="s">
        <v>43</v>
      </c>
      <c r="B82" s="60"/>
      <c r="C82" s="60" t="s">
        <v>57</v>
      </c>
      <c r="D82" s="61" t="s">
        <v>54</v>
      </c>
      <c r="E82" s="62">
        <v>77</v>
      </c>
      <c r="F82" s="63"/>
      <c r="G82" s="64"/>
      <c r="H82" s="63"/>
      <c r="I82" s="65">
        <v>5.47</v>
      </c>
      <c r="J82" s="66">
        <v>65</v>
      </c>
      <c r="K82" s="67">
        <v>121.76</v>
      </c>
    </row>
    <row r="83" spans="1:11" s="8" customFormat="1" ht="30" outlineLevel="1">
      <c r="A83" s="59" t="s">
        <v>43</v>
      </c>
      <c r="B83" s="60"/>
      <c r="C83" s="60" t="s">
        <v>58</v>
      </c>
      <c r="D83" s="61" t="s">
        <v>59</v>
      </c>
      <c r="E83" s="62">
        <v>84.08</v>
      </c>
      <c r="F83" s="63"/>
      <c r="G83" s="64" t="s">
        <v>85</v>
      </c>
      <c r="H83" s="63"/>
      <c r="I83" s="65">
        <v>66.37</v>
      </c>
      <c r="J83" s="66"/>
      <c r="K83" s="67"/>
    </row>
    <row r="84" spans="1:11" s="8" customFormat="1" ht="15.75">
      <c r="A84" s="70" t="s">
        <v>43</v>
      </c>
      <c r="B84" s="71"/>
      <c r="C84" s="71" t="s">
        <v>60</v>
      </c>
      <c r="D84" s="72"/>
      <c r="E84" s="73" t="s">
        <v>43</v>
      </c>
      <c r="F84" s="74"/>
      <c r="G84" s="75"/>
      <c r="H84" s="74"/>
      <c r="I84" s="76">
        <v>2187.16</v>
      </c>
      <c r="J84" s="77"/>
      <c r="K84" s="78">
        <v>47586.95</v>
      </c>
    </row>
    <row r="85" spans="1:11" s="8" customFormat="1" ht="15" outlineLevel="1">
      <c r="A85" s="59" t="s">
        <v>43</v>
      </c>
      <c r="B85" s="60"/>
      <c r="C85" s="60" t="s">
        <v>61</v>
      </c>
      <c r="D85" s="61"/>
      <c r="E85" s="62" t="s">
        <v>43</v>
      </c>
      <c r="F85" s="63"/>
      <c r="G85" s="64"/>
      <c r="H85" s="63"/>
      <c r="I85" s="65"/>
      <c r="J85" s="66"/>
      <c r="K85" s="67"/>
    </row>
    <row r="86" spans="1:11" s="8" customFormat="1" ht="25.5" outlineLevel="1">
      <c r="A86" s="59" t="s">
        <v>43</v>
      </c>
      <c r="B86" s="60"/>
      <c r="C86" s="60" t="s">
        <v>46</v>
      </c>
      <c r="D86" s="61"/>
      <c r="E86" s="62" t="s">
        <v>43</v>
      </c>
      <c r="F86" s="63">
        <v>9.1</v>
      </c>
      <c r="G86" s="64" t="s">
        <v>90</v>
      </c>
      <c r="H86" s="63"/>
      <c r="I86" s="65">
        <v>0.71</v>
      </c>
      <c r="J86" s="66">
        <v>26.39</v>
      </c>
      <c r="K86" s="67">
        <v>18.73</v>
      </c>
    </row>
    <row r="87" spans="1:11" s="8" customFormat="1" ht="25.5" outlineLevel="1">
      <c r="A87" s="59" t="s">
        <v>43</v>
      </c>
      <c r="B87" s="60"/>
      <c r="C87" s="60" t="s">
        <v>48</v>
      </c>
      <c r="D87" s="61"/>
      <c r="E87" s="62" t="s">
        <v>43</v>
      </c>
      <c r="F87" s="63">
        <v>9.1</v>
      </c>
      <c r="G87" s="64" t="s">
        <v>90</v>
      </c>
      <c r="H87" s="63"/>
      <c r="I87" s="65">
        <v>0.71</v>
      </c>
      <c r="J87" s="66">
        <v>26.39</v>
      </c>
      <c r="K87" s="67">
        <v>18.73</v>
      </c>
    </row>
    <row r="88" spans="1:11" s="8" customFormat="1" ht="15" outlineLevel="1">
      <c r="A88" s="59" t="s">
        <v>43</v>
      </c>
      <c r="B88" s="60"/>
      <c r="C88" s="60" t="s">
        <v>63</v>
      </c>
      <c r="D88" s="61" t="s">
        <v>54</v>
      </c>
      <c r="E88" s="62">
        <v>175</v>
      </c>
      <c r="F88" s="63"/>
      <c r="G88" s="64"/>
      <c r="H88" s="63"/>
      <c r="I88" s="65">
        <v>1.25</v>
      </c>
      <c r="J88" s="66">
        <v>160</v>
      </c>
      <c r="K88" s="67">
        <v>29.96</v>
      </c>
    </row>
    <row r="89" spans="1:11" s="8" customFormat="1" ht="15" outlineLevel="1">
      <c r="A89" s="59" t="s">
        <v>43</v>
      </c>
      <c r="B89" s="60"/>
      <c r="C89" s="60" t="s">
        <v>64</v>
      </c>
      <c r="D89" s="61"/>
      <c r="E89" s="62" t="s">
        <v>43</v>
      </c>
      <c r="F89" s="63"/>
      <c r="G89" s="64"/>
      <c r="H89" s="63"/>
      <c r="I89" s="65">
        <v>1.96</v>
      </c>
      <c r="J89" s="66"/>
      <c r="K89" s="67">
        <v>48.69</v>
      </c>
    </row>
    <row r="90" spans="1:11" s="8" customFormat="1" ht="15.75">
      <c r="A90" s="70" t="s">
        <v>43</v>
      </c>
      <c r="B90" s="71"/>
      <c r="C90" s="71" t="s">
        <v>65</v>
      </c>
      <c r="D90" s="72"/>
      <c r="E90" s="73" t="s">
        <v>43</v>
      </c>
      <c r="F90" s="74"/>
      <c r="G90" s="75"/>
      <c r="H90" s="74"/>
      <c r="I90" s="76">
        <v>2189.12</v>
      </c>
      <c r="J90" s="77"/>
      <c r="K90" s="78">
        <v>47635.64</v>
      </c>
    </row>
    <row r="91" spans="1:11" s="8" customFormat="1" ht="180">
      <c r="A91" s="59">
        <v>5</v>
      </c>
      <c r="B91" s="60" t="s">
        <v>91</v>
      </c>
      <c r="C91" s="60" t="s">
        <v>92</v>
      </c>
      <c r="D91" s="61" t="s">
        <v>93</v>
      </c>
      <c r="E91" s="62">
        <v>65</v>
      </c>
      <c r="F91" s="63">
        <v>10.06</v>
      </c>
      <c r="G91" s="64"/>
      <c r="H91" s="63"/>
      <c r="I91" s="65"/>
      <c r="J91" s="66"/>
      <c r="K91" s="67"/>
    </row>
    <row r="92" spans="1:11" s="8" customFormat="1" ht="25.5" outlineLevel="1">
      <c r="A92" s="59" t="s">
        <v>43</v>
      </c>
      <c r="B92" s="60"/>
      <c r="C92" s="60" t="s">
        <v>44</v>
      </c>
      <c r="D92" s="61"/>
      <c r="E92" s="62" t="s">
        <v>43</v>
      </c>
      <c r="F92" s="63">
        <v>10.06</v>
      </c>
      <c r="G92" s="64" t="s">
        <v>94</v>
      </c>
      <c r="H92" s="63"/>
      <c r="I92" s="65">
        <v>992.62</v>
      </c>
      <c r="J92" s="66">
        <v>26.39</v>
      </c>
      <c r="K92" s="67">
        <v>26195.25</v>
      </c>
    </row>
    <row r="93" spans="1:11" s="8" customFormat="1" ht="15" outlineLevel="1">
      <c r="A93" s="59" t="s">
        <v>43</v>
      </c>
      <c r="B93" s="60"/>
      <c r="C93" s="60" t="s">
        <v>46</v>
      </c>
      <c r="D93" s="61"/>
      <c r="E93" s="62" t="s">
        <v>43</v>
      </c>
      <c r="F93" s="63"/>
      <c r="G93" s="64" t="s">
        <v>95</v>
      </c>
      <c r="H93" s="63"/>
      <c r="I93" s="65"/>
      <c r="J93" s="66"/>
      <c r="K93" s="67"/>
    </row>
    <row r="94" spans="1:11" s="8" customFormat="1" ht="15" outlineLevel="1">
      <c r="A94" s="59" t="s">
        <v>43</v>
      </c>
      <c r="B94" s="60"/>
      <c r="C94" s="60" t="s">
        <v>48</v>
      </c>
      <c r="D94" s="61"/>
      <c r="E94" s="62" t="s">
        <v>43</v>
      </c>
      <c r="F94" s="63"/>
      <c r="G94" s="64"/>
      <c r="H94" s="63"/>
      <c r="I94" s="65"/>
      <c r="J94" s="66">
        <v>26.39</v>
      </c>
      <c r="K94" s="67"/>
    </row>
    <row r="95" spans="1:11" s="8" customFormat="1" ht="15" outlineLevel="1">
      <c r="A95" s="59" t="s">
        <v>43</v>
      </c>
      <c r="B95" s="60"/>
      <c r="C95" s="60" t="s">
        <v>52</v>
      </c>
      <c r="D95" s="61"/>
      <c r="E95" s="62" t="s">
        <v>43</v>
      </c>
      <c r="F95" s="63"/>
      <c r="G95" s="64"/>
      <c r="H95" s="63"/>
      <c r="I95" s="65"/>
      <c r="J95" s="66"/>
      <c r="K95" s="67"/>
    </row>
    <row r="96" spans="1:11" s="8" customFormat="1" ht="15" outlineLevel="1">
      <c r="A96" s="59" t="s">
        <v>43</v>
      </c>
      <c r="B96" s="60"/>
      <c r="C96" s="60" t="s">
        <v>53</v>
      </c>
      <c r="D96" s="61" t="s">
        <v>54</v>
      </c>
      <c r="E96" s="62">
        <v>100</v>
      </c>
      <c r="F96" s="63"/>
      <c r="G96" s="64"/>
      <c r="H96" s="63"/>
      <c r="I96" s="65">
        <v>992.62</v>
      </c>
      <c r="J96" s="66">
        <v>83</v>
      </c>
      <c r="K96" s="67">
        <v>21742.06</v>
      </c>
    </row>
    <row r="97" spans="1:11" s="8" customFormat="1" ht="15" outlineLevel="1">
      <c r="A97" s="59" t="s">
        <v>43</v>
      </c>
      <c r="B97" s="60"/>
      <c r="C97" s="60" t="s">
        <v>55</v>
      </c>
      <c r="D97" s="61" t="s">
        <v>54</v>
      </c>
      <c r="E97" s="62">
        <v>64</v>
      </c>
      <c r="F97" s="63"/>
      <c r="G97" s="64"/>
      <c r="H97" s="63"/>
      <c r="I97" s="65">
        <v>635.28</v>
      </c>
      <c r="J97" s="66">
        <v>41</v>
      </c>
      <c r="K97" s="67">
        <v>10740.05</v>
      </c>
    </row>
    <row r="98" spans="1:11" s="8" customFormat="1" ht="15" outlineLevel="1">
      <c r="A98" s="59" t="s">
        <v>43</v>
      </c>
      <c r="B98" s="60"/>
      <c r="C98" s="60" t="s">
        <v>56</v>
      </c>
      <c r="D98" s="61" t="s">
        <v>54</v>
      </c>
      <c r="E98" s="62">
        <v>98</v>
      </c>
      <c r="F98" s="63"/>
      <c r="G98" s="64"/>
      <c r="H98" s="63"/>
      <c r="I98" s="65">
        <v>0</v>
      </c>
      <c r="J98" s="66">
        <v>95</v>
      </c>
      <c r="K98" s="67">
        <v>0</v>
      </c>
    </row>
    <row r="99" spans="1:11" s="8" customFormat="1" ht="15" outlineLevel="1">
      <c r="A99" s="59" t="s">
        <v>43</v>
      </c>
      <c r="B99" s="60"/>
      <c r="C99" s="60" t="s">
        <v>57</v>
      </c>
      <c r="D99" s="61" t="s">
        <v>54</v>
      </c>
      <c r="E99" s="62">
        <v>77</v>
      </c>
      <c r="F99" s="63"/>
      <c r="G99" s="64"/>
      <c r="H99" s="63"/>
      <c r="I99" s="65">
        <v>0</v>
      </c>
      <c r="J99" s="66">
        <v>65</v>
      </c>
      <c r="K99" s="67">
        <v>0</v>
      </c>
    </row>
    <row r="100" spans="1:11" s="8" customFormat="1" ht="30" outlineLevel="1">
      <c r="A100" s="59" t="s">
        <v>43</v>
      </c>
      <c r="B100" s="60"/>
      <c r="C100" s="60" t="s">
        <v>58</v>
      </c>
      <c r="D100" s="61" t="s">
        <v>59</v>
      </c>
      <c r="E100" s="62">
        <v>0.9</v>
      </c>
      <c r="F100" s="63"/>
      <c r="G100" s="64" t="s">
        <v>94</v>
      </c>
      <c r="H100" s="63"/>
      <c r="I100" s="65">
        <v>88.8</v>
      </c>
      <c r="J100" s="66"/>
      <c r="K100" s="67"/>
    </row>
    <row r="101" spans="1:11" s="8" customFormat="1" ht="15.75">
      <c r="A101" s="70" t="s">
        <v>43</v>
      </c>
      <c r="B101" s="71"/>
      <c r="C101" s="71" t="s">
        <v>60</v>
      </c>
      <c r="D101" s="72"/>
      <c r="E101" s="73" t="s">
        <v>43</v>
      </c>
      <c r="F101" s="74"/>
      <c r="G101" s="75"/>
      <c r="H101" s="74"/>
      <c r="I101" s="76">
        <v>2620.52</v>
      </c>
      <c r="J101" s="77"/>
      <c r="K101" s="78">
        <v>58677.36</v>
      </c>
    </row>
    <row r="102" spans="1:11" s="8" customFormat="1" ht="180">
      <c r="A102" s="59">
        <v>6</v>
      </c>
      <c r="B102" s="60" t="s">
        <v>96</v>
      </c>
      <c r="C102" s="60" t="s">
        <v>97</v>
      </c>
      <c r="D102" s="61" t="s">
        <v>83</v>
      </c>
      <c r="E102" s="62" t="s">
        <v>84</v>
      </c>
      <c r="F102" s="63">
        <v>1738.1</v>
      </c>
      <c r="G102" s="64"/>
      <c r="H102" s="63"/>
      <c r="I102" s="65"/>
      <c r="J102" s="66"/>
      <c r="K102" s="67"/>
    </row>
    <row r="103" spans="1:11" s="8" customFormat="1" ht="25.5" outlineLevel="1">
      <c r="A103" s="59" t="s">
        <v>43</v>
      </c>
      <c r="B103" s="60"/>
      <c r="C103" s="60" t="s">
        <v>44</v>
      </c>
      <c r="D103" s="61"/>
      <c r="E103" s="62" t="s">
        <v>43</v>
      </c>
      <c r="F103" s="63">
        <v>986.98</v>
      </c>
      <c r="G103" s="64" t="s">
        <v>94</v>
      </c>
      <c r="H103" s="63"/>
      <c r="I103" s="65">
        <v>973.85</v>
      </c>
      <c r="J103" s="66">
        <v>26.39</v>
      </c>
      <c r="K103" s="67">
        <v>25699.99</v>
      </c>
    </row>
    <row r="104" spans="1:11" s="8" customFormat="1" ht="15" outlineLevel="1">
      <c r="A104" s="59" t="s">
        <v>43</v>
      </c>
      <c r="B104" s="60"/>
      <c r="C104" s="60" t="s">
        <v>46</v>
      </c>
      <c r="D104" s="61"/>
      <c r="E104" s="62" t="s">
        <v>43</v>
      </c>
      <c r="F104" s="63">
        <v>51.34</v>
      </c>
      <c r="G104" s="64" t="s">
        <v>95</v>
      </c>
      <c r="H104" s="63"/>
      <c r="I104" s="65">
        <v>50.06</v>
      </c>
      <c r="J104" s="66">
        <v>10.25</v>
      </c>
      <c r="K104" s="67">
        <v>513.08000000000004</v>
      </c>
    </row>
    <row r="105" spans="1:11" s="8" customFormat="1" ht="15" outlineLevel="1">
      <c r="A105" s="59" t="s">
        <v>43</v>
      </c>
      <c r="B105" s="60"/>
      <c r="C105" s="60" t="s">
        <v>48</v>
      </c>
      <c r="D105" s="61"/>
      <c r="E105" s="62" t="s">
        <v>43</v>
      </c>
      <c r="F105" s="63" t="s">
        <v>87</v>
      </c>
      <c r="G105" s="64"/>
      <c r="H105" s="63"/>
      <c r="I105" s="68" t="s">
        <v>98</v>
      </c>
      <c r="J105" s="66">
        <v>26.39</v>
      </c>
      <c r="K105" s="69" t="s">
        <v>99</v>
      </c>
    </row>
    <row r="106" spans="1:11" s="8" customFormat="1" ht="15" outlineLevel="1">
      <c r="A106" s="59" t="s">
        <v>43</v>
      </c>
      <c r="B106" s="60"/>
      <c r="C106" s="60" t="s">
        <v>52</v>
      </c>
      <c r="D106" s="61"/>
      <c r="E106" s="62" t="s">
        <v>43</v>
      </c>
      <c r="F106" s="63">
        <v>699.78</v>
      </c>
      <c r="G106" s="64"/>
      <c r="H106" s="63"/>
      <c r="I106" s="65">
        <v>454.86</v>
      </c>
      <c r="J106" s="66">
        <v>3.21</v>
      </c>
      <c r="K106" s="67">
        <v>1460.09</v>
      </c>
    </row>
    <row r="107" spans="1:11" s="8" customFormat="1" ht="15" outlineLevel="1">
      <c r="A107" s="59" t="s">
        <v>43</v>
      </c>
      <c r="B107" s="60"/>
      <c r="C107" s="60" t="s">
        <v>53</v>
      </c>
      <c r="D107" s="61" t="s">
        <v>54</v>
      </c>
      <c r="E107" s="62">
        <v>104</v>
      </c>
      <c r="F107" s="63"/>
      <c r="G107" s="64"/>
      <c r="H107" s="63"/>
      <c r="I107" s="65">
        <v>1012.8</v>
      </c>
      <c r="J107" s="66">
        <v>87</v>
      </c>
      <c r="K107" s="67">
        <v>22358.99</v>
      </c>
    </row>
    <row r="108" spans="1:11" s="8" customFormat="1" ht="15" outlineLevel="1">
      <c r="A108" s="59" t="s">
        <v>43</v>
      </c>
      <c r="B108" s="60"/>
      <c r="C108" s="60" t="s">
        <v>55</v>
      </c>
      <c r="D108" s="61" t="s">
        <v>54</v>
      </c>
      <c r="E108" s="62">
        <v>70</v>
      </c>
      <c r="F108" s="63"/>
      <c r="G108" s="64"/>
      <c r="H108" s="63"/>
      <c r="I108" s="65">
        <v>681.7</v>
      </c>
      <c r="J108" s="66">
        <v>41</v>
      </c>
      <c r="K108" s="67">
        <v>10537</v>
      </c>
    </row>
    <row r="109" spans="1:11" s="8" customFormat="1" ht="15" outlineLevel="1">
      <c r="A109" s="59" t="s">
        <v>43</v>
      </c>
      <c r="B109" s="60"/>
      <c r="C109" s="60" t="s">
        <v>56</v>
      </c>
      <c r="D109" s="61" t="s">
        <v>54</v>
      </c>
      <c r="E109" s="62">
        <v>98</v>
      </c>
      <c r="F109" s="63"/>
      <c r="G109" s="64"/>
      <c r="H109" s="63"/>
      <c r="I109" s="65">
        <v>8.69</v>
      </c>
      <c r="J109" s="66">
        <v>95</v>
      </c>
      <c r="K109" s="67">
        <v>222.44</v>
      </c>
    </row>
    <row r="110" spans="1:11" s="8" customFormat="1" ht="15" outlineLevel="1">
      <c r="A110" s="59" t="s">
        <v>43</v>
      </c>
      <c r="B110" s="60"/>
      <c r="C110" s="60" t="s">
        <v>57</v>
      </c>
      <c r="D110" s="61" t="s">
        <v>54</v>
      </c>
      <c r="E110" s="62">
        <v>77</v>
      </c>
      <c r="F110" s="63"/>
      <c r="G110" s="64"/>
      <c r="H110" s="63"/>
      <c r="I110" s="65">
        <v>6.83</v>
      </c>
      <c r="J110" s="66">
        <v>65</v>
      </c>
      <c r="K110" s="67">
        <v>152.19999999999999</v>
      </c>
    </row>
    <row r="111" spans="1:11" s="8" customFormat="1" ht="30" outlineLevel="1">
      <c r="A111" s="59" t="s">
        <v>43</v>
      </c>
      <c r="B111" s="60"/>
      <c r="C111" s="60" t="s">
        <v>58</v>
      </c>
      <c r="D111" s="61" t="s">
        <v>59</v>
      </c>
      <c r="E111" s="62">
        <v>84.08</v>
      </c>
      <c r="F111" s="63"/>
      <c r="G111" s="64" t="s">
        <v>94</v>
      </c>
      <c r="H111" s="63"/>
      <c r="I111" s="65">
        <v>82.96</v>
      </c>
      <c r="J111" s="66"/>
      <c r="K111" s="67"/>
    </row>
    <row r="112" spans="1:11" s="8" customFormat="1" ht="15.75">
      <c r="A112" s="70" t="s">
        <v>43</v>
      </c>
      <c r="B112" s="71"/>
      <c r="C112" s="71" t="s">
        <v>60</v>
      </c>
      <c r="D112" s="72"/>
      <c r="E112" s="73" t="s">
        <v>43</v>
      </c>
      <c r="F112" s="74"/>
      <c r="G112" s="75"/>
      <c r="H112" s="74"/>
      <c r="I112" s="76">
        <v>3188.79</v>
      </c>
      <c r="J112" s="77"/>
      <c r="K112" s="78">
        <v>60943.79</v>
      </c>
    </row>
    <row r="113" spans="1:11" s="8" customFormat="1" ht="15" outlineLevel="1">
      <c r="A113" s="59" t="s">
        <v>43</v>
      </c>
      <c r="B113" s="60"/>
      <c r="C113" s="60" t="s">
        <v>61</v>
      </c>
      <c r="D113" s="61"/>
      <c r="E113" s="62" t="s">
        <v>43</v>
      </c>
      <c r="F113" s="63"/>
      <c r="G113" s="64"/>
      <c r="H113" s="63"/>
      <c r="I113" s="65"/>
      <c r="J113" s="66"/>
      <c r="K113" s="67"/>
    </row>
    <row r="114" spans="1:11" s="8" customFormat="1" ht="25.5" outlineLevel="1">
      <c r="A114" s="59" t="s">
        <v>43</v>
      </c>
      <c r="B114" s="60"/>
      <c r="C114" s="60" t="s">
        <v>46</v>
      </c>
      <c r="D114" s="61"/>
      <c r="E114" s="62" t="s">
        <v>43</v>
      </c>
      <c r="F114" s="63">
        <v>9.1</v>
      </c>
      <c r="G114" s="64" t="s">
        <v>100</v>
      </c>
      <c r="H114" s="63"/>
      <c r="I114" s="65">
        <v>0.89</v>
      </c>
      <c r="J114" s="66">
        <v>26.39</v>
      </c>
      <c r="K114" s="67">
        <v>23.41</v>
      </c>
    </row>
    <row r="115" spans="1:11" s="8" customFormat="1" ht="25.5" outlineLevel="1">
      <c r="A115" s="59" t="s">
        <v>43</v>
      </c>
      <c r="B115" s="60"/>
      <c r="C115" s="60" t="s">
        <v>48</v>
      </c>
      <c r="D115" s="61"/>
      <c r="E115" s="62" t="s">
        <v>43</v>
      </c>
      <c r="F115" s="63">
        <v>9.1</v>
      </c>
      <c r="G115" s="64" t="s">
        <v>100</v>
      </c>
      <c r="H115" s="63"/>
      <c r="I115" s="65">
        <v>0.89</v>
      </c>
      <c r="J115" s="66">
        <v>26.39</v>
      </c>
      <c r="K115" s="67">
        <v>23.41</v>
      </c>
    </row>
    <row r="116" spans="1:11" s="8" customFormat="1" ht="15" outlineLevel="1">
      <c r="A116" s="59" t="s">
        <v>43</v>
      </c>
      <c r="B116" s="60"/>
      <c r="C116" s="60" t="s">
        <v>63</v>
      </c>
      <c r="D116" s="61" t="s">
        <v>54</v>
      </c>
      <c r="E116" s="62">
        <v>175</v>
      </c>
      <c r="F116" s="63"/>
      <c r="G116" s="64"/>
      <c r="H116" s="63"/>
      <c r="I116" s="65">
        <v>1.56</v>
      </c>
      <c r="J116" s="66">
        <v>160</v>
      </c>
      <c r="K116" s="67">
        <v>37.46</v>
      </c>
    </row>
    <row r="117" spans="1:11" s="8" customFormat="1" ht="15" outlineLevel="1">
      <c r="A117" s="59" t="s">
        <v>43</v>
      </c>
      <c r="B117" s="60"/>
      <c r="C117" s="60" t="s">
        <v>64</v>
      </c>
      <c r="D117" s="61"/>
      <c r="E117" s="62" t="s">
        <v>43</v>
      </c>
      <c r="F117" s="63"/>
      <c r="G117" s="64"/>
      <c r="H117" s="63"/>
      <c r="I117" s="65">
        <v>2.4500000000000002</v>
      </c>
      <c r="J117" s="66"/>
      <c r="K117" s="67">
        <v>60.87</v>
      </c>
    </row>
    <row r="118" spans="1:11" s="8" customFormat="1" ht="15.75">
      <c r="A118" s="70" t="s">
        <v>43</v>
      </c>
      <c r="B118" s="71"/>
      <c r="C118" s="71" t="s">
        <v>65</v>
      </c>
      <c r="D118" s="72"/>
      <c r="E118" s="73" t="s">
        <v>43</v>
      </c>
      <c r="F118" s="74"/>
      <c r="G118" s="75"/>
      <c r="H118" s="74"/>
      <c r="I118" s="76">
        <v>3191.24</v>
      </c>
      <c r="J118" s="77"/>
      <c r="K118" s="78">
        <v>61004.66</v>
      </c>
    </row>
    <row r="119" spans="1:11" s="8" customFormat="1" ht="75">
      <c r="A119" s="59">
        <v>7</v>
      </c>
      <c r="B119" s="60" t="s">
        <v>101</v>
      </c>
      <c r="C119" s="60" t="s">
        <v>102</v>
      </c>
      <c r="D119" s="61" t="s">
        <v>103</v>
      </c>
      <c r="E119" s="62">
        <v>66.3</v>
      </c>
      <c r="F119" s="63">
        <v>198.81</v>
      </c>
      <c r="G119" s="64"/>
      <c r="H119" s="63"/>
      <c r="I119" s="65">
        <v>13181.1</v>
      </c>
      <c r="J119" s="66">
        <v>6.16</v>
      </c>
      <c r="K119" s="78">
        <v>81195.59</v>
      </c>
    </row>
    <row r="120" spans="1:11" s="8" customFormat="1" ht="135">
      <c r="A120" s="59">
        <v>8</v>
      </c>
      <c r="B120" s="60" t="s">
        <v>104</v>
      </c>
      <c r="C120" s="60" t="s">
        <v>105</v>
      </c>
      <c r="D120" s="61" t="s">
        <v>106</v>
      </c>
      <c r="E120" s="62">
        <v>0.30549999999999999</v>
      </c>
      <c r="F120" s="63">
        <v>3971.63</v>
      </c>
      <c r="G120" s="64"/>
      <c r="H120" s="63"/>
      <c r="I120" s="65">
        <v>1213.33</v>
      </c>
      <c r="J120" s="66">
        <v>2.74</v>
      </c>
      <c r="K120" s="78">
        <v>3324.53</v>
      </c>
    </row>
    <row r="121" spans="1:11" s="8" customFormat="1" ht="45">
      <c r="A121" s="59">
        <v>9</v>
      </c>
      <c r="B121" s="60" t="s">
        <v>107</v>
      </c>
      <c r="C121" s="60" t="s">
        <v>108</v>
      </c>
      <c r="D121" s="61" t="s">
        <v>109</v>
      </c>
      <c r="E121" s="62" t="s">
        <v>110</v>
      </c>
      <c r="F121" s="63">
        <v>16.64</v>
      </c>
      <c r="G121" s="64"/>
      <c r="H121" s="63"/>
      <c r="I121" s="65">
        <v>324.48</v>
      </c>
      <c r="J121" s="66">
        <v>4.68</v>
      </c>
      <c r="K121" s="78">
        <v>1518.57</v>
      </c>
    </row>
    <row r="122" spans="1:11" s="8" customFormat="1" ht="180">
      <c r="A122" s="59">
        <v>10</v>
      </c>
      <c r="B122" s="60" t="s">
        <v>111</v>
      </c>
      <c r="C122" s="60" t="s">
        <v>112</v>
      </c>
      <c r="D122" s="61" t="s">
        <v>68</v>
      </c>
      <c r="E122" s="62" t="s">
        <v>69</v>
      </c>
      <c r="F122" s="63">
        <v>900</v>
      </c>
      <c r="G122" s="64"/>
      <c r="H122" s="63"/>
      <c r="I122" s="65"/>
      <c r="J122" s="66"/>
      <c r="K122" s="67"/>
    </row>
    <row r="123" spans="1:11" s="8" customFormat="1" ht="25.5" outlineLevel="1">
      <c r="A123" s="59" t="s">
        <v>43</v>
      </c>
      <c r="B123" s="60"/>
      <c r="C123" s="60" t="s">
        <v>44</v>
      </c>
      <c r="D123" s="61"/>
      <c r="E123" s="62" t="s">
        <v>43</v>
      </c>
      <c r="F123" s="63">
        <v>752.4</v>
      </c>
      <c r="G123" s="64" t="s">
        <v>94</v>
      </c>
      <c r="H123" s="63"/>
      <c r="I123" s="65">
        <v>429.79</v>
      </c>
      <c r="J123" s="66">
        <v>26.39</v>
      </c>
      <c r="K123" s="67">
        <v>11342.12</v>
      </c>
    </row>
    <row r="124" spans="1:11" s="8" customFormat="1" ht="15" outlineLevel="1">
      <c r="A124" s="59" t="s">
        <v>43</v>
      </c>
      <c r="B124" s="60"/>
      <c r="C124" s="60" t="s">
        <v>46</v>
      </c>
      <c r="D124" s="61"/>
      <c r="E124" s="62" t="s">
        <v>43</v>
      </c>
      <c r="F124" s="63"/>
      <c r="G124" s="64" t="s">
        <v>95</v>
      </c>
      <c r="H124" s="63"/>
      <c r="I124" s="65"/>
      <c r="J124" s="66"/>
      <c r="K124" s="67"/>
    </row>
    <row r="125" spans="1:11" s="8" customFormat="1" ht="15" outlineLevel="1">
      <c r="A125" s="59" t="s">
        <v>43</v>
      </c>
      <c r="B125" s="60"/>
      <c r="C125" s="60" t="s">
        <v>48</v>
      </c>
      <c r="D125" s="61"/>
      <c r="E125" s="62" t="s">
        <v>43</v>
      </c>
      <c r="F125" s="63"/>
      <c r="G125" s="64"/>
      <c r="H125" s="63"/>
      <c r="I125" s="65"/>
      <c r="J125" s="66">
        <v>26.39</v>
      </c>
      <c r="K125" s="67"/>
    </row>
    <row r="126" spans="1:11" s="8" customFormat="1" ht="15" outlineLevel="1">
      <c r="A126" s="59" t="s">
        <v>43</v>
      </c>
      <c r="B126" s="60"/>
      <c r="C126" s="60" t="s">
        <v>52</v>
      </c>
      <c r="D126" s="61"/>
      <c r="E126" s="62" t="s">
        <v>43</v>
      </c>
      <c r="F126" s="63">
        <v>147.6</v>
      </c>
      <c r="G126" s="64"/>
      <c r="H126" s="63"/>
      <c r="I126" s="65">
        <v>55.54</v>
      </c>
      <c r="J126" s="66">
        <v>8.17</v>
      </c>
      <c r="K126" s="67">
        <v>453.78</v>
      </c>
    </row>
    <row r="127" spans="1:11" s="8" customFormat="1" ht="15" outlineLevel="1">
      <c r="A127" s="59" t="s">
        <v>43</v>
      </c>
      <c r="B127" s="60"/>
      <c r="C127" s="60" t="s">
        <v>53</v>
      </c>
      <c r="D127" s="61" t="s">
        <v>54</v>
      </c>
      <c r="E127" s="62">
        <v>104</v>
      </c>
      <c r="F127" s="63"/>
      <c r="G127" s="64"/>
      <c r="H127" s="63"/>
      <c r="I127" s="65">
        <v>446.98</v>
      </c>
      <c r="J127" s="66">
        <v>87</v>
      </c>
      <c r="K127" s="67">
        <v>9867.64</v>
      </c>
    </row>
    <row r="128" spans="1:11" s="8" customFormat="1" ht="15" outlineLevel="1">
      <c r="A128" s="59" t="s">
        <v>43</v>
      </c>
      <c r="B128" s="60"/>
      <c r="C128" s="60" t="s">
        <v>55</v>
      </c>
      <c r="D128" s="61" t="s">
        <v>54</v>
      </c>
      <c r="E128" s="62">
        <v>70</v>
      </c>
      <c r="F128" s="63"/>
      <c r="G128" s="64"/>
      <c r="H128" s="63"/>
      <c r="I128" s="65">
        <v>300.85000000000002</v>
      </c>
      <c r="J128" s="66">
        <v>41</v>
      </c>
      <c r="K128" s="67">
        <v>4650.2700000000004</v>
      </c>
    </row>
    <row r="129" spans="1:11" s="8" customFormat="1" ht="15" outlineLevel="1">
      <c r="A129" s="59" t="s">
        <v>43</v>
      </c>
      <c r="B129" s="60"/>
      <c r="C129" s="60" t="s">
        <v>56</v>
      </c>
      <c r="D129" s="61" t="s">
        <v>54</v>
      </c>
      <c r="E129" s="62">
        <v>98</v>
      </c>
      <c r="F129" s="63"/>
      <c r="G129" s="64"/>
      <c r="H129" s="63"/>
      <c r="I129" s="65">
        <v>0</v>
      </c>
      <c r="J129" s="66">
        <v>95</v>
      </c>
      <c r="K129" s="67">
        <v>0</v>
      </c>
    </row>
    <row r="130" spans="1:11" s="8" customFormat="1" ht="15" outlineLevel="1">
      <c r="A130" s="59" t="s">
        <v>43</v>
      </c>
      <c r="B130" s="60"/>
      <c r="C130" s="60" t="s">
        <v>57</v>
      </c>
      <c r="D130" s="61" t="s">
        <v>54</v>
      </c>
      <c r="E130" s="62">
        <v>77</v>
      </c>
      <c r="F130" s="63"/>
      <c r="G130" s="64"/>
      <c r="H130" s="63"/>
      <c r="I130" s="65">
        <v>0</v>
      </c>
      <c r="J130" s="66">
        <v>65</v>
      </c>
      <c r="K130" s="67">
        <v>0</v>
      </c>
    </row>
    <row r="131" spans="1:11" s="8" customFormat="1" ht="30" outlineLevel="1">
      <c r="A131" s="59" t="s">
        <v>43</v>
      </c>
      <c r="B131" s="60"/>
      <c r="C131" s="60" t="s">
        <v>58</v>
      </c>
      <c r="D131" s="61" t="s">
        <v>59</v>
      </c>
      <c r="E131" s="62">
        <v>57</v>
      </c>
      <c r="F131" s="63"/>
      <c r="G131" s="64" t="s">
        <v>94</v>
      </c>
      <c r="H131" s="63"/>
      <c r="I131" s="65">
        <v>32.56</v>
      </c>
      <c r="J131" s="66"/>
      <c r="K131" s="67"/>
    </row>
    <row r="132" spans="1:11" s="8" customFormat="1" ht="15.75">
      <c r="A132" s="70" t="s">
        <v>43</v>
      </c>
      <c r="B132" s="71"/>
      <c r="C132" s="71" t="s">
        <v>60</v>
      </c>
      <c r="D132" s="72"/>
      <c r="E132" s="73" t="s">
        <v>43</v>
      </c>
      <c r="F132" s="74"/>
      <c r="G132" s="75"/>
      <c r="H132" s="74"/>
      <c r="I132" s="76">
        <v>1233.1600000000001</v>
      </c>
      <c r="J132" s="77"/>
      <c r="K132" s="78">
        <v>26313.81</v>
      </c>
    </row>
    <row r="133" spans="1:11" s="8" customFormat="1" ht="180">
      <c r="A133" s="59">
        <v>11</v>
      </c>
      <c r="B133" s="60" t="s">
        <v>113</v>
      </c>
      <c r="C133" s="60" t="s">
        <v>114</v>
      </c>
      <c r="D133" s="61" t="s">
        <v>74</v>
      </c>
      <c r="E133" s="62" t="s">
        <v>115</v>
      </c>
      <c r="F133" s="63">
        <v>242.76</v>
      </c>
      <c r="G133" s="64"/>
      <c r="H133" s="63"/>
      <c r="I133" s="65"/>
      <c r="J133" s="66"/>
      <c r="K133" s="67"/>
    </row>
    <row r="134" spans="1:11" s="8" customFormat="1" ht="25.5" outlineLevel="1">
      <c r="A134" s="59" t="s">
        <v>43</v>
      </c>
      <c r="B134" s="60"/>
      <c r="C134" s="60" t="s">
        <v>44</v>
      </c>
      <c r="D134" s="61"/>
      <c r="E134" s="62" t="s">
        <v>43</v>
      </c>
      <c r="F134" s="63">
        <v>189.38</v>
      </c>
      <c r="G134" s="64" t="s">
        <v>94</v>
      </c>
      <c r="H134" s="63"/>
      <c r="I134" s="65">
        <v>39.840000000000003</v>
      </c>
      <c r="J134" s="66">
        <v>26.39</v>
      </c>
      <c r="K134" s="67">
        <v>1051.5</v>
      </c>
    </row>
    <row r="135" spans="1:11" s="8" customFormat="1" ht="15" outlineLevel="1">
      <c r="A135" s="59" t="s">
        <v>43</v>
      </c>
      <c r="B135" s="60"/>
      <c r="C135" s="60" t="s">
        <v>46</v>
      </c>
      <c r="D135" s="61"/>
      <c r="E135" s="62" t="s">
        <v>43</v>
      </c>
      <c r="F135" s="63">
        <v>8.1199999999999992</v>
      </c>
      <c r="G135" s="64" t="s">
        <v>95</v>
      </c>
      <c r="H135" s="63"/>
      <c r="I135" s="65">
        <v>1.69</v>
      </c>
      <c r="J135" s="66">
        <v>6.41</v>
      </c>
      <c r="K135" s="67">
        <v>10.82</v>
      </c>
    </row>
    <row r="136" spans="1:11" s="8" customFormat="1" ht="15" outlineLevel="1">
      <c r="A136" s="59" t="s">
        <v>43</v>
      </c>
      <c r="B136" s="60"/>
      <c r="C136" s="60" t="s">
        <v>48</v>
      </c>
      <c r="D136" s="61"/>
      <c r="E136" s="62" t="s">
        <v>43</v>
      </c>
      <c r="F136" s="63" t="s">
        <v>77</v>
      </c>
      <c r="G136" s="64"/>
      <c r="H136" s="63"/>
      <c r="I136" s="68" t="s">
        <v>78</v>
      </c>
      <c r="J136" s="66">
        <v>26.39</v>
      </c>
      <c r="K136" s="69" t="s">
        <v>116</v>
      </c>
    </row>
    <row r="137" spans="1:11" s="8" customFormat="1" ht="15" outlineLevel="1">
      <c r="A137" s="59" t="s">
        <v>43</v>
      </c>
      <c r="B137" s="60"/>
      <c r="C137" s="60" t="s">
        <v>52</v>
      </c>
      <c r="D137" s="61"/>
      <c r="E137" s="62" t="s">
        <v>43</v>
      </c>
      <c r="F137" s="63">
        <v>45.26</v>
      </c>
      <c r="G137" s="64"/>
      <c r="H137" s="63"/>
      <c r="I137" s="65">
        <v>6.27</v>
      </c>
      <c r="J137" s="66">
        <v>3.74</v>
      </c>
      <c r="K137" s="67">
        <v>23.46</v>
      </c>
    </row>
    <row r="138" spans="1:11" s="8" customFormat="1" ht="15" outlineLevel="1">
      <c r="A138" s="59" t="s">
        <v>43</v>
      </c>
      <c r="B138" s="60"/>
      <c r="C138" s="60" t="s">
        <v>53</v>
      </c>
      <c r="D138" s="61" t="s">
        <v>54</v>
      </c>
      <c r="E138" s="62">
        <v>104</v>
      </c>
      <c r="F138" s="63"/>
      <c r="G138" s="64"/>
      <c r="H138" s="63"/>
      <c r="I138" s="65">
        <v>41.43</v>
      </c>
      <c r="J138" s="66">
        <v>87</v>
      </c>
      <c r="K138" s="67">
        <v>914.81</v>
      </c>
    </row>
    <row r="139" spans="1:11" s="8" customFormat="1" ht="15" outlineLevel="1">
      <c r="A139" s="59" t="s">
        <v>43</v>
      </c>
      <c r="B139" s="60"/>
      <c r="C139" s="60" t="s">
        <v>55</v>
      </c>
      <c r="D139" s="61" t="s">
        <v>54</v>
      </c>
      <c r="E139" s="62">
        <v>70</v>
      </c>
      <c r="F139" s="63"/>
      <c r="G139" s="64"/>
      <c r="H139" s="63"/>
      <c r="I139" s="65">
        <v>27.89</v>
      </c>
      <c r="J139" s="66">
        <v>41</v>
      </c>
      <c r="K139" s="67">
        <v>431.12</v>
      </c>
    </row>
    <row r="140" spans="1:11" s="8" customFormat="1" ht="15" outlineLevel="1">
      <c r="A140" s="59" t="s">
        <v>43</v>
      </c>
      <c r="B140" s="60"/>
      <c r="C140" s="60" t="s">
        <v>56</v>
      </c>
      <c r="D140" s="61" t="s">
        <v>54</v>
      </c>
      <c r="E140" s="62">
        <v>98</v>
      </c>
      <c r="F140" s="63"/>
      <c r="G140" s="64"/>
      <c r="H140" s="63"/>
      <c r="I140" s="65">
        <v>0.02</v>
      </c>
      <c r="J140" s="66">
        <v>95</v>
      </c>
      <c r="K140" s="67">
        <v>0.52</v>
      </c>
    </row>
    <row r="141" spans="1:11" s="8" customFormat="1" ht="15" outlineLevel="1">
      <c r="A141" s="59" t="s">
        <v>43</v>
      </c>
      <c r="B141" s="60"/>
      <c r="C141" s="60" t="s">
        <v>57</v>
      </c>
      <c r="D141" s="61" t="s">
        <v>54</v>
      </c>
      <c r="E141" s="62">
        <v>77</v>
      </c>
      <c r="F141" s="63"/>
      <c r="G141" s="64"/>
      <c r="H141" s="63"/>
      <c r="I141" s="65">
        <v>0.02</v>
      </c>
      <c r="J141" s="66">
        <v>65</v>
      </c>
      <c r="K141" s="67">
        <v>0.36</v>
      </c>
    </row>
    <row r="142" spans="1:11" s="8" customFormat="1" ht="30" outlineLevel="1">
      <c r="A142" s="59" t="s">
        <v>43</v>
      </c>
      <c r="B142" s="60"/>
      <c r="C142" s="60" t="s">
        <v>58</v>
      </c>
      <c r="D142" s="61" t="s">
        <v>59</v>
      </c>
      <c r="E142" s="62">
        <v>16.64</v>
      </c>
      <c r="F142" s="63"/>
      <c r="G142" s="64" t="s">
        <v>94</v>
      </c>
      <c r="H142" s="63"/>
      <c r="I142" s="65">
        <v>3.5</v>
      </c>
      <c r="J142" s="66"/>
      <c r="K142" s="67"/>
    </row>
    <row r="143" spans="1:11" s="8" customFormat="1" ht="15.75">
      <c r="A143" s="70" t="s">
        <v>43</v>
      </c>
      <c r="B143" s="71"/>
      <c r="C143" s="71" t="s">
        <v>60</v>
      </c>
      <c r="D143" s="72"/>
      <c r="E143" s="73" t="s">
        <v>43</v>
      </c>
      <c r="F143" s="74"/>
      <c r="G143" s="75"/>
      <c r="H143" s="74"/>
      <c r="I143" s="76">
        <v>117.16</v>
      </c>
      <c r="J143" s="77"/>
      <c r="K143" s="78">
        <v>2432.59</v>
      </c>
    </row>
    <row r="144" spans="1:11" s="8" customFormat="1" ht="15" outlineLevel="1">
      <c r="A144" s="59" t="s">
        <v>43</v>
      </c>
      <c r="B144" s="60"/>
      <c r="C144" s="60" t="s">
        <v>61</v>
      </c>
      <c r="D144" s="61"/>
      <c r="E144" s="62" t="s">
        <v>43</v>
      </c>
      <c r="F144" s="63"/>
      <c r="G144" s="64"/>
      <c r="H144" s="63"/>
      <c r="I144" s="65"/>
      <c r="J144" s="66"/>
      <c r="K144" s="67"/>
    </row>
    <row r="145" spans="1:11" s="8" customFormat="1" ht="25.5" outlineLevel="1">
      <c r="A145" s="59" t="s">
        <v>43</v>
      </c>
      <c r="B145" s="60"/>
      <c r="C145" s="60" t="s">
        <v>46</v>
      </c>
      <c r="D145" s="61"/>
      <c r="E145" s="62" t="s">
        <v>43</v>
      </c>
      <c r="F145" s="63">
        <v>0.1</v>
      </c>
      <c r="G145" s="64" t="s">
        <v>100</v>
      </c>
      <c r="H145" s="63"/>
      <c r="I145" s="65"/>
      <c r="J145" s="66">
        <v>26.39</v>
      </c>
      <c r="K145" s="67">
        <v>0.05</v>
      </c>
    </row>
    <row r="146" spans="1:11" s="8" customFormat="1" ht="25.5" outlineLevel="1">
      <c r="A146" s="59" t="s">
        <v>43</v>
      </c>
      <c r="B146" s="60"/>
      <c r="C146" s="60" t="s">
        <v>48</v>
      </c>
      <c r="D146" s="61"/>
      <c r="E146" s="62" t="s">
        <v>43</v>
      </c>
      <c r="F146" s="63">
        <v>0.1</v>
      </c>
      <c r="G146" s="64" t="s">
        <v>100</v>
      </c>
      <c r="H146" s="63"/>
      <c r="I146" s="65"/>
      <c r="J146" s="66">
        <v>26.39</v>
      </c>
      <c r="K146" s="67">
        <v>0.05</v>
      </c>
    </row>
    <row r="147" spans="1:11" s="8" customFormat="1" ht="15" outlineLevel="1">
      <c r="A147" s="59" t="s">
        <v>43</v>
      </c>
      <c r="B147" s="60"/>
      <c r="C147" s="60" t="s">
        <v>63</v>
      </c>
      <c r="D147" s="61" t="s">
        <v>54</v>
      </c>
      <c r="E147" s="62">
        <v>175</v>
      </c>
      <c r="F147" s="63"/>
      <c r="G147" s="64"/>
      <c r="H147" s="63"/>
      <c r="I147" s="65">
        <v>0</v>
      </c>
      <c r="J147" s="66">
        <v>160</v>
      </c>
      <c r="K147" s="67">
        <v>0.08</v>
      </c>
    </row>
    <row r="148" spans="1:11" s="8" customFormat="1" ht="15" outlineLevel="1">
      <c r="A148" s="59" t="s">
        <v>43</v>
      </c>
      <c r="B148" s="60"/>
      <c r="C148" s="60" t="s">
        <v>64</v>
      </c>
      <c r="D148" s="61"/>
      <c r="E148" s="62" t="s">
        <v>43</v>
      </c>
      <c r="F148" s="63"/>
      <c r="G148" s="64"/>
      <c r="H148" s="63"/>
      <c r="I148" s="65"/>
      <c r="J148" s="66"/>
      <c r="K148" s="67">
        <v>0.13</v>
      </c>
    </row>
    <row r="149" spans="1:11" s="8" customFormat="1" ht="15.75">
      <c r="A149" s="70" t="s">
        <v>43</v>
      </c>
      <c r="B149" s="71"/>
      <c r="C149" s="71" t="s">
        <v>65</v>
      </c>
      <c r="D149" s="72"/>
      <c r="E149" s="73" t="s">
        <v>43</v>
      </c>
      <c r="F149" s="74"/>
      <c r="G149" s="75"/>
      <c r="H149" s="74"/>
      <c r="I149" s="76">
        <v>117.16</v>
      </c>
      <c r="J149" s="77"/>
      <c r="K149" s="78">
        <v>2432.7199999999998</v>
      </c>
    </row>
    <row r="150" spans="1:11" s="8" customFormat="1" ht="90">
      <c r="A150" s="59">
        <v>12</v>
      </c>
      <c r="B150" s="60" t="s">
        <v>117</v>
      </c>
      <c r="C150" s="60" t="s">
        <v>118</v>
      </c>
      <c r="D150" s="61" t="s">
        <v>119</v>
      </c>
      <c r="E150" s="62">
        <v>14.553000000000001</v>
      </c>
      <c r="F150" s="63">
        <v>8.7899999999999991</v>
      </c>
      <c r="G150" s="64"/>
      <c r="H150" s="63"/>
      <c r="I150" s="65">
        <v>127.92</v>
      </c>
      <c r="J150" s="66">
        <v>16.989999999999998</v>
      </c>
      <c r="K150" s="78">
        <v>2173.38</v>
      </c>
    </row>
    <row r="151" spans="1:11" s="8" customFormat="1" ht="135">
      <c r="A151" s="59">
        <v>13</v>
      </c>
      <c r="B151" s="60" t="s">
        <v>120</v>
      </c>
      <c r="C151" s="60" t="s">
        <v>121</v>
      </c>
      <c r="D151" s="61" t="s">
        <v>122</v>
      </c>
      <c r="E151" s="62">
        <v>3.38</v>
      </c>
      <c r="F151" s="63">
        <v>9.6199999999999992</v>
      </c>
      <c r="G151" s="64"/>
      <c r="H151" s="63"/>
      <c r="I151" s="65"/>
      <c r="J151" s="66"/>
      <c r="K151" s="67"/>
    </row>
    <row r="152" spans="1:11" s="8" customFormat="1" ht="15" outlineLevel="1">
      <c r="A152" s="59" t="s">
        <v>43</v>
      </c>
      <c r="B152" s="60"/>
      <c r="C152" s="60" t="s">
        <v>44</v>
      </c>
      <c r="D152" s="61"/>
      <c r="E152" s="62" t="s">
        <v>43</v>
      </c>
      <c r="F152" s="63">
        <v>9.6199999999999992</v>
      </c>
      <c r="G152" s="64" t="s">
        <v>76</v>
      </c>
      <c r="H152" s="63"/>
      <c r="I152" s="65">
        <v>42.92</v>
      </c>
      <c r="J152" s="66">
        <v>26.39</v>
      </c>
      <c r="K152" s="67">
        <v>1132.67</v>
      </c>
    </row>
    <row r="153" spans="1:11" s="8" customFormat="1" ht="15" outlineLevel="1">
      <c r="A153" s="59" t="s">
        <v>43</v>
      </c>
      <c r="B153" s="60"/>
      <c r="C153" s="60" t="s">
        <v>46</v>
      </c>
      <c r="D153" s="61"/>
      <c r="E153" s="62" t="s">
        <v>43</v>
      </c>
      <c r="F153" s="63"/>
      <c r="G153" s="64">
        <v>1.2</v>
      </c>
      <c r="H153" s="63"/>
      <c r="I153" s="65"/>
      <c r="J153" s="66"/>
      <c r="K153" s="67"/>
    </row>
    <row r="154" spans="1:11" s="8" customFormat="1" ht="15" outlineLevel="1">
      <c r="A154" s="59" t="s">
        <v>43</v>
      </c>
      <c r="B154" s="60"/>
      <c r="C154" s="60" t="s">
        <v>48</v>
      </c>
      <c r="D154" s="61"/>
      <c r="E154" s="62" t="s">
        <v>43</v>
      </c>
      <c r="F154" s="63"/>
      <c r="G154" s="64"/>
      <c r="H154" s="63"/>
      <c r="I154" s="65"/>
      <c r="J154" s="66">
        <v>26.39</v>
      </c>
      <c r="K154" s="67"/>
    </row>
    <row r="155" spans="1:11" s="8" customFormat="1" ht="15" outlineLevel="1">
      <c r="A155" s="59" t="s">
        <v>43</v>
      </c>
      <c r="B155" s="60"/>
      <c r="C155" s="60" t="s">
        <v>52</v>
      </c>
      <c r="D155" s="61"/>
      <c r="E155" s="62" t="s">
        <v>43</v>
      </c>
      <c r="F155" s="63"/>
      <c r="G155" s="64"/>
      <c r="H155" s="63"/>
      <c r="I155" s="65"/>
      <c r="J155" s="66"/>
      <c r="K155" s="67"/>
    </row>
    <row r="156" spans="1:11" s="8" customFormat="1" ht="15" outlineLevel="1">
      <c r="A156" s="59" t="s">
        <v>43</v>
      </c>
      <c r="B156" s="60"/>
      <c r="C156" s="60" t="s">
        <v>53</v>
      </c>
      <c r="D156" s="61" t="s">
        <v>54</v>
      </c>
      <c r="E156" s="62">
        <v>91</v>
      </c>
      <c r="F156" s="63"/>
      <c r="G156" s="64"/>
      <c r="H156" s="63"/>
      <c r="I156" s="65">
        <v>39.06</v>
      </c>
      <c r="J156" s="66">
        <v>75</v>
      </c>
      <c r="K156" s="67">
        <v>849.5</v>
      </c>
    </row>
    <row r="157" spans="1:11" s="8" customFormat="1" ht="15" outlineLevel="1">
      <c r="A157" s="59" t="s">
        <v>43</v>
      </c>
      <c r="B157" s="60"/>
      <c r="C157" s="60" t="s">
        <v>55</v>
      </c>
      <c r="D157" s="61" t="s">
        <v>54</v>
      </c>
      <c r="E157" s="62">
        <v>70</v>
      </c>
      <c r="F157" s="63"/>
      <c r="G157" s="64"/>
      <c r="H157" s="63"/>
      <c r="I157" s="65">
        <v>30.04</v>
      </c>
      <c r="J157" s="66">
        <v>41</v>
      </c>
      <c r="K157" s="67">
        <v>464.39</v>
      </c>
    </row>
    <row r="158" spans="1:11" s="8" customFormat="1" ht="15" outlineLevel="1">
      <c r="A158" s="59" t="s">
        <v>43</v>
      </c>
      <c r="B158" s="60"/>
      <c r="C158" s="60" t="s">
        <v>56</v>
      </c>
      <c r="D158" s="61" t="s">
        <v>54</v>
      </c>
      <c r="E158" s="62">
        <v>98</v>
      </c>
      <c r="F158" s="63"/>
      <c r="G158" s="64"/>
      <c r="H158" s="63"/>
      <c r="I158" s="65">
        <v>0</v>
      </c>
      <c r="J158" s="66">
        <v>95</v>
      </c>
      <c r="K158" s="67">
        <v>0</v>
      </c>
    </row>
    <row r="159" spans="1:11" s="8" customFormat="1" ht="15" outlineLevel="1">
      <c r="A159" s="59" t="s">
        <v>43</v>
      </c>
      <c r="B159" s="60"/>
      <c r="C159" s="60" t="s">
        <v>57</v>
      </c>
      <c r="D159" s="61" t="s">
        <v>54</v>
      </c>
      <c r="E159" s="62">
        <v>77</v>
      </c>
      <c r="F159" s="63"/>
      <c r="G159" s="64"/>
      <c r="H159" s="63"/>
      <c r="I159" s="65">
        <v>0</v>
      </c>
      <c r="J159" s="66">
        <v>65</v>
      </c>
      <c r="K159" s="67">
        <v>0</v>
      </c>
    </row>
    <row r="160" spans="1:11" s="8" customFormat="1" ht="30" outlineLevel="1">
      <c r="A160" s="59" t="s">
        <v>43</v>
      </c>
      <c r="B160" s="60"/>
      <c r="C160" s="60" t="s">
        <v>58</v>
      </c>
      <c r="D160" s="61" t="s">
        <v>59</v>
      </c>
      <c r="E160" s="62">
        <v>1.02</v>
      </c>
      <c r="F160" s="63"/>
      <c r="G160" s="64" t="s">
        <v>76</v>
      </c>
      <c r="H160" s="63"/>
      <c r="I160" s="65">
        <v>4.55</v>
      </c>
      <c r="J160" s="66"/>
      <c r="K160" s="67"/>
    </row>
    <row r="161" spans="1:11" s="8" customFormat="1" ht="15.75">
      <c r="A161" s="70" t="s">
        <v>43</v>
      </c>
      <c r="B161" s="71"/>
      <c r="C161" s="71" t="s">
        <v>60</v>
      </c>
      <c r="D161" s="72"/>
      <c r="E161" s="73" t="s">
        <v>43</v>
      </c>
      <c r="F161" s="74"/>
      <c r="G161" s="75"/>
      <c r="H161" s="74"/>
      <c r="I161" s="76">
        <v>112.02</v>
      </c>
      <c r="J161" s="77"/>
      <c r="K161" s="78">
        <v>2446.56</v>
      </c>
    </row>
    <row r="162" spans="1:11" s="8" customFormat="1" ht="45">
      <c r="A162" s="59">
        <v>14</v>
      </c>
      <c r="B162" s="60" t="s">
        <v>123</v>
      </c>
      <c r="C162" s="79" t="s">
        <v>124</v>
      </c>
      <c r="D162" s="80" t="s">
        <v>125</v>
      </c>
      <c r="E162" s="81" t="s">
        <v>126</v>
      </c>
      <c r="F162" s="82">
        <v>68.92</v>
      </c>
      <c r="G162" s="83"/>
      <c r="H162" s="82"/>
      <c r="I162" s="84">
        <v>137.84</v>
      </c>
      <c r="J162" s="85">
        <v>7.4</v>
      </c>
      <c r="K162" s="86">
        <v>1020.02</v>
      </c>
    </row>
    <row r="163" spans="1:11" s="8" customFormat="1" ht="15">
      <c r="A163" s="49"/>
      <c r="B163" s="50"/>
      <c r="C163" s="187" t="s">
        <v>127</v>
      </c>
      <c r="D163" s="188"/>
      <c r="E163" s="188"/>
      <c r="F163" s="188"/>
      <c r="G163" s="188"/>
      <c r="H163" s="188"/>
      <c r="I163" s="65">
        <v>20068.810000000001</v>
      </c>
      <c r="J163" s="66"/>
      <c r="K163" s="67">
        <v>208398.22</v>
      </c>
    </row>
    <row r="164" spans="1:11" s="8" customFormat="1" ht="15">
      <c r="A164" s="49"/>
      <c r="B164" s="50"/>
      <c r="C164" s="187" t="s">
        <v>128</v>
      </c>
      <c r="D164" s="188"/>
      <c r="E164" s="188"/>
      <c r="F164" s="188"/>
      <c r="G164" s="188"/>
      <c r="H164" s="188"/>
      <c r="I164" s="65"/>
      <c r="J164" s="66"/>
      <c r="K164" s="67"/>
    </row>
    <row r="165" spans="1:11" s="8" customFormat="1" ht="15">
      <c r="A165" s="49"/>
      <c r="B165" s="50"/>
      <c r="C165" s="187" t="s">
        <v>129</v>
      </c>
      <c r="D165" s="188"/>
      <c r="E165" s="188"/>
      <c r="F165" s="188"/>
      <c r="G165" s="188"/>
      <c r="H165" s="188"/>
      <c r="I165" s="65">
        <v>4398.8599999999997</v>
      </c>
      <c r="J165" s="66"/>
      <c r="K165" s="67">
        <v>116086.13</v>
      </c>
    </row>
    <row r="166" spans="1:11" s="8" customFormat="1" ht="15">
      <c r="A166" s="49"/>
      <c r="B166" s="50"/>
      <c r="C166" s="187" t="s">
        <v>130</v>
      </c>
      <c r="D166" s="188"/>
      <c r="E166" s="188"/>
      <c r="F166" s="188"/>
      <c r="G166" s="188"/>
      <c r="H166" s="188"/>
      <c r="I166" s="65">
        <v>15507.61</v>
      </c>
      <c r="J166" s="66"/>
      <c r="K166" s="67">
        <v>91192.88</v>
      </c>
    </row>
    <row r="167" spans="1:11" s="8" customFormat="1" ht="15">
      <c r="A167" s="49"/>
      <c r="B167" s="50"/>
      <c r="C167" s="187" t="s">
        <v>131</v>
      </c>
      <c r="D167" s="188"/>
      <c r="E167" s="188"/>
      <c r="F167" s="188"/>
      <c r="G167" s="188"/>
      <c r="H167" s="188"/>
      <c r="I167" s="65">
        <v>188.24</v>
      </c>
      <c r="J167" s="66"/>
      <c r="K167" s="67">
        <v>1802.67</v>
      </c>
    </row>
    <row r="168" spans="1:11" s="8" customFormat="1" ht="15.75">
      <c r="A168" s="49"/>
      <c r="B168" s="50"/>
      <c r="C168" s="189" t="s">
        <v>132</v>
      </c>
      <c r="D168" s="174"/>
      <c r="E168" s="174"/>
      <c r="F168" s="174"/>
      <c r="G168" s="174"/>
      <c r="H168" s="174"/>
      <c r="I168" s="76">
        <v>4238.92</v>
      </c>
      <c r="J168" s="77"/>
      <c r="K168" s="78">
        <v>96361.05</v>
      </c>
    </row>
    <row r="169" spans="1:11" s="8" customFormat="1" ht="15.75">
      <c r="A169" s="49"/>
      <c r="B169" s="50"/>
      <c r="C169" s="189" t="s">
        <v>133</v>
      </c>
      <c r="D169" s="174"/>
      <c r="E169" s="174"/>
      <c r="F169" s="174"/>
      <c r="G169" s="174"/>
      <c r="H169" s="174"/>
      <c r="I169" s="76">
        <v>2998.06</v>
      </c>
      <c r="J169" s="77"/>
      <c r="K169" s="78">
        <v>47759.360000000001</v>
      </c>
    </row>
    <row r="170" spans="1:11" s="8" customFormat="1" ht="15.75">
      <c r="A170" s="49"/>
      <c r="B170" s="50"/>
      <c r="C170" s="189" t="s">
        <v>134</v>
      </c>
      <c r="D170" s="174"/>
      <c r="E170" s="174"/>
      <c r="F170" s="174"/>
      <c r="G170" s="174"/>
      <c r="H170" s="174"/>
      <c r="I170" s="76"/>
      <c r="J170" s="77"/>
      <c r="K170" s="78"/>
    </row>
    <row r="171" spans="1:11" s="8" customFormat="1" ht="15">
      <c r="A171" s="49"/>
      <c r="B171" s="50"/>
      <c r="C171" s="187" t="s">
        <v>135</v>
      </c>
      <c r="D171" s="188"/>
      <c r="E171" s="188"/>
      <c r="F171" s="188"/>
      <c r="G171" s="188"/>
      <c r="H171" s="188"/>
      <c r="I171" s="65">
        <v>25369.71</v>
      </c>
      <c r="J171" s="66"/>
      <c r="K171" s="67">
        <v>307850.08</v>
      </c>
    </row>
    <row r="172" spans="1:11" s="8" customFormat="1" ht="15">
      <c r="A172" s="49"/>
      <c r="B172" s="50"/>
      <c r="C172" s="187" t="s">
        <v>136</v>
      </c>
      <c r="D172" s="188"/>
      <c r="E172" s="188"/>
      <c r="F172" s="188"/>
      <c r="G172" s="188"/>
      <c r="H172" s="188"/>
      <c r="I172" s="65">
        <v>1936.08</v>
      </c>
      <c r="J172" s="66"/>
      <c r="K172" s="67">
        <v>44668.55</v>
      </c>
    </row>
    <row r="173" spans="1:11" s="8" customFormat="1" ht="15">
      <c r="A173" s="49"/>
      <c r="B173" s="50"/>
      <c r="C173" s="187" t="s">
        <v>137</v>
      </c>
      <c r="D173" s="188"/>
      <c r="E173" s="188"/>
      <c r="F173" s="188"/>
      <c r="G173" s="188"/>
      <c r="H173" s="188"/>
      <c r="I173" s="65">
        <v>27305.79</v>
      </c>
      <c r="J173" s="66"/>
      <c r="K173" s="67">
        <v>352518.63</v>
      </c>
    </row>
    <row r="174" spans="1:11" s="8" customFormat="1" ht="15.75">
      <c r="A174" s="49"/>
      <c r="B174" s="50"/>
      <c r="C174" s="190" t="s">
        <v>138</v>
      </c>
      <c r="D174" s="176"/>
      <c r="E174" s="176"/>
      <c r="F174" s="176"/>
      <c r="G174" s="176"/>
      <c r="H174" s="176"/>
      <c r="I174" s="87">
        <v>27305.79</v>
      </c>
      <c r="J174" s="88"/>
      <c r="K174" s="86">
        <v>352518.63</v>
      </c>
    </row>
    <row r="175" spans="1:11" s="8" customFormat="1" ht="22.15" customHeight="1">
      <c r="A175" s="166" t="s">
        <v>139</v>
      </c>
      <c r="B175" s="167"/>
      <c r="C175" s="167"/>
      <c r="D175" s="167"/>
      <c r="E175" s="167"/>
      <c r="F175" s="167"/>
      <c r="G175" s="167"/>
      <c r="H175" s="167"/>
      <c r="I175" s="167"/>
      <c r="J175" s="167"/>
      <c r="K175" s="167"/>
    </row>
    <row r="176" spans="1:11" s="8" customFormat="1" ht="180">
      <c r="A176" s="59">
        <v>15</v>
      </c>
      <c r="B176" s="60" t="s">
        <v>140</v>
      </c>
      <c r="C176" s="60" t="s">
        <v>141</v>
      </c>
      <c r="D176" s="61" t="s">
        <v>142</v>
      </c>
      <c r="E176" s="62" t="s">
        <v>143</v>
      </c>
      <c r="F176" s="63">
        <v>892.79</v>
      </c>
      <c r="G176" s="64"/>
      <c r="H176" s="63"/>
      <c r="I176" s="65"/>
      <c r="J176" s="66"/>
      <c r="K176" s="67"/>
    </row>
    <row r="177" spans="1:11" s="8" customFormat="1" ht="25.5" outlineLevel="1">
      <c r="A177" s="59" t="s">
        <v>43</v>
      </c>
      <c r="B177" s="60"/>
      <c r="C177" s="60" t="s">
        <v>44</v>
      </c>
      <c r="D177" s="61"/>
      <c r="E177" s="62" t="s">
        <v>43</v>
      </c>
      <c r="F177" s="63">
        <v>858.06</v>
      </c>
      <c r="G177" s="64" t="s">
        <v>94</v>
      </c>
      <c r="H177" s="63"/>
      <c r="I177" s="65">
        <v>1675.06</v>
      </c>
      <c r="J177" s="66">
        <v>26.39</v>
      </c>
      <c r="K177" s="67">
        <v>44204.84</v>
      </c>
    </row>
    <row r="178" spans="1:11" s="8" customFormat="1" ht="15" outlineLevel="1">
      <c r="A178" s="59" t="s">
        <v>43</v>
      </c>
      <c r="B178" s="60"/>
      <c r="C178" s="60" t="s">
        <v>46</v>
      </c>
      <c r="D178" s="61"/>
      <c r="E178" s="62" t="s">
        <v>43</v>
      </c>
      <c r="F178" s="63">
        <v>20.100000000000001</v>
      </c>
      <c r="G178" s="64" t="s">
        <v>95</v>
      </c>
      <c r="H178" s="63"/>
      <c r="I178" s="65">
        <v>38.770000000000003</v>
      </c>
      <c r="J178" s="66">
        <v>11.63</v>
      </c>
      <c r="K178" s="67">
        <v>450.93</v>
      </c>
    </row>
    <row r="179" spans="1:11" s="8" customFormat="1" ht="15" outlineLevel="1">
      <c r="A179" s="59" t="s">
        <v>43</v>
      </c>
      <c r="B179" s="60"/>
      <c r="C179" s="60" t="s">
        <v>48</v>
      </c>
      <c r="D179" s="61"/>
      <c r="E179" s="62" t="s">
        <v>43</v>
      </c>
      <c r="F179" s="63" t="s">
        <v>144</v>
      </c>
      <c r="G179" s="64"/>
      <c r="H179" s="63"/>
      <c r="I179" s="68" t="s">
        <v>145</v>
      </c>
      <c r="J179" s="66">
        <v>26.39</v>
      </c>
      <c r="K179" s="69" t="s">
        <v>146</v>
      </c>
    </row>
    <row r="180" spans="1:11" s="8" customFormat="1" ht="15" outlineLevel="1">
      <c r="A180" s="59" t="s">
        <v>43</v>
      </c>
      <c r="B180" s="60"/>
      <c r="C180" s="60" t="s">
        <v>52</v>
      </c>
      <c r="D180" s="61"/>
      <c r="E180" s="62" t="s">
        <v>43</v>
      </c>
      <c r="F180" s="63">
        <v>14.63</v>
      </c>
      <c r="G180" s="64"/>
      <c r="H180" s="63"/>
      <c r="I180" s="65">
        <v>18.809999999999999</v>
      </c>
      <c r="J180" s="66">
        <v>7.12</v>
      </c>
      <c r="K180" s="67">
        <v>133.96</v>
      </c>
    </row>
    <row r="181" spans="1:11" s="8" customFormat="1" ht="15" outlineLevel="1">
      <c r="A181" s="59" t="s">
        <v>43</v>
      </c>
      <c r="B181" s="60"/>
      <c r="C181" s="60" t="s">
        <v>53</v>
      </c>
      <c r="D181" s="61" t="s">
        <v>54</v>
      </c>
      <c r="E181" s="62">
        <v>91</v>
      </c>
      <c r="F181" s="63"/>
      <c r="G181" s="64"/>
      <c r="H181" s="63"/>
      <c r="I181" s="65">
        <v>1524.3</v>
      </c>
      <c r="J181" s="66">
        <v>75</v>
      </c>
      <c r="K181" s="67">
        <v>33153.629999999997</v>
      </c>
    </row>
    <row r="182" spans="1:11" s="8" customFormat="1" ht="15" outlineLevel="1">
      <c r="A182" s="59" t="s">
        <v>43</v>
      </c>
      <c r="B182" s="60"/>
      <c r="C182" s="60" t="s">
        <v>55</v>
      </c>
      <c r="D182" s="61" t="s">
        <v>54</v>
      </c>
      <c r="E182" s="62">
        <v>70</v>
      </c>
      <c r="F182" s="63"/>
      <c r="G182" s="64"/>
      <c r="H182" s="63"/>
      <c r="I182" s="65">
        <v>1172.54</v>
      </c>
      <c r="J182" s="66">
        <v>41</v>
      </c>
      <c r="K182" s="67">
        <v>18123.98</v>
      </c>
    </row>
    <row r="183" spans="1:11" s="8" customFormat="1" ht="15" outlineLevel="1">
      <c r="A183" s="59" t="s">
        <v>43</v>
      </c>
      <c r="B183" s="60"/>
      <c r="C183" s="60" t="s">
        <v>56</v>
      </c>
      <c r="D183" s="61" t="s">
        <v>54</v>
      </c>
      <c r="E183" s="62">
        <v>98</v>
      </c>
      <c r="F183" s="63"/>
      <c r="G183" s="64"/>
      <c r="H183" s="63"/>
      <c r="I183" s="65">
        <v>8.98</v>
      </c>
      <c r="J183" s="66">
        <v>95</v>
      </c>
      <c r="K183" s="67">
        <v>229.71</v>
      </c>
    </row>
    <row r="184" spans="1:11" s="8" customFormat="1" ht="15" outlineLevel="1">
      <c r="A184" s="59" t="s">
        <v>43</v>
      </c>
      <c r="B184" s="60"/>
      <c r="C184" s="60" t="s">
        <v>57</v>
      </c>
      <c r="D184" s="61" t="s">
        <v>54</v>
      </c>
      <c r="E184" s="62">
        <v>77</v>
      </c>
      <c r="F184" s="63"/>
      <c r="G184" s="64"/>
      <c r="H184" s="63"/>
      <c r="I184" s="65">
        <v>7.05</v>
      </c>
      <c r="J184" s="66">
        <v>65</v>
      </c>
      <c r="K184" s="67">
        <v>157.16999999999999</v>
      </c>
    </row>
    <row r="185" spans="1:11" s="8" customFormat="1" ht="30" outlineLevel="1">
      <c r="A185" s="59" t="s">
        <v>43</v>
      </c>
      <c r="B185" s="60"/>
      <c r="C185" s="60" t="s">
        <v>58</v>
      </c>
      <c r="D185" s="61" t="s">
        <v>59</v>
      </c>
      <c r="E185" s="62">
        <v>75.8</v>
      </c>
      <c r="F185" s="63"/>
      <c r="G185" s="64" t="s">
        <v>94</v>
      </c>
      <c r="H185" s="63"/>
      <c r="I185" s="65">
        <v>147.97</v>
      </c>
      <c r="J185" s="66"/>
      <c r="K185" s="67"/>
    </row>
    <row r="186" spans="1:11" s="8" customFormat="1" ht="15.75">
      <c r="A186" s="70" t="s">
        <v>43</v>
      </c>
      <c r="B186" s="71"/>
      <c r="C186" s="71" t="s">
        <v>60</v>
      </c>
      <c r="D186" s="72"/>
      <c r="E186" s="73" t="s">
        <v>43</v>
      </c>
      <c r="F186" s="74"/>
      <c r="G186" s="75"/>
      <c r="H186" s="74"/>
      <c r="I186" s="76">
        <v>4445.51</v>
      </c>
      <c r="J186" s="77"/>
      <c r="K186" s="78">
        <v>96454.22</v>
      </c>
    </row>
    <row r="187" spans="1:11" s="8" customFormat="1" ht="15" outlineLevel="1">
      <c r="A187" s="59" t="s">
        <v>43</v>
      </c>
      <c r="B187" s="60"/>
      <c r="C187" s="60" t="s">
        <v>61</v>
      </c>
      <c r="D187" s="61"/>
      <c r="E187" s="62" t="s">
        <v>43</v>
      </c>
      <c r="F187" s="63"/>
      <c r="G187" s="64"/>
      <c r="H187" s="63"/>
      <c r="I187" s="65"/>
      <c r="J187" s="66"/>
      <c r="K187" s="67"/>
    </row>
    <row r="188" spans="1:11" s="8" customFormat="1" ht="25.5" outlineLevel="1">
      <c r="A188" s="59" t="s">
        <v>43</v>
      </c>
      <c r="B188" s="60"/>
      <c r="C188" s="60" t="s">
        <v>46</v>
      </c>
      <c r="D188" s="61"/>
      <c r="E188" s="62" t="s">
        <v>43</v>
      </c>
      <c r="F188" s="63">
        <v>4.75</v>
      </c>
      <c r="G188" s="64" t="s">
        <v>100</v>
      </c>
      <c r="H188" s="63"/>
      <c r="I188" s="65">
        <v>0.92</v>
      </c>
      <c r="J188" s="66">
        <v>26.39</v>
      </c>
      <c r="K188" s="67">
        <v>24.18</v>
      </c>
    </row>
    <row r="189" spans="1:11" s="8" customFormat="1" ht="25.5" outlineLevel="1">
      <c r="A189" s="59" t="s">
        <v>43</v>
      </c>
      <c r="B189" s="60"/>
      <c r="C189" s="60" t="s">
        <v>48</v>
      </c>
      <c r="D189" s="61"/>
      <c r="E189" s="62" t="s">
        <v>43</v>
      </c>
      <c r="F189" s="63">
        <v>4.75</v>
      </c>
      <c r="G189" s="64" t="s">
        <v>100</v>
      </c>
      <c r="H189" s="63"/>
      <c r="I189" s="65">
        <v>0.92</v>
      </c>
      <c r="J189" s="66">
        <v>26.39</v>
      </c>
      <c r="K189" s="67">
        <v>24.18</v>
      </c>
    </row>
    <row r="190" spans="1:11" s="8" customFormat="1" ht="15" outlineLevel="1">
      <c r="A190" s="59" t="s">
        <v>43</v>
      </c>
      <c r="B190" s="60"/>
      <c r="C190" s="60" t="s">
        <v>63</v>
      </c>
      <c r="D190" s="61" t="s">
        <v>54</v>
      </c>
      <c r="E190" s="62">
        <v>175</v>
      </c>
      <c r="F190" s="63"/>
      <c r="G190" s="64"/>
      <c r="H190" s="63"/>
      <c r="I190" s="65">
        <v>1.61</v>
      </c>
      <c r="J190" s="66">
        <v>160</v>
      </c>
      <c r="K190" s="67">
        <v>38.69</v>
      </c>
    </row>
    <row r="191" spans="1:11" s="8" customFormat="1" ht="15" outlineLevel="1">
      <c r="A191" s="59" t="s">
        <v>43</v>
      </c>
      <c r="B191" s="60"/>
      <c r="C191" s="60" t="s">
        <v>64</v>
      </c>
      <c r="D191" s="61"/>
      <c r="E191" s="62" t="s">
        <v>43</v>
      </c>
      <c r="F191" s="63"/>
      <c r="G191" s="64"/>
      <c r="H191" s="63"/>
      <c r="I191" s="65">
        <v>2.5299999999999998</v>
      </c>
      <c r="J191" s="66"/>
      <c r="K191" s="67">
        <v>62.87</v>
      </c>
    </row>
    <row r="192" spans="1:11" s="8" customFormat="1" ht="15.75">
      <c r="A192" s="70" t="s">
        <v>43</v>
      </c>
      <c r="B192" s="71"/>
      <c r="C192" s="71" t="s">
        <v>65</v>
      </c>
      <c r="D192" s="72"/>
      <c r="E192" s="73" t="s">
        <v>43</v>
      </c>
      <c r="F192" s="74"/>
      <c r="G192" s="75"/>
      <c r="H192" s="74"/>
      <c r="I192" s="76">
        <v>4448.04</v>
      </c>
      <c r="J192" s="77"/>
      <c r="K192" s="78">
        <v>96517.09</v>
      </c>
    </row>
    <row r="193" spans="1:11" s="8" customFormat="1" ht="180">
      <c r="A193" s="59">
        <v>16</v>
      </c>
      <c r="B193" s="60" t="s">
        <v>147</v>
      </c>
      <c r="C193" s="60" t="s">
        <v>148</v>
      </c>
      <c r="D193" s="61" t="s">
        <v>149</v>
      </c>
      <c r="E193" s="62" t="s">
        <v>150</v>
      </c>
      <c r="F193" s="63">
        <v>0.59</v>
      </c>
      <c r="G193" s="64"/>
      <c r="H193" s="63"/>
      <c r="I193" s="65"/>
      <c r="J193" s="66"/>
      <c r="K193" s="67"/>
    </row>
    <row r="194" spans="1:11" s="8" customFormat="1" ht="25.5" outlineLevel="1">
      <c r="A194" s="59" t="s">
        <v>43</v>
      </c>
      <c r="B194" s="60"/>
      <c r="C194" s="60" t="s">
        <v>44</v>
      </c>
      <c r="D194" s="61"/>
      <c r="E194" s="62" t="s">
        <v>43</v>
      </c>
      <c r="F194" s="63"/>
      <c r="G194" s="64" t="s">
        <v>94</v>
      </c>
      <c r="H194" s="63"/>
      <c r="I194" s="65"/>
      <c r="J194" s="66"/>
      <c r="K194" s="67"/>
    </row>
    <row r="195" spans="1:11" s="8" customFormat="1" ht="15" outlineLevel="1">
      <c r="A195" s="59" t="s">
        <v>43</v>
      </c>
      <c r="B195" s="60"/>
      <c r="C195" s="60" t="s">
        <v>46</v>
      </c>
      <c r="D195" s="61"/>
      <c r="E195" s="62" t="s">
        <v>43</v>
      </c>
      <c r="F195" s="63">
        <v>0.59</v>
      </c>
      <c r="G195" s="64" t="s">
        <v>95</v>
      </c>
      <c r="H195" s="63"/>
      <c r="I195" s="65">
        <v>85.36</v>
      </c>
      <c r="J195" s="66">
        <v>7.07</v>
      </c>
      <c r="K195" s="67">
        <v>603.48</v>
      </c>
    </row>
    <row r="196" spans="1:11" s="8" customFormat="1" ht="15" outlineLevel="1">
      <c r="A196" s="59" t="s">
        <v>43</v>
      </c>
      <c r="B196" s="60"/>
      <c r="C196" s="60" t="s">
        <v>48</v>
      </c>
      <c r="D196" s="61"/>
      <c r="E196" s="62" t="s">
        <v>43</v>
      </c>
      <c r="F196" s="63" t="s">
        <v>151</v>
      </c>
      <c r="G196" s="64"/>
      <c r="H196" s="63"/>
      <c r="I196" s="68" t="s">
        <v>152</v>
      </c>
      <c r="J196" s="66">
        <v>26.39</v>
      </c>
      <c r="K196" s="69" t="s">
        <v>153</v>
      </c>
    </row>
    <row r="197" spans="1:11" s="8" customFormat="1" ht="15" outlineLevel="1">
      <c r="A197" s="59" t="s">
        <v>43</v>
      </c>
      <c r="B197" s="60"/>
      <c r="C197" s="60" t="s">
        <v>52</v>
      </c>
      <c r="D197" s="61"/>
      <c r="E197" s="62" t="s">
        <v>43</v>
      </c>
      <c r="F197" s="63"/>
      <c r="G197" s="64"/>
      <c r="H197" s="63"/>
      <c r="I197" s="65"/>
      <c r="J197" s="66"/>
      <c r="K197" s="67"/>
    </row>
    <row r="198" spans="1:11" s="8" customFormat="1" ht="15" outlineLevel="1">
      <c r="A198" s="59" t="s">
        <v>43</v>
      </c>
      <c r="B198" s="60"/>
      <c r="C198" s="60" t="s">
        <v>53</v>
      </c>
      <c r="D198" s="61" t="s">
        <v>54</v>
      </c>
      <c r="E198" s="62">
        <v>91</v>
      </c>
      <c r="F198" s="63"/>
      <c r="G198" s="64"/>
      <c r="H198" s="63"/>
      <c r="I198" s="65"/>
      <c r="J198" s="66">
        <v>95</v>
      </c>
      <c r="K198" s="67"/>
    </row>
    <row r="199" spans="1:11" s="8" customFormat="1" ht="15" outlineLevel="1">
      <c r="A199" s="59" t="s">
        <v>43</v>
      </c>
      <c r="B199" s="60"/>
      <c r="C199" s="60" t="s">
        <v>55</v>
      </c>
      <c r="D199" s="61" t="s">
        <v>54</v>
      </c>
      <c r="E199" s="62">
        <v>70</v>
      </c>
      <c r="F199" s="63"/>
      <c r="G199" s="64"/>
      <c r="H199" s="63"/>
      <c r="I199" s="65"/>
      <c r="J199" s="66">
        <v>65</v>
      </c>
      <c r="K199" s="67"/>
    </row>
    <row r="200" spans="1:11" s="8" customFormat="1" ht="15" outlineLevel="1">
      <c r="A200" s="59" t="s">
        <v>43</v>
      </c>
      <c r="B200" s="60"/>
      <c r="C200" s="60" t="s">
        <v>56</v>
      </c>
      <c r="D200" s="61" t="s">
        <v>54</v>
      </c>
      <c r="E200" s="62">
        <v>98</v>
      </c>
      <c r="F200" s="63"/>
      <c r="G200" s="64"/>
      <c r="H200" s="63"/>
      <c r="I200" s="65">
        <v>1.42</v>
      </c>
      <c r="J200" s="66">
        <v>95</v>
      </c>
      <c r="K200" s="67">
        <v>36.270000000000003</v>
      </c>
    </row>
    <row r="201" spans="1:11" s="8" customFormat="1" ht="15" outlineLevel="1">
      <c r="A201" s="59" t="s">
        <v>43</v>
      </c>
      <c r="B201" s="60"/>
      <c r="C201" s="60" t="s">
        <v>57</v>
      </c>
      <c r="D201" s="61" t="s">
        <v>54</v>
      </c>
      <c r="E201" s="62">
        <v>77</v>
      </c>
      <c r="F201" s="63"/>
      <c r="G201" s="64"/>
      <c r="H201" s="63"/>
      <c r="I201" s="65">
        <v>1.1200000000000001</v>
      </c>
      <c r="J201" s="66">
        <v>65</v>
      </c>
      <c r="K201" s="67">
        <v>24.82</v>
      </c>
    </row>
    <row r="202" spans="1:11" s="8" customFormat="1" ht="15.75">
      <c r="A202" s="70" t="s">
        <v>43</v>
      </c>
      <c r="B202" s="71"/>
      <c r="C202" s="71" t="s">
        <v>60</v>
      </c>
      <c r="D202" s="72"/>
      <c r="E202" s="73" t="s">
        <v>43</v>
      </c>
      <c r="F202" s="74"/>
      <c r="G202" s="75"/>
      <c r="H202" s="74"/>
      <c r="I202" s="76">
        <v>87.9</v>
      </c>
      <c r="J202" s="77"/>
      <c r="K202" s="78">
        <v>664.57</v>
      </c>
    </row>
    <row r="203" spans="1:11" s="8" customFormat="1" ht="15" outlineLevel="1">
      <c r="A203" s="59" t="s">
        <v>43</v>
      </c>
      <c r="B203" s="60"/>
      <c r="C203" s="60" t="s">
        <v>61</v>
      </c>
      <c r="D203" s="61"/>
      <c r="E203" s="62" t="s">
        <v>43</v>
      </c>
      <c r="F203" s="63"/>
      <c r="G203" s="64"/>
      <c r="H203" s="63"/>
      <c r="I203" s="65"/>
      <c r="J203" s="66"/>
      <c r="K203" s="67"/>
    </row>
    <row r="204" spans="1:11" s="8" customFormat="1" ht="25.5" outlineLevel="1">
      <c r="A204" s="59" t="s">
        <v>43</v>
      </c>
      <c r="B204" s="60"/>
      <c r="C204" s="60" t="s">
        <v>46</v>
      </c>
      <c r="D204" s="61"/>
      <c r="E204" s="62" t="s">
        <v>43</v>
      </c>
      <c r="F204" s="63">
        <v>0.01</v>
      </c>
      <c r="G204" s="64" t="s">
        <v>100</v>
      </c>
      <c r="H204" s="63"/>
      <c r="I204" s="65">
        <v>0.14000000000000001</v>
      </c>
      <c r="J204" s="66">
        <v>26.39</v>
      </c>
      <c r="K204" s="67">
        <v>3.82</v>
      </c>
    </row>
    <row r="205" spans="1:11" s="8" customFormat="1" ht="25.5" outlineLevel="1">
      <c r="A205" s="59" t="s">
        <v>43</v>
      </c>
      <c r="B205" s="60"/>
      <c r="C205" s="60" t="s">
        <v>48</v>
      </c>
      <c r="D205" s="61"/>
      <c r="E205" s="62" t="s">
        <v>43</v>
      </c>
      <c r="F205" s="63">
        <v>0.01</v>
      </c>
      <c r="G205" s="64" t="s">
        <v>100</v>
      </c>
      <c r="H205" s="63"/>
      <c r="I205" s="65">
        <v>0.14000000000000001</v>
      </c>
      <c r="J205" s="66">
        <v>26.39</v>
      </c>
      <c r="K205" s="67">
        <v>3.82</v>
      </c>
    </row>
    <row r="206" spans="1:11" s="8" customFormat="1" ht="15" outlineLevel="1">
      <c r="A206" s="59" t="s">
        <v>43</v>
      </c>
      <c r="B206" s="60"/>
      <c r="C206" s="60" t="s">
        <v>63</v>
      </c>
      <c r="D206" s="61" t="s">
        <v>54</v>
      </c>
      <c r="E206" s="62">
        <v>175</v>
      </c>
      <c r="F206" s="63"/>
      <c r="G206" s="64"/>
      <c r="H206" s="63"/>
      <c r="I206" s="65">
        <v>0.25</v>
      </c>
      <c r="J206" s="66">
        <v>160</v>
      </c>
      <c r="K206" s="67">
        <v>6.11</v>
      </c>
    </row>
    <row r="207" spans="1:11" s="8" customFormat="1" ht="15" outlineLevel="1">
      <c r="A207" s="59" t="s">
        <v>43</v>
      </c>
      <c r="B207" s="60"/>
      <c r="C207" s="60" t="s">
        <v>64</v>
      </c>
      <c r="D207" s="61"/>
      <c r="E207" s="62" t="s">
        <v>43</v>
      </c>
      <c r="F207" s="63"/>
      <c r="G207" s="64"/>
      <c r="H207" s="63"/>
      <c r="I207" s="65">
        <v>0.39</v>
      </c>
      <c r="J207" s="66"/>
      <c r="K207" s="67">
        <v>9.93</v>
      </c>
    </row>
    <row r="208" spans="1:11" s="8" customFormat="1" ht="15.75">
      <c r="A208" s="70" t="s">
        <v>43</v>
      </c>
      <c r="B208" s="71"/>
      <c r="C208" s="71" t="s">
        <v>65</v>
      </c>
      <c r="D208" s="72"/>
      <c r="E208" s="73" t="s">
        <v>43</v>
      </c>
      <c r="F208" s="74"/>
      <c r="G208" s="75"/>
      <c r="H208" s="74"/>
      <c r="I208" s="76">
        <v>88.29</v>
      </c>
      <c r="J208" s="77"/>
      <c r="K208" s="78">
        <v>674.5</v>
      </c>
    </row>
    <row r="209" spans="1:11" s="8" customFormat="1" ht="195">
      <c r="A209" s="59">
        <v>17</v>
      </c>
      <c r="B209" s="60" t="s">
        <v>154</v>
      </c>
      <c r="C209" s="60" t="s">
        <v>155</v>
      </c>
      <c r="D209" s="61" t="s">
        <v>156</v>
      </c>
      <c r="E209" s="62" t="s">
        <v>157</v>
      </c>
      <c r="F209" s="63">
        <v>5796.4</v>
      </c>
      <c r="G209" s="64"/>
      <c r="H209" s="63"/>
      <c r="I209" s="65"/>
      <c r="J209" s="66"/>
      <c r="K209" s="67"/>
    </row>
    <row r="210" spans="1:11" s="8" customFormat="1" ht="15" outlineLevel="1">
      <c r="A210" s="59" t="s">
        <v>43</v>
      </c>
      <c r="B210" s="60"/>
      <c r="C210" s="60" t="s">
        <v>44</v>
      </c>
      <c r="D210" s="61"/>
      <c r="E210" s="62" t="s">
        <v>43</v>
      </c>
      <c r="F210" s="63">
        <v>3018.21</v>
      </c>
      <c r="G210" s="64" t="s">
        <v>45</v>
      </c>
      <c r="H210" s="63"/>
      <c r="I210" s="65">
        <v>318.72000000000003</v>
      </c>
      <c r="J210" s="66">
        <v>26.39</v>
      </c>
      <c r="K210" s="67">
        <v>8411.1</v>
      </c>
    </row>
    <row r="211" spans="1:11" s="8" customFormat="1" ht="15" outlineLevel="1">
      <c r="A211" s="59" t="s">
        <v>43</v>
      </c>
      <c r="B211" s="60"/>
      <c r="C211" s="60" t="s">
        <v>46</v>
      </c>
      <c r="D211" s="61"/>
      <c r="E211" s="62" t="s">
        <v>43</v>
      </c>
      <c r="F211" s="63">
        <v>123.93</v>
      </c>
      <c r="G211" s="64" t="s">
        <v>47</v>
      </c>
      <c r="H211" s="63"/>
      <c r="I211" s="65">
        <v>11.9</v>
      </c>
      <c r="J211" s="66">
        <v>11.27</v>
      </c>
      <c r="K211" s="67">
        <v>134.08000000000001</v>
      </c>
    </row>
    <row r="212" spans="1:11" s="8" customFormat="1" ht="15" outlineLevel="1">
      <c r="A212" s="59" t="s">
        <v>43</v>
      </c>
      <c r="B212" s="60"/>
      <c r="C212" s="60" t="s">
        <v>48</v>
      </c>
      <c r="D212" s="61"/>
      <c r="E212" s="62" t="s">
        <v>43</v>
      </c>
      <c r="F212" s="63" t="s">
        <v>158</v>
      </c>
      <c r="G212" s="64"/>
      <c r="H212" s="63"/>
      <c r="I212" s="68" t="s">
        <v>159</v>
      </c>
      <c r="J212" s="66">
        <v>26.39</v>
      </c>
      <c r="K212" s="69" t="s">
        <v>160</v>
      </c>
    </row>
    <row r="213" spans="1:11" s="8" customFormat="1" ht="15" outlineLevel="1">
      <c r="A213" s="59" t="s">
        <v>43</v>
      </c>
      <c r="B213" s="60"/>
      <c r="C213" s="60" t="s">
        <v>52</v>
      </c>
      <c r="D213" s="61"/>
      <c r="E213" s="62" t="s">
        <v>43</v>
      </c>
      <c r="F213" s="63">
        <v>2654.26</v>
      </c>
      <c r="G213" s="64">
        <v>0</v>
      </c>
      <c r="H213" s="63"/>
      <c r="I213" s="65"/>
      <c r="J213" s="66">
        <v>8.23</v>
      </c>
      <c r="K213" s="67"/>
    </row>
    <row r="214" spans="1:11" s="8" customFormat="1" ht="15" outlineLevel="1">
      <c r="A214" s="59" t="s">
        <v>43</v>
      </c>
      <c r="B214" s="60"/>
      <c r="C214" s="60" t="s">
        <v>53</v>
      </c>
      <c r="D214" s="61" t="s">
        <v>54</v>
      </c>
      <c r="E214" s="62">
        <v>114</v>
      </c>
      <c r="F214" s="63"/>
      <c r="G214" s="64"/>
      <c r="H214" s="63"/>
      <c r="I214" s="65">
        <v>363.34</v>
      </c>
      <c r="J214" s="66">
        <v>79</v>
      </c>
      <c r="K214" s="67">
        <v>6644.77</v>
      </c>
    </row>
    <row r="215" spans="1:11" s="8" customFormat="1" ht="15" outlineLevel="1">
      <c r="A215" s="59" t="s">
        <v>43</v>
      </c>
      <c r="B215" s="60"/>
      <c r="C215" s="60" t="s">
        <v>55</v>
      </c>
      <c r="D215" s="61" t="s">
        <v>54</v>
      </c>
      <c r="E215" s="62">
        <v>67</v>
      </c>
      <c r="F215" s="63"/>
      <c r="G215" s="64"/>
      <c r="H215" s="63"/>
      <c r="I215" s="65">
        <v>213.54</v>
      </c>
      <c r="J215" s="66">
        <v>41</v>
      </c>
      <c r="K215" s="67">
        <v>3448.55</v>
      </c>
    </row>
    <row r="216" spans="1:11" s="8" customFormat="1" ht="15" outlineLevel="1">
      <c r="A216" s="59" t="s">
        <v>43</v>
      </c>
      <c r="B216" s="60"/>
      <c r="C216" s="60" t="s">
        <v>56</v>
      </c>
      <c r="D216" s="61" t="s">
        <v>54</v>
      </c>
      <c r="E216" s="62">
        <v>98</v>
      </c>
      <c r="F216" s="63"/>
      <c r="G216" s="64"/>
      <c r="H216" s="63"/>
      <c r="I216" s="65">
        <v>2.54</v>
      </c>
      <c r="J216" s="66">
        <v>95</v>
      </c>
      <c r="K216" s="67">
        <v>64.959999999999994</v>
      </c>
    </row>
    <row r="217" spans="1:11" s="8" customFormat="1" ht="15" outlineLevel="1">
      <c r="A217" s="59" t="s">
        <v>43</v>
      </c>
      <c r="B217" s="60"/>
      <c r="C217" s="60" t="s">
        <v>57</v>
      </c>
      <c r="D217" s="61" t="s">
        <v>54</v>
      </c>
      <c r="E217" s="62">
        <v>77</v>
      </c>
      <c r="F217" s="63"/>
      <c r="G217" s="64"/>
      <c r="H217" s="63"/>
      <c r="I217" s="65">
        <v>1.99</v>
      </c>
      <c r="J217" s="66">
        <v>65</v>
      </c>
      <c r="K217" s="67">
        <v>44.45</v>
      </c>
    </row>
    <row r="218" spans="1:11" s="8" customFormat="1" ht="30" outlineLevel="1">
      <c r="A218" s="59" t="s">
        <v>43</v>
      </c>
      <c r="B218" s="60"/>
      <c r="C218" s="60" t="s">
        <v>58</v>
      </c>
      <c r="D218" s="61" t="s">
        <v>59</v>
      </c>
      <c r="E218" s="62">
        <v>232.17</v>
      </c>
      <c r="F218" s="63"/>
      <c r="G218" s="64" t="s">
        <v>45</v>
      </c>
      <c r="H218" s="63"/>
      <c r="I218" s="65">
        <v>24.52</v>
      </c>
      <c r="J218" s="66"/>
      <c r="K218" s="67"/>
    </row>
    <row r="219" spans="1:11" s="8" customFormat="1" ht="15.75">
      <c r="A219" s="70" t="s">
        <v>43</v>
      </c>
      <c r="B219" s="71"/>
      <c r="C219" s="71" t="s">
        <v>60</v>
      </c>
      <c r="D219" s="72"/>
      <c r="E219" s="73" t="s">
        <v>43</v>
      </c>
      <c r="F219" s="74"/>
      <c r="G219" s="75"/>
      <c r="H219" s="74"/>
      <c r="I219" s="76">
        <v>912.03</v>
      </c>
      <c r="J219" s="77"/>
      <c r="K219" s="78">
        <v>18747.91</v>
      </c>
    </row>
    <row r="220" spans="1:11" s="8" customFormat="1" ht="15" outlineLevel="1">
      <c r="A220" s="59" t="s">
        <v>43</v>
      </c>
      <c r="B220" s="60"/>
      <c r="C220" s="60" t="s">
        <v>61</v>
      </c>
      <c r="D220" s="61"/>
      <c r="E220" s="62" t="s">
        <v>43</v>
      </c>
      <c r="F220" s="63"/>
      <c r="G220" s="64"/>
      <c r="H220" s="63"/>
      <c r="I220" s="65"/>
      <c r="J220" s="66"/>
      <c r="K220" s="67"/>
    </row>
    <row r="221" spans="1:11" s="8" customFormat="1" ht="15" outlineLevel="1">
      <c r="A221" s="59" t="s">
        <v>43</v>
      </c>
      <c r="B221" s="60"/>
      <c r="C221" s="60" t="s">
        <v>46</v>
      </c>
      <c r="D221" s="61"/>
      <c r="E221" s="62" t="s">
        <v>43</v>
      </c>
      <c r="F221" s="63">
        <v>26.99</v>
      </c>
      <c r="G221" s="64" t="s">
        <v>62</v>
      </c>
      <c r="H221" s="63"/>
      <c r="I221" s="65">
        <v>0.26</v>
      </c>
      <c r="J221" s="66">
        <v>26.39</v>
      </c>
      <c r="K221" s="67">
        <v>6.84</v>
      </c>
    </row>
    <row r="222" spans="1:11" s="8" customFormat="1" ht="15" outlineLevel="1">
      <c r="A222" s="59" t="s">
        <v>43</v>
      </c>
      <c r="B222" s="60"/>
      <c r="C222" s="60" t="s">
        <v>48</v>
      </c>
      <c r="D222" s="61"/>
      <c r="E222" s="62" t="s">
        <v>43</v>
      </c>
      <c r="F222" s="63">
        <v>26.99</v>
      </c>
      <c r="G222" s="64" t="s">
        <v>62</v>
      </c>
      <c r="H222" s="63"/>
      <c r="I222" s="65">
        <v>0.26</v>
      </c>
      <c r="J222" s="66">
        <v>26.39</v>
      </c>
      <c r="K222" s="67">
        <v>6.84</v>
      </c>
    </row>
    <row r="223" spans="1:11" s="8" customFormat="1" ht="15" outlineLevel="1">
      <c r="A223" s="59" t="s">
        <v>43</v>
      </c>
      <c r="B223" s="60"/>
      <c r="C223" s="60" t="s">
        <v>63</v>
      </c>
      <c r="D223" s="61" t="s">
        <v>54</v>
      </c>
      <c r="E223" s="62">
        <v>175</v>
      </c>
      <c r="F223" s="63"/>
      <c r="G223" s="64"/>
      <c r="H223" s="63"/>
      <c r="I223" s="65">
        <v>0.45</v>
      </c>
      <c r="J223" s="66">
        <v>160</v>
      </c>
      <c r="K223" s="67">
        <v>10.95</v>
      </c>
    </row>
    <row r="224" spans="1:11" s="8" customFormat="1" ht="15" outlineLevel="1">
      <c r="A224" s="59" t="s">
        <v>43</v>
      </c>
      <c r="B224" s="60"/>
      <c r="C224" s="60" t="s">
        <v>64</v>
      </c>
      <c r="D224" s="61"/>
      <c r="E224" s="62" t="s">
        <v>43</v>
      </c>
      <c r="F224" s="63"/>
      <c r="G224" s="64"/>
      <c r="H224" s="63"/>
      <c r="I224" s="65">
        <v>0.71</v>
      </c>
      <c r="J224" s="66"/>
      <c r="K224" s="67">
        <v>17.79</v>
      </c>
    </row>
    <row r="225" spans="1:11" s="8" customFormat="1" ht="15.75">
      <c r="A225" s="70" t="s">
        <v>43</v>
      </c>
      <c r="B225" s="71"/>
      <c r="C225" s="71" t="s">
        <v>65</v>
      </c>
      <c r="D225" s="72"/>
      <c r="E225" s="73" t="s">
        <v>43</v>
      </c>
      <c r="F225" s="74"/>
      <c r="G225" s="75"/>
      <c r="H225" s="74"/>
      <c r="I225" s="76">
        <v>912.74</v>
      </c>
      <c r="J225" s="77"/>
      <c r="K225" s="78">
        <v>18765.7</v>
      </c>
    </row>
    <row r="226" spans="1:11" s="8" customFormat="1" ht="120">
      <c r="A226" s="59">
        <v>18</v>
      </c>
      <c r="B226" s="60" t="s">
        <v>161</v>
      </c>
      <c r="C226" s="60" t="s">
        <v>162</v>
      </c>
      <c r="D226" s="61" t="s">
        <v>41</v>
      </c>
      <c r="E226" s="62">
        <v>16</v>
      </c>
      <c r="F226" s="63">
        <v>25.95</v>
      </c>
      <c r="G226" s="64"/>
      <c r="H226" s="63"/>
      <c r="I226" s="65"/>
      <c r="J226" s="66"/>
      <c r="K226" s="67"/>
    </row>
    <row r="227" spans="1:11" s="8" customFormat="1" ht="15" outlineLevel="1">
      <c r="A227" s="59" t="s">
        <v>43</v>
      </c>
      <c r="B227" s="60"/>
      <c r="C227" s="60" t="s">
        <v>44</v>
      </c>
      <c r="D227" s="61"/>
      <c r="E227" s="62" t="s">
        <v>43</v>
      </c>
      <c r="F227" s="63">
        <v>24.44</v>
      </c>
      <c r="G227" s="64" t="s">
        <v>76</v>
      </c>
      <c r="H227" s="63"/>
      <c r="I227" s="65">
        <v>516.16999999999996</v>
      </c>
      <c r="J227" s="66">
        <v>26.39</v>
      </c>
      <c r="K227" s="67">
        <v>13621.8</v>
      </c>
    </row>
    <row r="228" spans="1:11" s="8" customFormat="1" ht="15" outlineLevel="1">
      <c r="A228" s="59" t="s">
        <v>43</v>
      </c>
      <c r="B228" s="60"/>
      <c r="C228" s="60" t="s">
        <v>46</v>
      </c>
      <c r="D228" s="61"/>
      <c r="E228" s="62" t="s">
        <v>43</v>
      </c>
      <c r="F228" s="63">
        <v>0.51</v>
      </c>
      <c r="G228" s="64">
        <v>1.2</v>
      </c>
      <c r="H228" s="63"/>
      <c r="I228" s="65">
        <v>9.7899999999999991</v>
      </c>
      <c r="J228" s="66">
        <v>7.43</v>
      </c>
      <c r="K228" s="67">
        <v>72.75</v>
      </c>
    </row>
    <row r="229" spans="1:11" s="8" customFormat="1" ht="15" outlineLevel="1">
      <c r="A229" s="59" t="s">
        <v>43</v>
      </c>
      <c r="B229" s="60"/>
      <c r="C229" s="60" t="s">
        <v>48</v>
      </c>
      <c r="D229" s="61"/>
      <c r="E229" s="62" t="s">
        <v>43</v>
      </c>
      <c r="F229" s="63" t="s">
        <v>151</v>
      </c>
      <c r="G229" s="64"/>
      <c r="H229" s="63"/>
      <c r="I229" s="68" t="s">
        <v>163</v>
      </c>
      <c r="J229" s="66">
        <v>26.39</v>
      </c>
      <c r="K229" s="69" t="s">
        <v>164</v>
      </c>
    </row>
    <row r="230" spans="1:11" s="8" customFormat="1" ht="15" outlineLevel="1">
      <c r="A230" s="59" t="s">
        <v>43</v>
      </c>
      <c r="B230" s="60"/>
      <c r="C230" s="60" t="s">
        <v>52</v>
      </c>
      <c r="D230" s="61"/>
      <c r="E230" s="62" t="s">
        <v>43</v>
      </c>
      <c r="F230" s="63">
        <v>1</v>
      </c>
      <c r="G230" s="64"/>
      <c r="H230" s="63"/>
      <c r="I230" s="65">
        <v>16</v>
      </c>
      <c r="J230" s="66">
        <v>8.23</v>
      </c>
      <c r="K230" s="67">
        <v>131.68</v>
      </c>
    </row>
    <row r="231" spans="1:11" s="8" customFormat="1" ht="15" outlineLevel="1">
      <c r="A231" s="59" t="s">
        <v>43</v>
      </c>
      <c r="B231" s="60"/>
      <c r="C231" s="60" t="s">
        <v>53</v>
      </c>
      <c r="D231" s="61" t="s">
        <v>54</v>
      </c>
      <c r="E231" s="62">
        <v>67</v>
      </c>
      <c r="F231" s="63"/>
      <c r="G231" s="64"/>
      <c r="H231" s="63"/>
      <c r="I231" s="65">
        <v>345.83</v>
      </c>
      <c r="J231" s="66">
        <v>70</v>
      </c>
      <c r="K231" s="67">
        <v>9535.26</v>
      </c>
    </row>
    <row r="232" spans="1:11" s="8" customFormat="1" ht="15" outlineLevel="1">
      <c r="A232" s="59" t="s">
        <v>43</v>
      </c>
      <c r="B232" s="60"/>
      <c r="C232" s="60" t="s">
        <v>55</v>
      </c>
      <c r="D232" s="61" t="s">
        <v>54</v>
      </c>
      <c r="E232" s="62">
        <v>67</v>
      </c>
      <c r="F232" s="63"/>
      <c r="G232" s="64"/>
      <c r="H232" s="63"/>
      <c r="I232" s="65">
        <v>345.83</v>
      </c>
      <c r="J232" s="66">
        <v>41</v>
      </c>
      <c r="K232" s="67">
        <v>5584.94</v>
      </c>
    </row>
    <row r="233" spans="1:11" s="8" customFormat="1" ht="15" outlineLevel="1">
      <c r="A233" s="59" t="s">
        <v>43</v>
      </c>
      <c r="B233" s="60"/>
      <c r="C233" s="60" t="s">
        <v>56</v>
      </c>
      <c r="D233" s="61" t="s">
        <v>54</v>
      </c>
      <c r="E233" s="62">
        <v>98</v>
      </c>
      <c r="F233" s="63"/>
      <c r="G233" s="64"/>
      <c r="H233" s="63"/>
      <c r="I233" s="65">
        <v>0.19</v>
      </c>
      <c r="J233" s="66">
        <v>95</v>
      </c>
      <c r="K233" s="67">
        <v>4.82</v>
      </c>
    </row>
    <row r="234" spans="1:11" s="8" customFormat="1" ht="15" outlineLevel="1">
      <c r="A234" s="59" t="s">
        <v>43</v>
      </c>
      <c r="B234" s="60"/>
      <c r="C234" s="60" t="s">
        <v>57</v>
      </c>
      <c r="D234" s="61" t="s">
        <v>54</v>
      </c>
      <c r="E234" s="62">
        <v>77</v>
      </c>
      <c r="F234" s="63"/>
      <c r="G234" s="64"/>
      <c r="H234" s="63"/>
      <c r="I234" s="65">
        <v>0.15</v>
      </c>
      <c r="J234" s="66">
        <v>65</v>
      </c>
      <c r="K234" s="67">
        <v>3.3</v>
      </c>
    </row>
    <row r="235" spans="1:11" s="8" customFormat="1" ht="30" outlineLevel="1">
      <c r="A235" s="59" t="s">
        <v>43</v>
      </c>
      <c r="B235" s="60"/>
      <c r="C235" s="60" t="s">
        <v>58</v>
      </c>
      <c r="D235" s="61" t="s">
        <v>59</v>
      </c>
      <c r="E235" s="62">
        <v>2.1</v>
      </c>
      <c r="F235" s="63"/>
      <c r="G235" s="64" t="s">
        <v>76</v>
      </c>
      <c r="H235" s="63"/>
      <c r="I235" s="65">
        <v>44.35</v>
      </c>
      <c r="J235" s="66"/>
      <c r="K235" s="67"/>
    </row>
    <row r="236" spans="1:11" s="8" customFormat="1" ht="15.75">
      <c r="A236" s="70" t="s">
        <v>43</v>
      </c>
      <c r="B236" s="71"/>
      <c r="C236" s="71" t="s">
        <v>60</v>
      </c>
      <c r="D236" s="72"/>
      <c r="E236" s="73" t="s">
        <v>43</v>
      </c>
      <c r="F236" s="74"/>
      <c r="G236" s="75"/>
      <c r="H236" s="74"/>
      <c r="I236" s="76">
        <v>1233.96</v>
      </c>
      <c r="J236" s="77"/>
      <c r="K236" s="78">
        <v>28954.55</v>
      </c>
    </row>
    <row r="237" spans="1:11" s="8" customFormat="1" ht="15" outlineLevel="1">
      <c r="A237" s="59" t="s">
        <v>43</v>
      </c>
      <c r="B237" s="60"/>
      <c r="C237" s="60" t="s">
        <v>61</v>
      </c>
      <c r="D237" s="61"/>
      <c r="E237" s="62" t="s">
        <v>43</v>
      </c>
      <c r="F237" s="63"/>
      <c r="G237" s="64"/>
      <c r="H237" s="63"/>
      <c r="I237" s="65"/>
      <c r="J237" s="66"/>
      <c r="K237" s="67"/>
    </row>
    <row r="238" spans="1:11" s="8" customFormat="1" ht="15" outlineLevel="1">
      <c r="A238" s="59" t="s">
        <v>43</v>
      </c>
      <c r="B238" s="60"/>
      <c r="C238" s="60" t="s">
        <v>46</v>
      </c>
      <c r="D238" s="61"/>
      <c r="E238" s="62" t="s">
        <v>43</v>
      </c>
      <c r="F238" s="63">
        <v>0.01</v>
      </c>
      <c r="G238" s="64" t="s">
        <v>80</v>
      </c>
      <c r="H238" s="63"/>
      <c r="I238" s="65">
        <v>0.02</v>
      </c>
      <c r="J238" s="66">
        <v>26.39</v>
      </c>
      <c r="K238" s="67">
        <v>0.51</v>
      </c>
    </row>
    <row r="239" spans="1:11" s="8" customFormat="1" ht="15" outlineLevel="1">
      <c r="A239" s="59" t="s">
        <v>43</v>
      </c>
      <c r="B239" s="60"/>
      <c r="C239" s="60" t="s">
        <v>48</v>
      </c>
      <c r="D239" s="61"/>
      <c r="E239" s="62" t="s">
        <v>43</v>
      </c>
      <c r="F239" s="63">
        <v>0.01</v>
      </c>
      <c r="G239" s="64" t="s">
        <v>80</v>
      </c>
      <c r="H239" s="63"/>
      <c r="I239" s="65">
        <v>0.02</v>
      </c>
      <c r="J239" s="66">
        <v>26.39</v>
      </c>
      <c r="K239" s="67">
        <v>0.51</v>
      </c>
    </row>
    <row r="240" spans="1:11" s="8" customFormat="1" ht="15" outlineLevel="1">
      <c r="A240" s="59" t="s">
        <v>43</v>
      </c>
      <c r="B240" s="60"/>
      <c r="C240" s="60" t="s">
        <v>63</v>
      </c>
      <c r="D240" s="61" t="s">
        <v>54</v>
      </c>
      <c r="E240" s="62">
        <v>175</v>
      </c>
      <c r="F240" s="63"/>
      <c r="G240" s="64"/>
      <c r="H240" s="63"/>
      <c r="I240" s="65">
        <v>0.04</v>
      </c>
      <c r="J240" s="66">
        <v>160</v>
      </c>
      <c r="K240" s="67">
        <v>0.81</v>
      </c>
    </row>
    <row r="241" spans="1:11" s="8" customFormat="1" ht="15" outlineLevel="1">
      <c r="A241" s="59" t="s">
        <v>43</v>
      </c>
      <c r="B241" s="60"/>
      <c r="C241" s="60" t="s">
        <v>64</v>
      </c>
      <c r="D241" s="61"/>
      <c r="E241" s="62" t="s">
        <v>43</v>
      </c>
      <c r="F241" s="63"/>
      <c r="G241" s="64"/>
      <c r="H241" s="63"/>
      <c r="I241" s="65">
        <v>0.06</v>
      </c>
      <c r="J241" s="66"/>
      <c r="K241" s="67">
        <v>1.32</v>
      </c>
    </row>
    <row r="242" spans="1:11" s="8" customFormat="1" ht="15.75">
      <c r="A242" s="70" t="s">
        <v>43</v>
      </c>
      <c r="B242" s="71"/>
      <c r="C242" s="71" t="s">
        <v>65</v>
      </c>
      <c r="D242" s="72"/>
      <c r="E242" s="73" t="s">
        <v>43</v>
      </c>
      <c r="F242" s="74"/>
      <c r="G242" s="75"/>
      <c r="H242" s="74"/>
      <c r="I242" s="76">
        <v>1234.02</v>
      </c>
      <c r="J242" s="77"/>
      <c r="K242" s="78">
        <v>28955.87</v>
      </c>
    </row>
    <row r="243" spans="1:11" s="8" customFormat="1" ht="240">
      <c r="A243" s="59">
        <v>19</v>
      </c>
      <c r="B243" s="60" t="s">
        <v>165</v>
      </c>
      <c r="C243" s="60" t="s">
        <v>166</v>
      </c>
      <c r="D243" s="61" t="s">
        <v>142</v>
      </c>
      <c r="E243" s="62" t="s">
        <v>167</v>
      </c>
      <c r="F243" s="63">
        <v>4572.08</v>
      </c>
      <c r="G243" s="64"/>
      <c r="H243" s="63"/>
      <c r="I243" s="65"/>
      <c r="J243" s="66"/>
      <c r="K243" s="67"/>
    </row>
    <row r="244" spans="1:11" s="8" customFormat="1" ht="25.5" outlineLevel="1">
      <c r="A244" s="59" t="s">
        <v>43</v>
      </c>
      <c r="B244" s="60"/>
      <c r="C244" s="60" t="s">
        <v>44</v>
      </c>
      <c r="D244" s="61"/>
      <c r="E244" s="62" t="s">
        <v>43</v>
      </c>
      <c r="F244" s="63">
        <v>4092</v>
      </c>
      <c r="G244" s="64" t="s">
        <v>168</v>
      </c>
      <c r="H244" s="63"/>
      <c r="I244" s="65">
        <v>4772.79</v>
      </c>
      <c r="J244" s="66">
        <v>26.39</v>
      </c>
      <c r="K244" s="67">
        <v>125953.88</v>
      </c>
    </row>
    <row r="245" spans="1:11" s="8" customFormat="1" ht="25.5" outlineLevel="1">
      <c r="A245" s="59" t="s">
        <v>43</v>
      </c>
      <c r="B245" s="60"/>
      <c r="C245" s="60" t="s">
        <v>46</v>
      </c>
      <c r="D245" s="61"/>
      <c r="E245" s="62" t="s">
        <v>43</v>
      </c>
      <c r="F245" s="63">
        <v>101.22</v>
      </c>
      <c r="G245" s="64" t="s">
        <v>169</v>
      </c>
      <c r="H245" s="63"/>
      <c r="I245" s="65">
        <v>116.66</v>
      </c>
      <c r="J245" s="66">
        <v>7.87</v>
      </c>
      <c r="K245" s="67">
        <v>918.11</v>
      </c>
    </row>
    <row r="246" spans="1:11" s="8" customFormat="1" ht="15" outlineLevel="1">
      <c r="A246" s="59" t="s">
        <v>43</v>
      </c>
      <c r="B246" s="60"/>
      <c r="C246" s="60" t="s">
        <v>48</v>
      </c>
      <c r="D246" s="61"/>
      <c r="E246" s="62" t="s">
        <v>43</v>
      </c>
      <c r="F246" s="63" t="s">
        <v>170</v>
      </c>
      <c r="G246" s="64"/>
      <c r="H246" s="63"/>
      <c r="I246" s="68" t="s">
        <v>171</v>
      </c>
      <c r="J246" s="66">
        <v>26.39</v>
      </c>
      <c r="K246" s="69" t="s">
        <v>172</v>
      </c>
    </row>
    <row r="247" spans="1:11" s="8" customFormat="1" ht="15" outlineLevel="1">
      <c r="A247" s="59" t="s">
        <v>43</v>
      </c>
      <c r="B247" s="60"/>
      <c r="C247" s="60" t="s">
        <v>52</v>
      </c>
      <c r="D247" s="61"/>
      <c r="E247" s="62" t="s">
        <v>43</v>
      </c>
      <c r="F247" s="63">
        <v>378.87</v>
      </c>
      <c r="G247" s="64">
        <v>0.6</v>
      </c>
      <c r="H247" s="63"/>
      <c r="I247" s="65">
        <v>291.11</v>
      </c>
      <c r="J247" s="66">
        <v>9.5500000000000007</v>
      </c>
      <c r="K247" s="67">
        <v>2780.09</v>
      </c>
    </row>
    <row r="248" spans="1:11" s="8" customFormat="1" ht="15" outlineLevel="1">
      <c r="A248" s="59" t="s">
        <v>43</v>
      </c>
      <c r="B248" s="60"/>
      <c r="C248" s="60" t="s">
        <v>53</v>
      </c>
      <c r="D248" s="61" t="s">
        <v>54</v>
      </c>
      <c r="E248" s="62">
        <v>85</v>
      </c>
      <c r="F248" s="63"/>
      <c r="G248" s="64"/>
      <c r="H248" s="63"/>
      <c r="I248" s="65">
        <v>4056.87</v>
      </c>
      <c r="J248" s="66">
        <v>70</v>
      </c>
      <c r="K248" s="67">
        <v>88167.72</v>
      </c>
    </row>
    <row r="249" spans="1:11" s="8" customFormat="1" ht="15" outlineLevel="1">
      <c r="A249" s="59" t="s">
        <v>43</v>
      </c>
      <c r="B249" s="60"/>
      <c r="C249" s="60" t="s">
        <v>55</v>
      </c>
      <c r="D249" s="61" t="s">
        <v>54</v>
      </c>
      <c r="E249" s="62">
        <v>70</v>
      </c>
      <c r="F249" s="63"/>
      <c r="G249" s="64"/>
      <c r="H249" s="63"/>
      <c r="I249" s="65">
        <v>3340.95</v>
      </c>
      <c r="J249" s="66">
        <v>41</v>
      </c>
      <c r="K249" s="67">
        <v>51641.09</v>
      </c>
    </row>
    <row r="250" spans="1:11" s="8" customFormat="1" ht="15" outlineLevel="1">
      <c r="A250" s="59" t="s">
        <v>43</v>
      </c>
      <c r="B250" s="60"/>
      <c r="C250" s="60" t="s">
        <v>56</v>
      </c>
      <c r="D250" s="61" t="s">
        <v>54</v>
      </c>
      <c r="E250" s="62">
        <v>98</v>
      </c>
      <c r="F250" s="63"/>
      <c r="G250" s="64"/>
      <c r="H250" s="63"/>
      <c r="I250" s="65">
        <v>3.26</v>
      </c>
      <c r="J250" s="66">
        <v>95</v>
      </c>
      <c r="K250" s="67">
        <v>83.51</v>
      </c>
    </row>
    <row r="251" spans="1:11" s="8" customFormat="1" ht="15" outlineLevel="1">
      <c r="A251" s="59" t="s">
        <v>43</v>
      </c>
      <c r="B251" s="60"/>
      <c r="C251" s="60" t="s">
        <v>57</v>
      </c>
      <c r="D251" s="61" t="s">
        <v>54</v>
      </c>
      <c r="E251" s="62">
        <v>77</v>
      </c>
      <c r="F251" s="63"/>
      <c r="G251" s="64"/>
      <c r="H251" s="63"/>
      <c r="I251" s="65">
        <v>2.56</v>
      </c>
      <c r="J251" s="66">
        <v>65</v>
      </c>
      <c r="K251" s="67">
        <v>57.14</v>
      </c>
    </row>
    <row r="252" spans="1:11" s="8" customFormat="1" ht="30" outlineLevel="1">
      <c r="A252" s="59" t="s">
        <v>43</v>
      </c>
      <c r="B252" s="60"/>
      <c r="C252" s="60" t="s">
        <v>58</v>
      </c>
      <c r="D252" s="61" t="s">
        <v>59</v>
      </c>
      <c r="E252" s="62">
        <v>310</v>
      </c>
      <c r="F252" s="63"/>
      <c r="G252" s="64" t="s">
        <v>168</v>
      </c>
      <c r="H252" s="63"/>
      <c r="I252" s="65">
        <v>361.57</v>
      </c>
      <c r="J252" s="66"/>
      <c r="K252" s="67"/>
    </row>
    <row r="253" spans="1:11" s="8" customFormat="1" ht="15.75">
      <c r="A253" s="70" t="s">
        <v>43</v>
      </c>
      <c r="B253" s="71"/>
      <c r="C253" s="71" t="s">
        <v>60</v>
      </c>
      <c r="D253" s="72"/>
      <c r="E253" s="73" t="s">
        <v>43</v>
      </c>
      <c r="F253" s="74"/>
      <c r="G253" s="75"/>
      <c r="H253" s="74"/>
      <c r="I253" s="76">
        <v>12584.2</v>
      </c>
      <c r="J253" s="77"/>
      <c r="K253" s="78">
        <v>269601.53999999998</v>
      </c>
    </row>
    <row r="254" spans="1:11" s="8" customFormat="1" ht="15" outlineLevel="1">
      <c r="A254" s="59" t="s">
        <v>43</v>
      </c>
      <c r="B254" s="60"/>
      <c r="C254" s="60" t="s">
        <v>61</v>
      </c>
      <c r="D254" s="61"/>
      <c r="E254" s="62" t="s">
        <v>43</v>
      </c>
      <c r="F254" s="63"/>
      <c r="G254" s="64"/>
      <c r="H254" s="63"/>
      <c r="I254" s="65"/>
      <c r="J254" s="66"/>
      <c r="K254" s="67"/>
    </row>
    <row r="255" spans="1:11" s="8" customFormat="1" ht="25.5" outlineLevel="1">
      <c r="A255" s="59" t="s">
        <v>43</v>
      </c>
      <c r="B255" s="60"/>
      <c r="C255" s="60" t="s">
        <v>46</v>
      </c>
      <c r="D255" s="61"/>
      <c r="E255" s="62" t="s">
        <v>43</v>
      </c>
      <c r="F255" s="63">
        <v>2.89</v>
      </c>
      <c r="G255" s="64" t="s">
        <v>173</v>
      </c>
      <c r="H255" s="63"/>
      <c r="I255" s="65">
        <v>0.33</v>
      </c>
      <c r="J255" s="66">
        <v>26.39</v>
      </c>
      <c r="K255" s="67">
        <v>8.7899999999999991</v>
      </c>
    </row>
    <row r="256" spans="1:11" s="8" customFormat="1" ht="25.5" outlineLevel="1">
      <c r="A256" s="59" t="s">
        <v>43</v>
      </c>
      <c r="B256" s="60"/>
      <c r="C256" s="60" t="s">
        <v>48</v>
      </c>
      <c r="D256" s="61"/>
      <c r="E256" s="62" t="s">
        <v>43</v>
      </c>
      <c r="F256" s="63">
        <v>2.89</v>
      </c>
      <c r="G256" s="64" t="s">
        <v>173</v>
      </c>
      <c r="H256" s="63"/>
      <c r="I256" s="65">
        <v>0.33</v>
      </c>
      <c r="J256" s="66">
        <v>26.39</v>
      </c>
      <c r="K256" s="67">
        <v>8.7899999999999991</v>
      </c>
    </row>
    <row r="257" spans="1:11" s="8" customFormat="1" ht="15" outlineLevel="1">
      <c r="A257" s="59" t="s">
        <v>43</v>
      </c>
      <c r="B257" s="60"/>
      <c r="C257" s="60" t="s">
        <v>63</v>
      </c>
      <c r="D257" s="61" t="s">
        <v>54</v>
      </c>
      <c r="E257" s="62">
        <v>175</v>
      </c>
      <c r="F257" s="63"/>
      <c r="G257" s="64"/>
      <c r="H257" s="63"/>
      <c r="I257" s="65">
        <v>0.56999999999999995</v>
      </c>
      <c r="J257" s="66">
        <v>160</v>
      </c>
      <c r="K257" s="67">
        <v>14.06</v>
      </c>
    </row>
    <row r="258" spans="1:11" s="8" customFormat="1" ht="15" outlineLevel="1">
      <c r="A258" s="59" t="s">
        <v>43</v>
      </c>
      <c r="B258" s="60"/>
      <c r="C258" s="60" t="s">
        <v>64</v>
      </c>
      <c r="D258" s="61"/>
      <c r="E258" s="62" t="s">
        <v>43</v>
      </c>
      <c r="F258" s="63"/>
      <c r="G258" s="64"/>
      <c r="H258" s="63"/>
      <c r="I258" s="65">
        <v>0.9</v>
      </c>
      <c r="J258" s="66"/>
      <c r="K258" s="67">
        <v>22.85</v>
      </c>
    </row>
    <row r="259" spans="1:11" s="8" customFormat="1" ht="15.75">
      <c r="A259" s="70" t="s">
        <v>43</v>
      </c>
      <c r="B259" s="71"/>
      <c r="C259" s="71" t="s">
        <v>65</v>
      </c>
      <c r="D259" s="72"/>
      <c r="E259" s="73" t="s">
        <v>43</v>
      </c>
      <c r="F259" s="74"/>
      <c r="G259" s="75"/>
      <c r="H259" s="74"/>
      <c r="I259" s="76">
        <v>12585.1</v>
      </c>
      <c r="J259" s="77"/>
      <c r="K259" s="78">
        <v>269624.39</v>
      </c>
    </row>
    <row r="260" spans="1:11" s="8" customFormat="1" ht="180">
      <c r="A260" s="59">
        <v>20</v>
      </c>
      <c r="B260" s="60" t="s">
        <v>91</v>
      </c>
      <c r="C260" s="60" t="s">
        <v>92</v>
      </c>
      <c r="D260" s="61" t="s">
        <v>93</v>
      </c>
      <c r="E260" s="62">
        <v>109.46</v>
      </c>
      <c r="F260" s="63">
        <v>10.06</v>
      </c>
      <c r="G260" s="64"/>
      <c r="H260" s="63"/>
      <c r="I260" s="65"/>
      <c r="J260" s="66"/>
      <c r="K260" s="67"/>
    </row>
    <row r="261" spans="1:11" s="8" customFormat="1" ht="25.5" outlineLevel="1">
      <c r="A261" s="59" t="s">
        <v>43</v>
      </c>
      <c r="B261" s="60"/>
      <c r="C261" s="60" t="s">
        <v>44</v>
      </c>
      <c r="D261" s="61"/>
      <c r="E261" s="62" t="s">
        <v>43</v>
      </c>
      <c r="F261" s="63">
        <v>10.06</v>
      </c>
      <c r="G261" s="64" t="s">
        <v>94</v>
      </c>
      <c r="H261" s="63"/>
      <c r="I261" s="65">
        <v>1671.57</v>
      </c>
      <c r="J261" s="66">
        <v>26.39</v>
      </c>
      <c r="K261" s="67">
        <v>44112.800000000003</v>
      </c>
    </row>
    <row r="262" spans="1:11" s="8" customFormat="1" ht="15" outlineLevel="1">
      <c r="A262" s="59" t="s">
        <v>43</v>
      </c>
      <c r="B262" s="60"/>
      <c r="C262" s="60" t="s">
        <v>46</v>
      </c>
      <c r="D262" s="61"/>
      <c r="E262" s="62" t="s">
        <v>43</v>
      </c>
      <c r="F262" s="63"/>
      <c r="G262" s="64" t="s">
        <v>95</v>
      </c>
      <c r="H262" s="63"/>
      <c r="I262" s="65"/>
      <c r="J262" s="66"/>
      <c r="K262" s="67"/>
    </row>
    <row r="263" spans="1:11" s="8" customFormat="1" ht="15" outlineLevel="1">
      <c r="A263" s="59" t="s">
        <v>43</v>
      </c>
      <c r="B263" s="60"/>
      <c r="C263" s="60" t="s">
        <v>48</v>
      </c>
      <c r="D263" s="61"/>
      <c r="E263" s="62" t="s">
        <v>43</v>
      </c>
      <c r="F263" s="63"/>
      <c r="G263" s="64"/>
      <c r="H263" s="63"/>
      <c r="I263" s="65"/>
      <c r="J263" s="66">
        <v>26.39</v>
      </c>
      <c r="K263" s="67"/>
    </row>
    <row r="264" spans="1:11" s="8" customFormat="1" ht="15" outlineLevel="1">
      <c r="A264" s="59" t="s">
        <v>43</v>
      </c>
      <c r="B264" s="60"/>
      <c r="C264" s="60" t="s">
        <v>52</v>
      </c>
      <c r="D264" s="61"/>
      <c r="E264" s="62" t="s">
        <v>43</v>
      </c>
      <c r="F264" s="63"/>
      <c r="G264" s="64"/>
      <c r="H264" s="63"/>
      <c r="I264" s="65"/>
      <c r="J264" s="66"/>
      <c r="K264" s="67"/>
    </row>
    <row r="265" spans="1:11" s="8" customFormat="1" ht="15" outlineLevel="1">
      <c r="A265" s="59" t="s">
        <v>43</v>
      </c>
      <c r="B265" s="60"/>
      <c r="C265" s="60" t="s">
        <v>53</v>
      </c>
      <c r="D265" s="61" t="s">
        <v>54</v>
      </c>
      <c r="E265" s="62">
        <v>100</v>
      </c>
      <c r="F265" s="63"/>
      <c r="G265" s="64"/>
      <c r="H265" s="63"/>
      <c r="I265" s="65">
        <v>1671.57</v>
      </c>
      <c r="J265" s="66">
        <v>83</v>
      </c>
      <c r="K265" s="67">
        <v>36613.620000000003</v>
      </c>
    </row>
    <row r="266" spans="1:11" s="8" customFormat="1" ht="15" outlineLevel="1">
      <c r="A266" s="59" t="s">
        <v>43</v>
      </c>
      <c r="B266" s="60"/>
      <c r="C266" s="60" t="s">
        <v>55</v>
      </c>
      <c r="D266" s="61" t="s">
        <v>54</v>
      </c>
      <c r="E266" s="62">
        <v>64</v>
      </c>
      <c r="F266" s="63"/>
      <c r="G266" s="64"/>
      <c r="H266" s="63"/>
      <c r="I266" s="65">
        <v>1069.8</v>
      </c>
      <c r="J266" s="66">
        <v>41</v>
      </c>
      <c r="K266" s="67">
        <v>18086.25</v>
      </c>
    </row>
    <row r="267" spans="1:11" s="8" customFormat="1" ht="15" outlineLevel="1">
      <c r="A267" s="59" t="s">
        <v>43</v>
      </c>
      <c r="B267" s="60"/>
      <c r="C267" s="60" t="s">
        <v>56</v>
      </c>
      <c r="D267" s="61" t="s">
        <v>54</v>
      </c>
      <c r="E267" s="62">
        <v>98</v>
      </c>
      <c r="F267" s="63"/>
      <c r="G267" s="64"/>
      <c r="H267" s="63"/>
      <c r="I267" s="65">
        <v>0</v>
      </c>
      <c r="J267" s="66">
        <v>95</v>
      </c>
      <c r="K267" s="67">
        <v>0</v>
      </c>
    </row>
    <row r="268" spans="1:11" s="8" customFormat="1" ht="15" outlineLevel="1">
      <c r="A268" s="59" t="s">
        <v>43</v>
      </c>
      <c r="B268" s="60"/>
      <c r="C268" s="60" t="s">
        <v>57</v>
      </c>
      <c r="D268" s="61" t="s">
        <v>54</v>
      </c>
      <c r="E268" s="62">
        <v>77</v>
      </c>
      <c r="F268" s="63"/>
      <c r="G268" s="64"/>
      <c r="H268" s="63"/>
      <c r="I268" s="65">
        <v>0</v>
      </c>
      <c r="J268" s="66">
        <v>65</v>
      </c>
      <c r="K268" s="67">
        <v>0</v>
      </c>
    </row>
    <row r="269" spans="1:11" s="8" customFormat="1" ht="30" outlineLevel="1">
      <c r="A269" s="59" t="s">
        <v>43</v>
      </c>
      <c r="B269" s="60"/>
      <c r="C269" s="60" t="s">
        <v>58</v>
      </c>
      <c r="D269" s="61" t="s">
        <v>59</v>
      </c>
      <c r="E269" s="62">
        <v>0.9</v>
      </c>
      <c r="F269" s="63"/>
      <c r="G269" s="64" t="s">
        <v>94</v>
      </c>
      <c r="H269" s="63"/>
      <c r="I269" s="65">
        <v>149.54</v>
      </c>
      <c r="J269" s="66"/>
      <c r="K269" s="67"/>
    </row>
    <row r="270" spans="1:11" s="8" customFormat="1" ht="15.75">
      <c r="A270" s="70" t="s">
        <v>43</v>
      </c>
      <c r="B270" s="71"/>
      <c r="C270" s="71" t="s">
        <v>60</v>
      </c>
      <c r="D270" s="72"/>
      <c r="E270" s="73" t="s">
        <v>43</v>
      </c>
      <c r="F270" s="74"/>
      <c r="G270" s="75"/>
      <c r="H270" s="74"/>
      <c r="I270" s="76">
        <v>4412.9399999999996</v>
      </c>
      <c r="J270" s="77"/>
      <c r="K270" s="78">
        <v>98812.67</v>
      </c>
    </row>
    <row r="271" spans="1:11" s="8" customFormat="1" ht="180">
      <c r="A271" s="59">
        <v>21</v>
      </c>
      <c r="B271" s="60" t="s">
        <v>174</v>
      </c>
      <c r="C271" s="60" t="s">
        <v>175</v>
      </c>
      <c r="D271" s="61" t="s">
        <v>142</v>
      </c>
      <c r="E271" s="62" t="s">
        <v>176</v>
      </c>
      <c r="F271" s="63">
        <v>96.73</v>
      </c>
      <c r="G271" s="64"/>
      <c r="H271" s="63"/>
      <c r="I271" s="65"/>
      <c r="J271" s="66"/>
      <c r="K271" s="67"/>
    </row>
    <row r="272" spans="1:11" s="8" customFormat="1" ht="25.5" outlineLevel="1">
      <c r="A272" s="59" t="s">
        <v>43</v>
      </c>
      <c r="B272" s="60"/>
      <c r="C272" s="60" t="s">
        <v>44</v>
      </c>
      <c r="D272" s="61"/>
      <c r="E272" s="62" t="s">
        <v>43</v>
      </c>
      <c r="F272" s="63">
        <v>74.13</v>
      </c>
      <c r="G272" s="64" t="s">
        <v>94</v>
      </c>
      <c r="H272" s="63"/>
      <c r="I272" s="65">
        <v>123.17</v>
      </c>
      <c r="J272" s="66">
        <v>26.39</v>
      </c>
      <c r="K272" s="67">
        <v>3250.58</v>
      </c>
    </row>
    <row r="273" spans="1:11" s="8" customFormat="1" ht="15" outlineLevel="1">
      <c r="A273" s="59" t="s">
        <v>43</v>
      </c>
      <c r="B273" s="60"/>
      <c r="C273" s="60" t="s">
        <v>46</v>
      </c>
      <c r="D273" s="61"/>
      <c r="E273" s="62" t="s">
        <v>43</v>
      </c>
      <c r="F273" s="63">
        <v>13.14</v>
      </c>
      <c r="G273" s="64" t="s">
        <v>95</v>
      </c>
      <c r="H273" s="63"/>
      <c r="I273" s="65">
        <v>21.57</v>
      </c>
      <c r="J273" s="66">
        <v>8.01</v>
      </c>
      <c r="K273" s="67">
        <v>172.81</v>
      </c>
    </row>
    <row r="274" spans="1:11" s="8" customFormat="1" ht="15" outlineLevel="1">
      <c r="A274" s="59" t="s">
        <v>43</v>
      </c>
      <c r="B274" s="60"/>
      <c r="C274" s="60" t="s">
        <v>48</v>
      </c>
      <c r="D274" s="61"/>
      <c r="E274" s="62" t="s">
        <v>43</v>
      </c>
      <c r="F274" s="63" t="s">
        <v>177</v>
      </c>
      <c r="G274" s="64"/>
      <c r="H274" s="63"/>
      <c r="I274" s="68" t="s">
        <v>178</v>
      </c>
      <c r="J274" s="66">
        <v>26.39</v>
      </c>
      <c r="K274" s="69" t="s">
        <v>179</v>
      </c>
    </row>
    <row r="275" spans="1:11" s="8" customFormat="1" ht="15" outlineLevel="1">
      <c r="A275" s="59" t="s">
        <v>43</v>
      </c>
      <c r="B275" s="60"/>
      <c r="C275" s="60" t="s">
        <v>52</v>
      </c>
      <c r="D275" s="61"/>
      <c r="E275" s="62" t="s">
        <v>43</v>
      </c>
      <c r="F275" s="63">
        <v>9.4600000000000009</v>
      </c>
      <c r="G275" s="64"/>
      <c r="H275" s="63"/>
      <c r="I275" s="65">
        <v>10.35</v>
      </c>
      <c r="J275" s="66">
        <v>6.81</v>
      </c>
      <c r="K275" s="67">
        <v>70.52</v>
      </c>
    </row>
    <row r="276" spans="1:11" s="8" customFormat="1" ht="15" outlineLevel="1">
      <c r="A276" s="59" t="s">
        <v>43</v>
      </c>
      <c r="B276" s="60"/>
      <c r="C276" s="60" t="s">
        <v>53</v>
      </c>
      <c r="D276" s="61" t="s">
        <v>54</v>
      </c>
      <c r="E276" s="62">
        <v>100</v>
      </c>
      <c r="F276" s="63"/>
      <c r="G276" s="64"/>
      <c r="H276" s="63"/>
      <c r="I276" s="65">
        <v>123.17</v>
      </c>
      <c r="J276" s="66">
        <v>83</v>
      </c>
      <c r="K276" s="67">
        <v>2697.98</v>
      </c>
    </row>
    <row r="277" spans="1:11" s="8" customFormat="1" ht="15" outlineLevel="1">
      <c r="A277" s="59" t="s">
        <v>43</v>
      </c>
      <c r="B277" s="60"/>
      <c r="C277" s="60" t="s">
        <v>55</v>
      </c>
      <c r="D277" s="61" t="s">
        <v>54</v>
      </c>
      <c r="E277" s="62">
        <v>64</v>
      </c>
      <c r="F277" s="63"/>
      <c r="G277" s="64"/>
      <c r="H277" s="63"/>
      <c r="I277" s="65">
        <v>78.83</v>
      </c>
      <c r="J277" s="66">
        <v>41</v>
      </c>
      <c r="K277" s="67">
        <v>1332.74</v>
      </c>
    </row>
    <row r="278" spans="1:11" s="8" customFormat="1" ht="15" outlineLevel="1">
      <c r="A278" s="59" t="s">
        <v>43</v>
      </c>
      <c r="B278" s="60"/>
      <c r="C278" s="60" t="s">
        <v>56</v>
      </c>
      <c r="D278" s="61" t="s">
        <v>54</v>
      </c>
      <c r="E278" s="62">
        <v>98</v>
      </c>
      <c r="F278" s="63"/>
      <c r="G278" s="64"/>
      <c r="H278" s="63"/>
      <c r="I278" s="65">
        <v>0.66</v>
      </c>
      <c r="J278" s="66">
        <v>95</v>
      </c>
      <c r="K278" s="67">
        <v>16.88</v>
      </c>
    </row>
    <row r="279" spans="1:11" s="8" customFormat="1" ht="15" outlineLevel="1">
      <c r="A279" s="59" t="s">
        <v>43</v>
      </c>
      <c r="B279" s="60"/>
      <c r="C279" s="60" t="s">
        <v>57</v>
      </c>
      <c r="D279" s="61" t="s">
        <v>54</v>
      </c>
      <c r="E279" s="62">
        <v>77</v>
      </c>
      <c r="F279" s="63"/>
      <c r="G279" s="64"/>
      <c r="H279" s="63"/>
      <c r="I279" s="65">
        <v>0.52</v>
      </c>
      <c r="J279" s="66">
        <v>65</v>
      </c>
      <c r="K279" s="67">
        <v>11.55</v>
      </c>
    </row>
    <row r="280" spans="1:11" s="8" customFormat="1" ht="30" outlineLevel="1">
      <c r="A280" s="59" t="s">
        <v>43</v>
      </c>
      <c r="B280" s="60"/>
      <c r="C280" s="60" t="s">
        <v>58</v>
      </c>
      <c r="D280" s="61" t="s">
        <v>59</v>
      </c>
      <c r="E280" s="62">
        <v>5.31</v>
      </c>
      <c r="F280" s="63"/>
      <c r="G280" s="64" t="s">
        <v>94</v>
      </c>
      <c r="H280" s="63"/>
      <c r="I280" s="65">
        <v>8.82</v>
      </c>
      <c r="J280" s="66"/>
      <c r="K280" s="67"/>
    </row>
    <row r="281" spans="1:11" s="8" customFormat="1" ht="15.75">
      <c r="A281" s="70" t="s">
        <v>43</v>
      </c>
      <c r="B281" s="71"/>
      <c r="C281" s="71" t="s">
        <v>60</v>
      </c>
      <c r="D281" s="72"/>
      <c r="E281" s="73" t="s">
        <v>43</v>
      </c>
      <c r="F281" s="74"/>
      <c r="G281" s="75"/>
      <c r="H281" s="74"/>
      <c r="I281" s="76">
        <v>358.27</v>
      </c>
      <c r="J281" s="77"/>
      <c r="K281" s="78">
        <v>7553.06</v>
      </c>
    </row>
    <row r="282" spans="1:11" s="8" customFormat="1" ht="15" outlineLevel="1">
      <c r="A282" s="59" t="s">
        <v>43</v>
      </c>
      <c r="B282" s="60"/>
      <c r="C282" s="60" t="s">
        <v>61</v>
      </c>
      <c r="D282" s="61"/>
      <c r="E282" s="62" t="s">
        <v>43</v>
      </c>
      <c r="F282" s="63"/>
      <c r="G282" s="64"/>
      <c r="H282" s="63"/>
      <c r="I282" s="65"/>
      <c r="J282" s="66"/>
      <c r="K282" s="67"/>
    </row>
    <row r="283" spans="1:11" s="8" customFormat="1" ht="25.5" outlineLevel="1">
      <c r="A283" s="59" t="s">
        <v>43</v>
      </c>
      <c r="B283" s="60"/>
      <c r="C283" s="60" t="s">
        <v>46</v>
      </c>
      <c r="D283" s="61"/>
      <c r="E283" s="62" t="s">
        <v>43</v>
      </c>
      <c r="F283" s="63">
        <v>0.41</v>
      </c>
      <c r="G283" s="64" t="s">
        <v>100</v>
      </c>
      <c r="H283" s="63"/>
      <c r="I283" s="65">
        <v>7.0000000000000007E-2</v>
      </c>
      <c r="J283" s="66">
        <v>26.39</v>
      </c>
      <c r="K283" s="67">
        <v>1.78</v>
      </c>
    </row>
    <row r="284" spans="1:11" s="8" customFormat="1" ht="25.5" outlineLevel="1">
      <c r="A284" s="59" t="s">
        <v>43</v>
      </c>
      <c r="B284" s="60"/>
      <c r="C284" s="60" t="s">
        <v>48</v>
      </c>
      <c r="D284" s="61"/>
      <c r="E284" s="62" t="s">
        <v>43</v>
      </c>
      <c r="F284" s="63">
        <v>0.41</v>
      </c>
      <c r="G284" s="64" t="s">
        <v>100</v>
      </c>
      <c r="H284" s="63"/>
      <c r="I284" s="65">
        <v>7.0000000000000007E-2</v>
      </c>
      <c r="J284" s="66">
        <v>26.39</v>
      </c>
      <c r="K284" s="67">
        <v>1.78</v>
      </c>
    </row>
    <row r="285" spans="1:11" s="8" customFormat="1" ht="15" outlineLevel="1">
      <c r="A285" s="59" t="s">
        <v>43</v>
      </c>
      <c r="B285" s="60"/>
      <c r="C285" s="60" t="s">
        <v>63</v>
      </c>
      <c r="D285" s="61" t="s">
        <v>54</v>
      </c>
      <c r="E285" s="62">
        <v>175</v>
      </c>
      <c r="F285" s="63"/>
      <c r="G285" s="64"/>
      <c r="H285" s="63"/>
      <c r="I285" s="65">
        <v>0.12</v>
      </c>
      <c r="J285" s="66">
        <v>160</v>
      </c>
      <c r="K285" s="67">
        <v>2.85</v>
      </c>
    </row>
    <row r="286" spans="1:11" s="8" customFormat="1" ht="15" outlineLevel="1">
      <c r="A286" s="59" t="s">
        <v>43</v>
      </c>
      <c r="B286" s="60"/>
      <c r="C286" s="60" t="s">
        <v>64</v>
      </c>
      <c r="D286" s="61"/>
      <c r="E286" s="62" t="s">
        <v>43</v>
      </c>
      <c r="F286" s="63"/>
      <c r="G286" s="64"/>
      <c r="H286" s="63"/>
      <c r="I286" s="65">
        <v>0.19</v>
      </c>
      <c r="J286" s="66"/>
      <c r="K286" s="67">
        <v>4.63</v>
      </c>
    </row>
    <row r="287" spans="1:11" s="8" customFormat="1" ht="15.75">
      <c r="A287" s="70" t="s">
        <v>43</v>
      </c>
      <c r="B287" s="71"/>
      <c r="C287" s="71" t="s">
        <v>65</v>
      </c>
      <c r="D287" s="72"/>
      <c r="E287" s="73" t="s">
        <v>43</v>
      </c>
      <c r="F287" s="74"/>
      <c r="G287" s="75"/>
      <c r="H287" s="74"/>
      <c r="I287" s="76">
        <v>358.46</v>
      </c>
      <c r="J287" s="77"/>
      <c r="K287" s="78">
        <v>7557.69</v>
      </c>
    </row>
    <row r="288" spans="1:11" s="8" customFormat="1" ht="45">
      <c r="A288" s="59">
        <v>22</v>
      </c>
      <c r="B288" s="60" t="s">
        <v>180</v>
      </c>
      <c r="C288" s="60" t="s">
        <v>181</v>
      </c>
      <c r="D288" s="61" t="s">
        <v>106</v>
      </c>
      <c r="E288" s="62" t="s">
        <v>182</v>
      </c>
      <c r="F288" s="63">
        <v>18660.61</v>
      </c>
      <c r="G288" s="64"/>
      <c r="H288" s="63"/>
      <c r="I288" s="65">
        <v>183.83</v>
      </c>
      <c r="J288" s="66">
        <v>3.05</v>
      </c>
      <c r="K288" s="78">
        <v>560.66999999999996</v>
      </c>
    </row>
    <row r="289" spans="1:11" s="8" customFormat="1" ht="180">
      <c r="A289" s="59">
        <v>23</v>
      </c>
      <c r="B289" s="60" t="s">
        <v>183</v>
      </c>
      <c r="C289" s="60" t="s">
        <v>184</v>
      </c>
      <c r="D289" s="61" t="s">
        <v>142</v>
      </c>
      <c r="E289" s="62" t="s">
        <v>176</v>
      </c>
      <c r="F289" s="63">
        <v>314.81</v>
      </c>
      <c r="G289" s="64">
        <v>2</v>
      </c>
      <c r="H289" s="63"/>
      <c r="I289" s="65"/>
      <c r="J289" s="66"/>
      <c r="K289" s="67"/>
    </row>
    <row r="290" spans="1:11" s="8" customFormat="1" ht="25.5" outlineLevel="1">
      <c r="A290" s="59" t="s">
        <v>43</v>
      </c>
      <c r="B290" s="60"/>
      <c r="C290" s="60" t="s">
        <v>44</v>
      </c>
      <c r="D290" s="61"/>
      <c r="E290" s="62" t="s">
        <v>43</v>
      </c>
      <c r="F290" s="63">
        <v>25.35</v>
      </c>
      <c r="G290" s="64" t="s">
        <v>185</v>
      </c>
      <c r="H290" s="63"/>
      <c r="I290" s="65">
        <v>84.24</v>
      </c>
      <c r="J290" s="66">
        <v>26.39</v>
      </c>
      <c r="K290" s="67">
        <v>2223.1799999999998</v>
      </c>
    </row>
    <row r="291" spans="1:11" s="8" customFormat="1" ht="15" outlineLevel="1">
      <c r="A291" s="59" t="s">
        <v>43</v>
      </c>
      <c r="B291" s="60"/>
      <c r="C291" s="60" t="s">
        <v>46</v>
      </c>
      <c r="D291" s="61"/>
      <c r="E291" s="62" t="s">
        <v>43</v>
      </c>
      <c r="F291" s="63">
        <v>1.81</v>
      </c>
      <c r="G291" s="64" t="s">
        <v>186</v>
      </c>
      <c r="H291" s="63"/>
      <c r="I291" s="65">
        <v>5.94</v>
      </c>
      <c r="J291" s="66">
        <v>10.23</v>
      </c>
      <c r="K291" s="67">
        <v>60.8</v>
      </c>
    </row>
    <row r="292" spans="1:11" s="8" customFormat="1" ht="15" outlineLevel="1">
      <c r="A292" s="59" t="s">
        <v>43</v>
      </c>
      <c r="B292" s="60"/>
      <c r="C292" s="60" t="s">
        <v>48</v>
      </c>
      <c r="D292" s="61"/>
      <c r="E292" s="62" t="s">
        <v>43</v>
      </c>
      <c r="F292" s="63" t="s">
        <v>187</v>
      </c>
      <c r="G292" s="64"/>
      <c r="H292" s="63"/>
      <c r="I292" s="68" t="s">
        <v>188</v>
      </c>
      <c r="J292" s="66">
        <v>26.39</v>
      </c>
      <c r="K292" s="69" t="s">
        <v>189</v>
      </c>
    </row>
    <row r="293" spans="1:11" s="8" customFormat="1" ht="15" outlineLevel="1">
      <c r="A293" s="59" t="s">
        <v>43</v>
      </c>
      <c r="B293" s="60"/>
      <c r="C293" s="60" t="s">
        <v>52</v>
      </c>
      <c r="D293" s="61"/>
      <c r="E293" s="62" t="s">
        <v>43</v>
      </c>
      <c r="F293" s="63">
        <v>287.64999999999998</v>
      </c>
      <c r="G293" s="64">
        <v>2</v>
      </c>
      <c r="H293" s="63"/>
      <c r="I293" s="65">
        <v>629.72</v>
      </c>
      <c r="J293" s="66">
        <v>2.76</v>
      </c>
      <c r="K293" s="67">
        <v>1738.04</v>
      </c>
    </row>
    <row r="294" spans="1:11" s="8" customFormat="1" ht="15" outlineLevel="1">
      <c r="A294" s="59" t="s">
        <v>43</v>
      </c>
      <c r="B294" s="60"/>
      <c r="C294" s="60" t="s">
        <v>53</v>
      </c>
      <c r="D294" s="61" t="s">
        <v>54</v>
      </c>
      <c r="E294" s="62">
        <v>100</v>
      </c>
      <c r="F294" s="63"/>
      <c r="G294" s="64"/>
      <c r="H294" s="63"/>
      <c r="I294" s="65">
        <v>84.24</v>
      </c>
      <c r="J294" s="66">
        <v>83</v>
      </c>
      <c r="K294" s="67">
        <v>1845.24</v>
      </c>
    </row>
    <row r="295" spans="1:11" s="8" customFormat="1" ht="15" outlineLevel="1">
      <c r="A295" s="59" t="s">
        <v>43</v>
      </c>
      <c r="B295" s="60"/>
      <c r="C295" s="60" t="s">
        <v>55</v>
      </c>
      <c r="D295" s="61" t="s">
        <v>54</v>
      </c>
      <c r="E295" s="62">
        <v>64</v>
      </c>
      <c r="F295" s="63"/>
      <c r="G295" s="64"/>
      <c r="H295" s="63"/>
      <c r="I295" s="65">
        <v>53.91</v>
      </c>
      <c r="J295" s="66">
        <v>41</v>
      </c>
      <c r="K295" s="67">
        <v>911.5</v>
      </c>
    </row>
    <row r="296" spans="1:11" s="8" customFormat="1" ht="15" outlineLevel="1">
      <c r="A296" s="59" t="s">
        <v>43</v>
      </c>
      <c r="B296" s="60"/>
      <c r="C296" s="60" t="s">
        <v>56</v>
      </c>
      <c r="D296" s="61" t="s">
        <v>54</v>
      </c>
      <c r="E296" s="62">
        <v>98</v>
      </c>
      <c r="F296" s="63"/>
      <c r="G296" s="64"/>
      <c r="H296" s="63"/>
      <c r="I296" s="65">
        <v>0.87</v>
      </c>
      <c r="J296" s="66">
        <v>95</v>
      </c>
      <c r="K296" s="67">
        <v>22.23</v>
      </c>
    </row>
    <row r="297" spans="1:11" s="8" customFormat="1" ht="15" outlineLevel="1">
      <c r="A297" s="59" t="s">
        <v>43</v>
      </c>
      <c r="B297" s="60"/>
      <c r="C297" s="60" t="s">
        <v>57</v>
      </c>
      <c r="D297" s="61" t="s">
        <v>54</v>
      </c>
      <c r="E297" s="62">
        <v>77</v>
      </c>
      <c r="F297" s="63"/>
      <c r="G297" s="64"/>
      <c r="H297" s="63"/>
      <c r="I297" s="65">
        <v>0.69</v>
      </c>
      <c r="J297" s="66">
        <v>65</v>
      </c>
      <c r="K297" s="67">
        <v>15.21</v>
      </c>
    </row>
    <row r="298" spans="1:11" s="8" customFormat="1" ht="30" outlineLevel="1">
      <c r="A298" s="59" t="s">
        <v>43</v>
      </c>
      <c r="B298" s="60"/>
      <c r="C298" s="60" t="s">
        <v>58</v>
      </c>
      <c r="D298" s="61" t="s">
        <v>59</v>
      </c>
      <c r="E298" s="62">
        <v>2.13</v>
      </c>
      <c r="F298" s="63"/>
      <c r="G298" s="64" t="s">
        <v>185</v>
      </c>
      <c r="H298" s="63"/>
      <c r="I298" s="65">
        <v>7.08</v>
      </c>
      <c r="J298" s="66"/>
      <c r="K298" s="67"/>
    </row>
    <row r="299" spans="1:11" s="8" customFormat="1" ht="15.75">
      <c r="A299" s="70" t="s">
        <v>43</v>
      </c>
      <c r="B299" s="71"/>
      <c r="C299" s="71" t="s">
        <v>60</v>
      </c>
      <c r="D299" s="72"/>
      <c r="E299" s="73" t="s">
        <v>43</v>
      </c>
      <c r="F299" s="74"/>
      <c r="G299" s="75"/>
      <c r="H299" s="74"/>
      <c r="I299" s="76">
        <v>859.61</v>
      </c>
      <c r="J299" s="77"/>
      <c r="K299" s="78">
        <v>6816.2</v>
      </c>
    </row>
    <row r="300" spans="1:11" s="8" customFormat="1" ht="15" outlineLevel="1">
      <c r="A300" s="59" t="s">
        <v>43</v>
      </c>
      <c r="B300" s="60"/>
      <c r="C300" s="60" t="s">
        <v>61</v>
      </c>
      <c r="D300" s="61"/>
      <c r="E300" s="62" t="s">
        <v>43</v>
      </c>
      <c r="F300" s="63"/>
      <c r="G300" s="64"/>
      <c r="H300" s="63"/>
      <c r="I300" s="65"/>
      <c r="J300" s="66"/>
      <c r="K300" s="67"/>
    </row>
    <row r="301" spans="1:11" s="8" customFormat="1" ht="25.5" outlineLevel="1">
      <c r="A301" s="59" t="s">
        <v>43</v>
      </c>
      <c r="B301" s="60"/>
      <c r="C301" s="60" t="s">
        <v>46</v>
      </c>
      <c r="D301" s="61"/>
      <c r="E301" s="62" t="s">
        <v>43</v>
      </c>
      <c r="F301" s="63">
        <v>0.27</v>
      </c>
      <c r="G301" s="64" t="s">
        <v>190</v>
      </c>
      <c r="H301" s="63"/>
      <c r="I301" s="65">
        <v>0.09</v>
      </c>
      <c r="J301" s="66">
        <v>26.39</v>
      </c>
      <c r="K301" s="67">
        <v>2.34</v>
      </c>
    </row>
    <row r="302" spans="1:11" s="8" customFormat="1" ht="25.5" outlineLevel="1">
      <c r="A302" s="59" t="s">
        <v>43</v>
      </c>
      <c r="B302" s="60"/>
      <c r="C302" s="60" t="s">
        <v>48</v>
      </c>
      <c r="D302" s="61"/>
      <c r="E302" s="62" t="s">
        <v>43</v>
      </c>
      <c r="F302" s="63">
        <v>0.27</v>
      </c>
      <c r="G302" s="64" t="s">
        <v>190</v>
      </c>
      <c r="H302" s="63"/>
      <c r="I302" s="65">
        <v>0.09</v>
      </c>
      <c r="J302" s="66">
        <v>26.39</v>
      </c>
      <c r="K302" s="67">
        <v>2.34</v>
      </c>
    </row>
    <row r="303" spans="1:11" s="8" customFormat="1" ht="15" outlineLevel="1">
      <c r="A303" s="59" t="s">
        <v>43</v>
      </c>
      <c r="B303" s="60"/>
      <c r="C303" s="60" t="s">
        <v>63</v>
      </c>
      <c r="D303" s="61" t="s">
        <v>54</v>
      </c>
      <c r="E303" s="62">
        <v>175</v>
      </c>
      <c r="F303" s="63"/>
      <c r="G303" s="64"/>
      <c r="H303" s="63"/>
      <c r="I303" s="65">
        <v>0.16</v>
      </c>
      <c r="J303" s="66">
        <v>160</v>
      </c>
      <c r="K303" s="67">
        <v>3.74</v>
      </c>
    </row>
    <row r="304" spans="1:11" s="8" customFormat="1" ht="15" outlineLevel="1">
      <c r="A304" s="59" t="s">
        <v>43</v>
      </c>
      <c r="B304" s="60"/>
      <c r="C304" s="60" t="s">
        <v>64</v>
      </c>
      <c r="D304" s="61"/>
      <c r="E304" s="62" t="s">
        <v>43</v>
      </c>
      <c r="F304" s="63"/>
      <c r="G304" s="64"/>
      <c r="H304" s="63"/>
      <c r="I304" s="65">
        <v>0.25</v>
      </c>
      <c r="J304" s="66"/>
      <c r="K304" s="67">
        <v>6.08</v>
      </c>
    </row>
    <row r="305" spans="1:11" s="8" customFormat="1" ht="15.75">
      <c r="A305" s="70" t="s">
        <v>43</v>
      </c>
      <c r="B305" s="71"/>
      <c r="C305" s="71" t="s">
        <v>65</v>
      </c>
      <c r="D305" s="72"/>
      <c r="E305" s="73" t="s">
        <v>43</v>
      </c>
      <c r="F305" s="74"/>
      <c r="G305" s="75"/>
      <c r="H305" s="74"/>
      <c r="I305" s="76">
        <v>859.86</v>
      </c>
      <c r="J305" s="77"/>
      <c r="K305" s="78">
        <v>6822.28</v>
      </c>
    </row>
    <row r="306" spans="1:11" s="8" customFormat="1" ht="180">
      <c r="A306" s="59">
        <v>24</v>
      </c>
      <c r="B306" s="60" t="s">
        <v>191</v>
      </c>
      <c r="C306" s="60" t="s">
        <v>192</v>
      </c>
      <c r="D306" s="61" t="s">
        <v>142</v>
      </c>
      <c r="E306" s="62" t="s">
        <v>167</v>
      </c>
      <c r="F306" s="63">
        <v>4572.08</v>
      </c>
      <c r="G306" s="64"/>
      <c r="H306" s="63"/>
      <c r="I306" s="65"/>
      <c r="J306" s="66"/>
      <c r="K306" s="67"/>
    </row>
    <row r="307" spans="1:11" s="8" customFormat="1" ht="25.5" outlineLevel="1">
      <c r="A307" s="59" t="s">
        <v>43</v>
      </c>
      <c r="B307" s="60"/>
      <c r="C307" s="60" t="s">
        <v>44</v>
      </c>
      <c r="D307" s="61"/>
      <c r="E307" s="62" t="s">
        <v>43</v>
      </c>
      <c r="F307" s="63">
        <v>4092</v>
      </c>
      <c r="G307" s="64" t="s">
        <v>94</v>
      </c>
      <c r="H307" s="63"/>
      <c r="I307" s="65">
        <v>7954.65</v>
      </c>
      <c r="J307" s="66">
        <v>26.39</v>
      </c>
      <c r="K307" s="67">
        <v>209923.13</v>
      </c>
    </row>
    <row r="308" spans="1:11" s="8" customFormat="1" ht="15" outlineLevel="1">
      <c r="A308" s="59" t="s">
        <v>43</v>
      </c>
      <c r="B308" s="60"/>
      <c r="C308" s="60" t="s">
        <v>46</v>
      </c>
      <c r="D308" s="61"/>
      <c r="E308" s="62" t="s">
        <v>43</v>
      </c>
      <c r="F308" s="63">
        <v>101.22</v>
      </c>
      <c r="G308" s="64" t="s">
        <v>95</v>
      </c>
      <c r="H308" s="63"/>
      <c r="I308" s="65">
        <v>194.43</v>
      </c>
      <c r="J308" s="66">
        <v>7.87</v>
      </c>
      <c r="K308" s="67">
        <v>1530.19</v>
      </c>
    </row>
    <row r="309" spans="1:11" s="8" customFormat="1" ht="15" outlineLevel="1">
      <c r="A309" s="59" t="s">
        <v>43</v>
      </c>
      <c r="B309" s="60"/>
      <c r="C309" s="60" t="s">
        <v>48</v>
      </c>
      <c r="D309" s="61"/>
      <c r="E309" s="62" t="s">
        <v>43</v>
      </c>
      <c r="F309" s="63" t="s">
        <v>170</v>
      </c>
      <c r="G309" s="64"/>
      <c r="H309" s="63"/>
      <c r="I309" s="68" t="s">
        <v>193</v>
      </c>
      <c r="J309" s="66">
        <v>26.39</v>
      </c>
      <c r="K309" s="69" t="s">
        <v>194</v>
      </c>
    </row>
    <row r="310" spans="1:11" s="8" customFormat="1" ht="15" outlineLevel="1">
      <c r="A310" s="59" t="s">
        <v>43</v>
      </c>
      <c r="B310" s="60"/>
      <c r="C310" s="60" t="s">
        <v>52</v>
      </c>
      <c r="D310" s="61"/>
      <c r="E310" s="62" t="s">
        <v>43</v>
      </c>
      <c r="F310" s="63">
        <v>378.87</v>
      </c>
      <c r="G310" s="64"/>
      <c r="H310" s="63"/>
      <c r="I310" s="65">
        <v>485.18</v>
      </c>
      <c r="J310" s="66">
        <v>9.5500000000000007</v>
      </c>
      <c r="K310" s="67">
        <v>4633.4799999999996</v>
      </c>
    </row>
    <row r="311" spans="1:11" s="8" customFormat="1" ht="15" outlineLevel="1">
      <c r="A311" s="59" t="s">
        <v>43</v>
      </c>
      <c r="B311" s="60"/>
      <c r="C311" s="60" t="s">
        <v>53</v>
      </c>
      <c r="D311" s="61" t="s">
        <v>54</v>
      </c>
      <c r="E311" s="62">
        <v>85</v>
      </c>
      <c r="F311" s="63"/>
      <c r="G311" s="64"/>
      <c r="H311" s="63"/>
      <c r="I311" s="65">
        <v>6761.45</v>
      </c>
      <c r="J311" s="66">
        <v>70</v>
      </c>
      <c r="K311" s="67">
        <v>146946.19</v>
      </c>
    </row>
    <row r="312" spans="1:11" s="8" customFormat="1" ht="15" outlineLevel="1">
      <c r="A312" s="59" t="s">
        <v>43</v>
      </c>
      <c r="B312" s="60"/>
      <c r="C312" s="60" t="s">
        <v>55</v>
      </c>
      <c r="D312" s="61" t="s">
        <v>54</v>
      </c>
      <c r="E312" s="62">
        <v>70</v>
      </c>
      <c r="F312" s="63"/>
      <c r="G312" s="64"/>
      <c r="H312" s="63"/>
      <c r="I312" s="65">
        <v>5568.26</v>
      </c>
      <c r="J312" s="66">
        <v>41</v>
      </c>
      <c r="K312" s="67">
        <v>86068.479999999996</v>
      </c>
    </row>
    <row r="313" spans="1:11" s="8" customFormat="1" ht="15" outlineLevel="1">
      <c r="A313" s="59" t="s">
        <v>43</v>
      </c>
      <c r="B313" s="60"/>
      <c r="C313" s="60" t="s">
        <v>56</v>
      </c>
      <c r="D313" s="61" t="s">
        <v>54</v>
      </c>
      <c r="E313" s="62">
        <v>98</v>
      </c>
      <c r="F313" s="63"/>
      <c r="G313" s="64"/>
      <c r="H313" s="63"/>
      <c r="I313" s="65">
        <v>5.44</v>
      </c>
      <c r="J313" s="66">
        <v>95</v>
      </c>
      <c r="K313" s="67">
        <v>139.18</v>
      </c>
    </row>
    <row r="314" spans="1:11" s="8" customFormat="1" ht="15" outlineLevel="1">
      <c r="A314" s="59" t="s">
        <v>43</v>
      </c>
      <c r="B314" s="60"/>
      <c r="C314" s="60" t="s">
        <v>57</v>
      </c>
      <c r="D314" s="61" t="s">
        <v>54</v>
      </c>
      <c r="E314" s="62">
        <v>77</v>
      </c>
      <c r="F314" s="63"/>
      <c r="G314" s="64"/>
      <c r="H314" s="63"/>
      <c r="I314" s="65">
        <v>4.2699999999999996</v>
      </c>
      <c r="J314" s="66">
        <v>65</v>
      </c>
      <c r="K314" s="67">
        <v>95.23</v>
      </c>
    </row>
    <row r="315" spans="1:11" s="8" customFormat="1" ht="30" outlineLevel="1">
      <c r="A315" s="59" t="s">
        <v>43</v>
      </c>
      <c r="B315" s="60"/>
      <c r="C315" s="60" t="s">
        <v>58</v>
      </c>
      <c r="D315" s="61" t="s">
        <v>59</v>
      </c>
      <c r="E315" s="62">
        <v>310</v>
      </c>
      <c r="F315" s="63"/>
      <c r="G315" s="64" t="s">
        <v>94</v>
      </c>
      <c r="H315" s="63"/>
      <c r="I315" s="65">
        <v>602.62</v>
      </c>
      <c r="J315" s="66"/>
      <c r="K315" s="67"/>
    </row>
    <row r="316" spans="1:11" s="8" customFormat="1" ht="15.75">
      <c r="A316" s="70" t="s">
        <v>43</v>
      </c>
      <c r="B316" s="71"/>
      <c r="C316" s="71" t="s">
        <v>60</v>
      </c>
      <c r="D316" s="72"/>
      <c r="E316" s="73" t="s">
        <v>43</v>
      </c>
      <c r="F316" s="74"/>
      <c r="G316" s="75"/>
      <c r="H316" s="74"/>
      <c r="I316" s="76">
        <v>20973.68</v>
      </c>
      <c r="J316" s="77"/>
      <c r="K316" s="78">
        <v>449335.88</v>
      </c>
    </row>
    <row r="317" spans="1:11" s="8" customFormat="1" ht="15" outlineLevel="1">
      <c r="A317" s="59" t="s">
        <v>43</v>
      </c>
      <c r="B317" s="60"/>
      <c r="C317" s="60" t="s">
        <v>61</v>
      </c>
      <c r="D317" s="61"/>
      <c r="E317" s="62" t="s">
        <v>43</v>
      </c>
      <c r="F317" s="63"/>
      <c r="G317" s="64"/>
      <c r="H317" s="63"/>
      <c r="I317" s="65"/>
      <c r="J317" s="66"/>
      <c r="K317" s="67"/>
    </row>
    <row r="318" spans="1:11" s="8" customFormat="1" ht="25.5" outlineLevel="1">
      <c r="A318" s="59" t="s">
        <v>43</v>
      </c>
      <c r="B318" s="60"/>
      <c r="C318" s="60" t="s">
        <v>46</v>
      </c>
      <c r="D318" s="61"/>
      <c r="E318" s="62" t="s">
        <v>43</v>
      </c>
      <c r="F318" s="63">
        <v>2.89</v>
      </c>
      <c r="G318" s="64" t="s">
        <v>100</v>
      </c>
      <c r="H318" s="63"/>
      <c r="I318" s="65">
        <v>0.56000000000000005</v>
      </c>
      <c r="J318" s="66">
        <v>26.39</v>
      </c>
      <c r="K318" s="67">
        <v>14.65</v>
      </c>
    </row>
    <row r="319" spans="1:11" s="8" customFormat="1" ht="25.5" outlineLevel="1">
      <c r="A319" s="59" t="s">
        <v>43</v>
      </c>
      <c r="B319" s="60"/>
      <c r="C319" s="60" t="s">
        <v>48</v>
      </c>
      <c r="D319" s="61"/>
      <c r="E319" s="62" t="s">
        <v>43</v>
      </c>
      <c r="F319" s="63">
        <v>2.89</v>
      </c>
      <c r="G319" s="64" t="s">
        <v>100</v>
      </c>
      <c r="H319" s="63"/>
      <c r="I319" s="65">
        <v>0.56000000000000005</v>
      </c>
      <c r="J319" s="66">
        <v>26.39</v>
      </c>
      <c r="K319" s="67">
        <v>14.65</v>
      </c>
    </row>
    <row r="320" spans="1:11" s="8" customFormat="1" ht="15" outlineLevel="1">
      <c r="A320" s="59" t="s">
        <v>43</v>
      </c>
      <c r="B320" s="60"/>
      <c r="C320" s="60" t="s">
        <v>63</v>
      </c>
      <c r="D320" s="61" t="s">
        <v>54</v>
      </c>
      <c r="E320" s="62">
        <v>175</v>
      </c>
      <c r="F320" s="63"/>
      <c r="G320" s="64"/>
      <c r="H320" s="63"/>
      <c r="I320" s="65">
        <v>0.98</v>
      </c>
      <c r="J320" s="66">
        <v>160</v>
      </c>
      <c r="K320" s="67">
        <v>23.44</v>
      </c>
    </row>
    <row r="321" spans="1:11" s="8" customFormat="1" ht="15" outlineLevel="1">
      <c r="A321" s="59" t="s">
        <v>43</v>
      </c>
      <c r="B321" s="60"/>
      <c r="C321" s="60" t="s">
        <v>64</v>
      </c>
      <c r="D321" s="61"/>
      <c r="E321" s="62" t="s">
        <v>43</v>
      </c>
      <c r="F321" s="63"/>
      <c r="G321" s="64"/>
      <c r="H321" s="63"/>
      <c r="I321" s="65">
        <v>1.54</v>
      </c>
      <c r="J321" s="66"/>
      <c r="K321" s="67">
        <v>38.090000000000003</v>
      </c>
    </row>
    <row r="322" spans="1:11" s="8" customFormat="1" ht="15.75">
      <c r="A322" s="70" t="s">
        <v>43</v>
      </c>
      <c r="B322" s="71"/>
      <c r="C322" s="71" t="s">
        <v>65</v>
      </c>
      <c r="D322" s="72"/>
      <c r="E322" s="73" t="s">
        <v>43</v>
      </c>
      <c r="F322" s="74"/>
      <c r="G322" s="75"/>
      <c r="H322" s="74"/>
      <c r="I322" s="76">
        <v>20975.22</v>
      </c>
      <c r="J322" s="77"/>
      <c r="K322" s="78">
        <v>449373.97</v>
      </c>
    </row>
    <row r="323" spans="1:11" s="8" customFormat="1" ht="45">
      <c r="A323" s="59">
        <v>25</v>
      </c>
      <c r="B323" s="60" t="s">
        <v>123</v>
      </c>
      <c r="C323" s="60" t="s">
        <v>195</v>
      </c>
      <c r="D323" s="61" t="s">
        <v>103</v>
      </c>
      <c r="E323" s="62">
        <v>128.06</v>
      </c>
      <c r="F323" s="63">
        <v>287.16000000000003</v>
      </c>
      <c r="G323" s="64"/>
      <c r="H323" s="63"/>
      <c r="I323" s="65">
        <v>36773.71</v>
      </c>
      <c r="J323" s="66">
        <v>7.4</v>
      </c>
      <c r="K323" s="78">
        <v>272125.45</v>
      </c>
    </row>
    <row r="324" spans="1:11" s="8" customFormat="1" ht="195">
      <c r="A324" s="59">
        <v>26</v>
      </c>
      <c r="B324" s="60" t="s">
        <v>196</v>
      </c>
      <c r="C324" s="60" t="s">
        <v>197</v>
      </c>
      <c r="D324" s="61" t="s">
        <v>156</v>
      </c>
      <c r="E324" s="62" t="s">
        <v>157</v>
      </c>
      <c r="F324" s="63">
        <v>5796.4</v>
      </c>
      <c r="G324" s="64"/>
      <c r="H324" s="63"/>
      <c r="I324" s="65"/>
      <c r="J324" s="66"/>
      <c r="K324" s="67"/>
    </row>
    <row r="325" spans="1:11" s="8" customFormat="1" ht="25.5" outlineLevel="1">
      <c r="A325" s="59" t="s">
        <v>43</v>
      </c>
      <c r="B325" s="60"/>
      <c r="C325" s="60" t="s">
        <v>44</v>
      </c>
      <c r="D325" s="61"/>
      <c r="E325" s="62" t="s">
        <v>43</v>
      </c>
      <c r="F325" s="63">
        <v>3018.21</v>
      </c>
      <c r="G325" s="64" t="s">
        <v>94</v>
      </c>
      <c r="H325" s="63"/>
      <c r="I325" s="65">
        <v>733.06</v>
      </c>
      <c r="J325" s="66">
        <v>26.39</v>
      </c>
      <c r="K325" s="67">
        <v>19345.53</v>
      </c>
    </row>
    <row r="326" spans="1:11" s="8" customFormat="1" ht="15" outlineLevel="1">
      <c r="A326" s="59" t="s">
        <v>43</v>
      </c>
      <c r="B326" s="60"/>
      <c r="C326" s="60" t="s">
        <v>46</v>
      </c>
      <c r="D326" s="61"/>
      <c r="E326" s="62" t="s">
        <v>43</v>
      </c>
      <c r="F326" s="63">
        <v>123.93</v>
      </c>
      <c r="G326" s="64" t="s">
        <v>95</v>
      </c>
      <c r="H326" s="63"/>
      <c r="I326" s="65">
        <v>29.74</v>
      </c>
      <c r="J326" s="66">
        <v>11.27</v>
      </c>
      <c r="K326" s="67">
        <v>335.21</v>
      </c>
    </row>
    <row r="327" spans="1:11" s="8" customFormat="1" ht="15" outlineLevel="1">
      <c r="A327" s="59" t="s">
        <v>43</v>
      </c>
      <c r="B327" s="60"/>
      <c r="C327" s="60" t="s">
        <v>48</v>
      </c>
      <c r="D327" s="61"/>
      <c r="E327" s="62" t="s">
        <v>43</v>
      </c>
      <c r="F327" s="63" t="s">
        <v>158</v>
      </c>
      <c r="G327" s="64"/>
      <c r="H327" s="63"/>
      <c r="I327" s="68" t="s">
        <v>198</v>
      </c>
      <c r="J327" s="66">
        <v>26.39</v>
      </c>
      <c r="K327" s="69" t="s">
        <v>199</v>
      </c>
    </row>
    <row r="328" spans="1:11" s="8" customFormat="1" ht="15" outlineLevel="1">
      <c r="A328" s="59" t="s">
        <v>43</v>
      </c>
      <c r="B328" s="60"/>
      <c r="C328" s="60" t="s">
        <v>52</v>
      </c>
      <c r="D328" s="61"/>
      <c r="E328" s="62" t="s">
        <v>43</v>
      </c>
      <c r="F328" s="63">
        <v>2654.26</v>
      </c>
      <c r="G328" s="64"/>
      <c r="H328" s="63"/>
      <c r="I328" s="65">
        <v>424.68</v>
      </c>
      <c r="J328" s="66">
        <v>8.23</v>
      </c>
      <c r="K328" s="67">
        <v>3495.13</v>
      </c>
    </row>
    <row r="329" spans="1:11" s="8" customFormat="1" ht="15" outlineLevel="1">
      <c r="A329" s="59" t="s">
        <v>43</v>
      </c>
      <c r="B329" s="60"/>
      <c r="C329" s="60" t="s">
        <v>53</v>
      </c>
      <c r="D329" s="61" t="s">
        <v>54</v>
      </c>
      <c r="E329" s="62">
        <v>114</v>
      </c>
      <c r="F329" s="63"/>
      <c r="G329" s="64"/>
      <c r="H329" s="63"/>
      <c r="I329" s="65">
        <v>835.69</v>
      </c>
      <c r="J329" s="66">
        <v>79</v>
      </c>
      <c r="K329" s="67">
        <v>15282.97</v>
      </c>
    </row>
    <row r="330" spans="1:11" s="8" customFormat="1" ht="15" outlineLevel="1">
      <c r="A330" s="59" t="s">
        <v>43</v>
      </c>
      <c r="B330" s="60"/>
      <c r="C330" s="60" t="s">
        <v>55</v>
      </c>
      <c r="D330" s="61" t="s">
        <v>54</v>
      </c>
      <c r="E330" s="62">
        <v>67</v>
      </c>
      <c r="F330" s="63"/>
      <c r="G330" s="64"/>
      <c r="H330" s="63"/>
      <c r="I330" s="65">
        <v>491.15</v>
      </c>
      <c r="J330" s="66">
        <v>41</v>
      </c>
      <c r="K330" s="67">
        <v>7931.67</v>
      </c>
    </row>
    <row r="331" spans="1:11" s="8" customFormat="1" ht="15" outlineLevel="1">
      <c r="A331" s="59" t="s">
        <v>43</v>
      </c>
      <c r="B331" s="60"/>
      <c r="C331" s="60" t="s">
        <v>56</v>
      </c>
      <c r="D331" s="61" t="s">
        <v>54</v>
      </c>
      <c r="E331" s="62">
        <v>98</v>
      </c>
      <c r="F331" s="63"/>
      <c r="G331" s="64"/>
      <c r="H331" s="63"/>
      <c r="I331" s="65">
        <v>6.35</v>
      </c>
      <c r="J331" s="66">
        <v>95</v>
      </c>
      <c r="K331" s="67">
        <v>162.38999999999999</v>
      </c>
    </row>
    <row r="332" spans="1:11" s="8" customFormat="1" ht="15" outlineLevel="1">
      <c r="A332" s="59" t="s">
        <v>43</v>
      </c>
      <c r="B332" s="60"/>
      <c r="C332" s="60" t="s">
        <v>57</v>
      </c>
      <c r="D332" s="61" t="s">
        <v>54</v>
      </c>
      <c r="E332" s="62">
        <v>77</v>
      </c>
      <c r="F332" s="63"/>
      <c r="G332" s="64"/>
      <c r="H332" s="63"/>
      <c r="I332" s="65">
        <v>4.99</v>
      </c>
      <c r="J332" s="66">
        <v>65</v>
      </c>
      <c r="K332" s="67">
        <v>111.11</v>
      </c>
    </row>
    <row r="333" spans="1:11" s="8" customFormat="1" ht="30" outlineLevel="1">
      <c r="A333" s="59" t="s">
        <v>43</v>
      </c>
      <c r="B333" s="60"/>
      <c r="C333" s="60" t="s">
        <v>58</v>
      </c>
      <c r="D333" s="61" t="s">
        <v>59</v>
      </c>
      <c r="E333" s="62">
        <v>232.17</v>
      </c>
      <c r="F333" s="63"/>
      <c r="G333" s="64" t="s">
        <v>94</v>
      </c>
      <c r="H333" s="63"/>
      <c r="I333" s="65">
        <v>56.39</v>
      </c>
      <c r="J333" s="66"/>
      <c r="K333" s="67"/>
    </row>
    <row r="334" spans="1:11" s="8" customFormat="1" ht="15.75">
      <c r="A334" s="70" t="s">
        <v>43</v>
      </c>
      <c r="B334" s="71"/>
      <c r="C334" s="71" t="s">
        <v>60</v>
      </c>
      <c r="D334" s="72"/>
      <c r="E334" s="73" t="s">
        <v>43</v>
      </c>
      <c r="F334" s="74"/>
      <c r="G334" s="75"/>
      <c r="H334" s="74"/>
      <c r="I334" s="76">
        <v>2525.66</v>
      </c>
      <c r="J334" s="77"/>
      <c r="K334" s="78">
        <v>46664.01</v>
      </c>
    </row>
    <row r="335" spans="1:11" s="8" customFormat="1" ht="15" outlineLevel="1">
      <c r="A335" s="59" t="s">
        <v>43</v>
      </c>
      <c r="B335" s="60"/>
      <c r="C335" s="60" t="s">
        <v>61</v>
      </c>
      <c r="D335" s="61"/>
      <c r="E335" s="62" t="s">
        <v>43</v>
      </c>
      <c r="F335" s="63"/>
      <c r="G335" s="64"/>
      <c r="H335" s="63"/>
      <c r="I335" s="65"/>
      <c r="J335" s="66"/>
      <c r="K335" s="67"/>
    </row>
    <row r="336" spans="1:11" s="8" customFormat="1" ht="25.5" outlineLevel="1">
      <c r="A336" s="59" t="s">
        <v>43</v>
      </c>
      <c r="B336" s="60"/>
      <c r="C336" s="60" t="s">
        <v>46</v>
      </c>
      <c r="D336" s="61"/>
      <c r="E336" s="62" t="s">
        <v>43</v>
      </c>
      <c r="F336" s="63">
        <v>26.99</v>
      </c>
      <c r="G336" s="64" t="s">
        <v>100</v>
      </c>
      <c r="H336" s="63"/>
      <c r="I336" s="65">
        <v>0.65</v>
      </c>
      <c r="J336" s="66">
        <v>26.39</v>
      </c>
      <c r="K336" s="67">
        <v>17.09</v>
      </c>
    </row>
    <row r="337" spans="1:11" s="8" customFormat="1" ht="25.5" outlineLevel="1">
      <c r="A337" s="59" t="s">
        <v>43</v>
      </c>
      <c r="B337" s="60"/>
      <c r="C337" s="60" t="s">
        <v>48</v>
      </c>
      <c r="D337" s="61"/>
      <c r="E337" s="62" t="s">
        <v>43</v>
      </c>
      <c r="F337" s="63">
        <v>26.99</v>
      </c>
      <c r="G337" s="64" t="s">
        <v>100</v>
      </c>
      <c r="H337" s="63"/>
      <c r="I337" s="65">
        <v>0.65</v>
      </c>
      <c r="J337" s="66">
        <v>26.39</v>
      </c>
      <c r="K337" s="67">
        <v>17.09</v>
      </c>
    </row>
    <row r="338" spans="1:11" s="8" customFormat="1" ht="15" outlineLevel="1">
      <c r="A338" s="59" t="s">
        <v>43</v>
      </c>
      <c r="B338" s="60"/>
      <c r="C338" s="60" t="s">
        <v>63</v>
      </c>
      <c r="D338" s="61" t="s">
        <v>54</v>
      </c>
      <c r="E338" s="62">
        <v>175</v>
      </c>
      <c r="F338" s="63"/>
      <c r="G338" s="64"/>
      <c r="H338" s="63"/>
      <c r="I338" s="65">
        <v>1.1399999999999999</v>
      </c>
      <c r="J338" s="66">
        <v>160</v>
      </c>
      <c r="K338" s="67">
        <v>27.35</v>
      </c>
    </row>
    <row r="339" spans="1:11" s="8" customFormat="1" ht="15" outlineLevel="1">
      <c r="A339" s="59" t="s">
        <v>43</v>
      </c>
      <c r="B339" s="60"/>
      <c r="C339" s="60" t="s">
        <v>64</v>
      </c>
      <c r="D339" s="61"/>
      <c r="E339" s="62" t="s">
        <v>43</v>
      </c>
      <c r="F339" s="63"/>
      <c r="G339" s="64"/>
      <c r="H339" s="63"/>
      <c r="I339" s="65">
        <v>1.79</v>
      </c>
      <c r="J339" s="66"/>
      <c r="K339" s="67">
        <v>44.44</v>
      </c>
    </row>
    <row r="340" spans="1:11" s="8" customFormat="1" ht="15.75">
      <c r="A340" s="70" t="s">
        <v>43</v>
      </c>
      <c r="B340" s="71"/>
      <c r="C340" s="71" t="s">
        <v>65</v>
      </c>
      <c r="D340" s="72"/>
      <c r="E340" s="73" t="s">
        <v>43</v>
      </c>
      <c r="F340" s="74"/>
      <c r="G340" s="75"/>
      <c r="H340" s="74"/>
      <c r="I340" s="76">
        <v>2527.4499999999998</v>
      </c>
      <c r="J340" s="77"/>
      <c r="K340" s="78">
        <v>46708.45</v>
      </c>
    </row>
    <row r="341" spans="1:11" s="8" customFormat="1" ht="45">
      <c r="A341" s="59">
        <v>27</v>
      </c>
      <c r="B341" s="60" t="s">
        <v>123</v>
      </c>
      <c r="C341" s="60" t="s">
        <v>200</v>
      </c>
      <c r="D341" s="61" t="s">
        <v>125</v>
      </c>
      <c r="E341" s="62">
        <v>16</v>
      </c>
      <c r="F341" s="63">
        <v>2602.38</v>
      </c>
      <c r="G341" s="64"/>
      <c r="H341" s="63"/>
      <c r="I341" s="65">
        <v>41638.080000000002</v>
      </c>
      <c r="J341" s="66">
        <v>7.4</v>
      </c>
      <c r="K341" s="78">
        <v>308121.78999999998</v>
      </c>
    </row>
    <row r="342" spans="1:11" s="8" customFormat="1" ht="180">
      <c r="A342" s="59">
        <v>28</v>
      </c>
      <c r="B342" s="60" t="s">
        <v>201</v>
      </c>
      <c r="C342" s="60" t="s">
        <v>202</v>
      </c>
      <c r="D342" s="61" t="s">
        <v>41</v>
      </c>
      <c r="E342" s="62">
        <v>16</v>
      </c>
      <c r="F342" s="63">
        <v>25.95</v>
      </c>
      <c r="G342" s="64"/>
      <c r="H342" s="63"/>
      <c r="I342" s="65"/>
      <c r="J342" s="66"/>
      <c r="K342" s="67"/>
    </row>
    <row r="343" spans="1:11" s="8" customFormat="1" ht="25.5" outlineLevel="1">
      <c r="A343" s="59" t="s">
        <v>43</v>
      </c>
      <c r="B343" s="60"/>
      <c r="C343" s="60" t="s">
        <v>44</v>
      </c>
      <c r="D343" s="61"/>
      <c r="E343" s="62" t="s">
        <v>43</v>
      </c>
      <c r="F343" s="63">
        <v>24.44</v>
      </c>
      <c r="G343" s="64" t="s">
        <v>94</v>
      </c>
      <c r="H343" s="63"/>
      <c r="I343" s="65">
        <v>593.6</v>
      </c>
      <c r="J343" s="66">
        <v>26.39</v>
      </c>
      <c r="K343" s="67">
        <v>15665.07</v>
      </c>
    </row>
    <row r="344" spans="1:11" s="8" customFormat="1" ht="15" outlineLevel="1">
      <c r="A344" s="59" t="s">
        <v>43</v>
      </c>
      <c r="B344" s="60"/>
      <c r="C344" s="60" t="s">
        <v>46</v>
      </c>
      <c r="D344" s="61"/>
      <c r="E344" s="62" t="s">
        <v>43</v>
      </c>
      <c r="F344" s="63">
        <v>0.51</v>
      </c>
      <c r="G344" s="64" t="s">
        <v>95</v>
      </c>
      <c r="H344" s="63"/>
      <c r="I344" s="65">
        <v>12.24</v>
      </c>
      <c r="J344" s="66">
        <v>7.43</v>
      </c>
      <c r="K344" s="67">
        <v>90.94</v>
      </c>
    </row>
    <row r="345" spans="1:11" s="8" customFormat="1" ht="15" outlineLevel="1">
      <c r="A345" s="59" t="s">
        <v>43</v>
      </c>
      <c r="B345" s="60"/>
      <c r="C345" s="60" t="s">
        <v>48</v>
      </c>
      <c r="D345" s="61"/>
      <c r="E345" s="62" t="s">
        <v>43</v>
      </c>
      <c r="F345" s="63" t="s">
        <v>151</v>
      </c>
      <c r="G345" s="64"/>
      <c r="H345" s="63"/>
      <c r="I345" s="68" t="s">
        <v>203</v>
      </c>
      <c r="J345" s="66">
        <v>26.39</v>
      </c>
      <c r="K345" s="69" t="s">
        <v>204</v>
      </c>
    </row>
    <row r="346" spans="1:11" s="8" customFormat="1" ht="15" outlineLevel="1">
      <c r="A346" s="59" t="s">
        <v>43</v>
      </c>
      <c r="B346" s="60"/>
      <c r="C346" s="60" t="s">
        <v>52</v>
      </c>
      <c r="D346" s="61"/>
      <c r="E346" s="62" t="s">
        <v>43</v>
      </c>
      <c r="F346" s="63">
        <v>1</v>
      </c>
      <c r="G346" s="64"/>
      <c r="H346" s="63"/>
      <c r="I346" s="65">
        <v>16</v>
      </c>
      <c r="J346" s="66">
        <v>8.23</v>
      </c>
      <c r="K346" s="67">
        <v>131.68</v>
      </c>
    </row>
    <row r="347" spans="1:11" s="8" customFormat="1" ht="15" outlineLevel="1">
      <c r="A347" s="59" t="s">
        <v>43</v>
      </c>
      <c r="B347" s="60"/>
      <c r="C347" s="60" t="s">
        <v>53</v>
      </c>
      <c r="D347" s="61" t="s">
        <v>54</v>
      </c>
      <c r="E347" s="62">
        <v>67</v>
      </c>
      <c r="F347" s="63"/>
      <c r="G347" s="64"/>
      <c r="H347" s="63"/>
      <c r="I347" s="65">
        <v>397.71</v>
      </c>
      <c r="J347" s="66">
        <v>70</v>
      </c>
      <c r="K347" s="67">
        <v>10965.55</v>
      </c>
    </row>
    <row r="348" spans="1:11" s="8" customFormat="1" ht="15" outlineLevel="1">
      <c r="A348" s="59" t="s">
        <v>43</v>
      </c>
      <c r="B348" s="60"/>
      <c r="C348" s="60" t="s">
        <v>55</v>
      </c>
      <c r="D348" s="61" t="s">
        <v>54</v>
      </c>
      <c r="E348" s="62">
        <v>67</v>
      </c>
      <c r="F348" s="63"/>
      <c r="G348" s="64"/>
      <c r="H348" s="63"/>
      <c r="I348" s="65">
        <v>397.71</v>
      </c>
      <c r="J348" s="66">
        <v>41</v>
      </c>
      <c r="K348" s="67">
        <v>6422.68</v>
      </c>
    </row>
    <row r="349" spans="1:11" s="8" customFormat="1" ht="15" outlineLevel="1">
      <c r="A349" s="59" t="s">
        <v>43</v>
      </c>
      <c r="B349" s="60"/>
      <c r="C349" s="60" t="s">
        <v>56</v>
      </c>
      <c r="D349" s="61" t="s">
        <v>54</v>
      </c>
      <c r="E349" s="62">
        <v>98</v>
      </c>
      <c r="F349" s="63"/>
      <c r="G349" s="64"/>
      <c r="H349" s="63"/>
      <c r="I349" s="65">
        <v>0.24</v>
      </c>
      <c r="J349" s="66">
        <v>95</v>
      </c>
      <c r="K349" s="67">
        <v>6.01</v>
      </c>
    </row>
    <row r="350" spans="1:11" s="8" customFormat="1" ht="15" outlineLevel="1">
      <c r="A350" s="59" t="s">
        <v>43</v>
      </c>
      <c r="B350" s="60"/>
      <c r="C350" s="60" t="s">
        <v>57</v>
      </c>
      <c r="D350" s="61" t="s">
        <v>54</v>
      </c>
      <c r="E350" s="62">
        <v>77</v>
      </c>
      <c r="F350" s="63"/>
      <c r="G350" s="64"/>
      <c r="H350" s="63"/>
      <c r="I350" s="65">
        <v>0.18</v>
      </c>
      <c r="J350" s="66">
        <v>65</v>
      </c>
      <c r="K350" s="67">
        <v>4.1100000000000003</v>
      </c>
    </row>
    <row r="351" spans="1:11" s="8" customFormat="1" ht="30" outlineLevel="1">
      <c r="A351" s="59" t="s">
        <v>43</v>
      </c>
      <c r="B351" s="60"/>
      <c r="C351" s="60" t="s">
        <v>58</v>
      </c>
      <c r="D351" s="61" t="s">
        <v>59</v>
      </c>
      <c r="E351" s="62">
        <v>2.1</v>
      </c>
      <c r="F351" s="63"/>
      <c r="G351" s="64" t="s">
        <v>94</v>
      </c>
      <c r="H351" s="63"/>
      <c r="I351" s="65">
        <v>51</v>
      </c>
      <c r="J351" s="66"/>
      <c r="K351" s="67"/>
    </row>
    <row r="352" spans="1:11" s="8" customFormat="1" ht="15.75">
      <c r="A352" s="70" t="s">
        <v>43</v>
      </c>
      <c r="B352" s="71"/>
      <c r="C352" s="71" t="s">
        <v>60</v>
      </c>
      <c r="D352" s="72"/>
      <c r="E352" s="73" t="s">
        <v>43</v>
      </c>
      <c r="F352" s="74"/>
      <c r="G352" s="75"/>
      <c r="H352" s="74"/>
      <c r="I352" s="76">
        <v>1417.68</v>
      </c>
      <c r="J352" s="77"/>
      <c r="K352" s="78">
        <v>33286.04</v>
      </c>
    </row>
    <row r="353" spans="1:11" s="8" customFormat="1" ht="15" outlineLevel="1">
      <c r="A353" s="59" t="s">
        <v>43</v>
      </c>
      <c r="B353" s="60"/>
      <c r="C353" s="60" t="s">
        <v>61</v>
      </c>
      <c r="D353" s="61"/>
      <c r="E353" s="62" t="s">
        <v>43</v>
      </c>
      <c r="F353" s="63"/>
      <c r="G353" s="64"/>
      <c r="H353" s="63"/>
      <c r="I353" s="65"/>
      <c r="J353" s="66"/>
      <c r="K353" s="67"/>
    </row>
    <row r="354" spans="1:11" s="8" customFormat="1" ht="25.5" outlineLevel="1">
      <c r="A354" s="59" t="s">
        <v>43</v>
      </c>
      <c r="B354" s="60"/>
      <c r="C354" s="60" t="s">
        <v>46</v>
      </c>
      <c r="D354" s="61"/>
      <c r="E354" s="62" t="s">
        <v>43</v>
      </c>
      <c r="F354" s="63">
        <v>0.01</v>
      </c>
      <c r="G354" s="64" t="s">
        <v>100</v>
      </c>
      <c r="H354" s="63"/>
      <c r="I354" s="65">
        <v>0.02</v>
      </c>
      <c r="J354" s="66">
        <v>26.39</v>
      </c>
      <c r="K354" s="67">
        <v>0.63</v>
      </c>
    </row>
    <row r="355" spans="1:11" s="8" customFormat="1" ht="25.5" outlineLevel="1">
      <c r="A355" s="59" t="s">
        <v>43</v>
      </c>
      <c r="B355" s="60"/>
      <c r="C355" s="60" t="s">
        <v>48</v>
      </c>
      <c r="D355" s="61"/>
      <c r="E355" s="62" t="s">
        <v>43</v>
      </c>
      <c r="F355" s="63">
        <v>0.01</v>
      </c>
      <c r="G355" s="64" t="s">
        <v>100</v>
      </c>
      <c r="H355" s="63"/>
      <c r="I355" s="65">
        <v>0.02</v>
      </c>
      <c r="J355" s="66">
        <v>26.39</v>
      </c>
      <c r="K355" s="67">
        <v>0.63</v>
      </c>
    </row>
    <row r="356" spans="1:11" s="8" customFormat="1" ht="15" outlineLevel="1">
      <c r="A356" s="59" t="s">
        <v>43</v>
      </c>
      <c r="B356" s="60"/>
      <c r="C356" s="60" t="s">
        <v>63</v>
      </c>
      <c r="D356" s="61" t="s">
        <v>54</v>
      </c>
      <c r="E356" s="62">
        <v>175</v>
      </c>
      <c r="F356" s="63"/>
      <c r="G356" s="64"/>
      <c r="H356" s="63"/>
      <c r="I356" s="65">
        <v>0.04</v>
      </c>
      <c r="J356" s="66">
        <v>160</v>
      </c>
      <c r="K356" s="67">
        <v>1.01</v>
      </c>
    </row>
    <row r="357" spans="1:11" s="8" customFormat="1" ht="15" outlineLevel="1">
      <c r="A357" s="59" t="s">
        <v>43</v>
      </c>
      <c r="B357" s="60"/>
      <c r="C357" s="60" t="s">
        <v>64</v>
      </c>
      <c r="D357" s="61"/>
      <c r="E357" s="62" t="s">
        <v>43</v>
      </c>
      <c r="F357" s="63"/>
      <c r="G357" s="64"/>
      <c r="H357" s="63"/>
      <c r="I357" s="65">
        <v>0.06</v>
      </c>
      <c r="J357" s="66"/>
      <c r="K357" s="67">
        <v>1.64</v>
      </c>
    </row>
    <row r="358" spans="1:11" s="8" customFormat="1" ht="15.75">
      <c r="A358" s="70" t="s">
        <v>43</v>
      </c>
      <c r="B358" s="71"/>
      <c r="C358" s="89" t="s">
        <v>65</v>
      </c>
      <c r="D358" s="90"/>
      <c r="E358" s="91" t="s">
        <v>43</v>
      </c>
      <c r="F358" s="92"/>
      <c r="G358" s="93"/>
      <c r="H358" s="92"/>
      <c r="I358" s="87">
        <v>1417.74</v>
      </c>
      <c r="J358" s="88"/>
      <c r="K358" s="86">
        <v>33287.68</v>
      </c>
    </row>
    <row r="359" spans="1:11" s="8" customFormat="1" ht="15">
      <c r="A359" s="49"/>
      <c r="B359" s="50"/>
      <c r="C359" s="187" t="s">
        <v>127</v>
      </c>
      <c r="D359" s="188"/>
      <c r="E359" s="188"/>
      <c r="F359" s="188"/>
      <c r="G359" s="188"/>
      <c r="H359" s="188"/>
      <c r="I359" s="65">
        <v>99459.96</v>
      </c>
      <c r="J359" s="66"/>
      <c r="K359" s="67">
        <v>1085084.33</v>
      </c>
    </row>
    <row r="360" spans="1:11" s="8" customFormat="1" ht="15">
      <c r="A360" s="49"/>
      <c r="B360" s="50"/>
      <c r="C360" s="187" t="s">
        <v>128</v>
      </c>
      <c r="D360" s="188"/>
      <c r="E360" s="188"/>
      <c r="F360" s="188"/>
      <c r="G360" s="188"/>
      <c r="H360" s="188"/>
      <c r="I360" s="65"/>
      <c r="J360" s="66"/>
      <c r="K360" s="67"/>
    </row>
    <row r="361" spans="1:11" s="8" customFormat="1" ht="15">
      <c r="A361" s="49"/>
      <c r="B361" s="50"/>
      <c r="C361" s="187" t="s">
        <v>129</v>
      </c>
      <c r="D361" s="188"/>
      <c r="E361" s="188"/>
      <c r="F361" s="188"/>
      <c r="G361" s="188"/>
      <c r="H361" s="188"/>
      <c r="I361" s="65">
        <v>18476.64</v>
      </c>
      <c r="J361" s="66"/>
      <c r="K361" s="67">
        <v>487598.81</v>
      </c>
    </row>
    <row r="362" spans="1:11" s="8" customFormat="1" ht="15">
      <c r="A362" s="49"/>
      <c r="B362" s="50"/>
      <c r="C362" s="187" t="s">
        <v>130</v>
      </c>
      <c r="D362" s="188"/>
      <c r="E362" s="188"/>
      <c r="F362" s="188"/>
      <c r="G362" s="188"/>
      <c r="H362" s="188"/>
      <c r="I362" s="65">
        <v>80487.47</v>
      </c>
      <c r="J362" s="66"/>
      <c r="K362" s="67">
        <v>593922.49</v>
      </c>
    </row>
    <row r="363" spans="1:11" s="8" customFormat="1" ht="15">
      <c r="A363" s="49"/>
      <c r="B363" s="50"/>
      <c r="C363" s="187" t="s">
        <v>131</v>
      </c>
      <c r="D363" s="188"/>
      <c r="E363" s="188"/>
      <c r="F363" s="188"/>
      <c r="G363" s="188"/>
      <c r="H363" s="188"/>
      <c r="I363" s="65">
        <v>529.46</v>
      </c>
      <c r="J363" s="66"/>
      <c r="K363" s="67">
        <v>4449.93</v>
      </c>
    </row>
    <row r="364" spans="1:11" s="8" customFormat="1" ht="15.75">
      <c r="A364" s="49"/>
      <c r="B364" s="50"/>
      <c r="C364" s="189" t="s">
        <v>132</v>
      </c>
      <c r="D364" s="174"/>
      <c r="E364" s="174"/>
      <c r="F364" s="174"/>
      <c r="G364" s="174"/>
      <c r="H364" s="174"/>
      <c r="I364" s="76">
        <v>16197.12</v>
      </c>
      <c r="J364" s="77"/>
      <c r="K364" s="78">
        <v>352695.49</v>
      </c>
    </row>
    <row r="365" spans="1:11" s="8" customFormat="1" ht="15.75">
      <c r="A365" s="49"/>
      <c r="B365" s="50"/>
      <c r="C365" s="189" t="s">
        <v>133</v>
      </c>
      <c r="D365" s="174"/>
      <c r="E365" s="174"/>
      <c r="F365" s="174"/>
      <c r="G365" s="174"/>
      <c r="H365" s="174"/>
      <c r="I365" s="76">
        <v>12758.4</v>
      </c>
      <c r="J365" s="77"/>
      <c r="K365" s="78">
        <v>200128.38</v>
      </c>
    </row>
    <row r="366" spans="1:11" s="8" customFormat="1" ht="15.75">
      <c r="A366" s="49"/>
      <c r="B366" s="50"/>
      <c r="C366" s="189" t="s">
        <v>205</v>
      </c>
      <c r="D366" s="174"/>
      <c r="E366" s="174"/>
      <c r="F366" s="174"/>
      <c r="G366" s="174"/>
      <c r="H366" s="174"/>
      <c r="I366" s="76"/>
      <c r="J366" s="77"/>
      <c r="K366" s="78"/>
    </row>
    <row r="367" spans="1:11" s="8" customFormat="1" ht="15">
      <c r="A367" s="49"/>
      <c r="B367" s="50"/>
      <c r="C367" s="187" t="s">
        <v>135</v>
      </c>
      <c r="D367" s="188"/>
      <c r="E367" s="188"/>
      <c r="F367" s="188"/>
      <c r="G367" s="188"/>
      <c r="H367" s="188"/>
      <c r="I367" s="65">
        <v>122323.53</v>
      </c>
      <c r="J367" s="66"/>
      <c r="K367" s="67">
        <v>1510190.5</v>
      </c>
    </row>
    <row r="368" spans="1:11" s="8" customFormat="1" ht="15">
      <c r="A368" s="49"/>
      <c r="B368" s="50"/>
      <c r="C368" s="187" t="s">
        <v>136</v>
      </c>
      <c r="D368" s="188"/>
      <c r="E368" s="188"/>
      <c r="F368" s="188"/>
      <c r="G368" s="188"/>
      <c r="H368" s="188"/>
      <c r="I368" s="65">
        <v>6091.95</v>
      </c>
      <c r="J368" s="66"/>
      <c r="K368" s="67">
        <v>127717.7</v>
      </c>
    </row>
    <row r="369" spans="1:11" s="8" customFormat="1" ht="15">
      <c r="A369" s="49"/>
      <c r="B369" s="50"/>
      <c r="C369" s="187" t="s">
        <v>137</v>
      </c>
      <c r="D369" s="188"/>
      <c r="E369" s="188"/>
      <c r="F369" s="188"/>
      <c r="G369" s="188"/>
      <c r="H369" s="188"/>
      <c r="I369" s="65">
        <v>128415.48</v>
      </c>
      <c r="J369" s="66"/>
      <c r="K369" s="67">
        <v>1637908.2</v>
      </c>
    </row>
    <row r="370" spans="1:11" s="8" customFormat="1" ht="15.75">
      <c r="A370" s="49"/>
      <c r="B370" s="50"/>
      <c r="C370" s="190" t="s">
        <v>206</v>
      </c>
      <c r="D370" s="176"/>
      <c r="E370" s="176"/>
      <c r="F370" s="176"/>
      <c r="G370" s="176"/>
      <c r="H370" s="176"/>
      <c r="I370" s="87">
        <v>128415.48</v>
      </c>
      <c r="J370" s="88"/>
      <c r="K370" s="86">
        <v>1637908.2</v>
      </c>
    </row>
    <row r="371" spans="1:11" s="8" customFormat="1" ht="22.15" customHeight="1">
      <c r="A371" s="166" t="s">
        <v>207</v>
      </c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</row>
    <row r="372" spans="1:11" s="8" customFormat="1" ht="17.850000000000001" customHeight="1">
      <c r="A372" s="177" t="s">
        <v>208</v>
      </c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</row>
    <row r="373" spans="1:11" s="8" customFormat="1" ht="180">
      <c r="A373" s="59">
        <v>29</v>
      </c>
      <c r="B373" s="60" t="s">
        <v>209</v>
      </c>
      <c r="C373" s="60" t="s">
        <v>210</v>
      </c>
      <c r="D373" s="61" t="s">
        <v>211</v>
      </c>
      <c r="E373" s="62" t="s">
        <v>212</v>
      </c>
      <c r="F373" s="63">
        <v>3445.44</v>
      </c>
      <c r="G373" s="64"/>
      <c r="H373" s="63"/>
      <c r="I373" s="65"/>
      <c r="J373" s="66"/>
      <c r="K373" s="67"/>
    </row>
    <row r="374" spans="1:11" s="8" customFormat="1" ht="15" outlineLevel="1">
      <c r="A374" s="59" t="s">
        <v>43</v>
      </c>
      <c r="B374" s="60"/>
      <c r="C374" s="60" t="s">
        <v>44</v>
      </c>
      <c r="D374" s="61"/>
      <c r="E374" s="62" t="s">
        <v>43</v>
      </c>
      <c r="F374" s="63">
        <v>660.45</v>
      </c>
      <c r="G374" s="64" t="s">
        <v>213</v>
      </c>
      <c r="H374" s="63"/>
      <c r="I374" s="65">
        <v>156.91999999999999</v>
      </c>
      <c r="J374" s="66">
        <v>26.39</v>
      </c>
      <c r="K374" s="67">
        <v>4141.2</v>
      </c>
    </row>
    <row r="375" spans="1:11" s="8" customFormat="1" ht="15" outlineLevel="1">
      <c r="A375" s="59" t="s">
        <v>43</v>
      </c>
      <c r="B375" s="60"/>
      <c r="C375" s="60" t="s">
        <v>46</v>
      </c>
      <c r="D375" s="61"/>
      <c r="E375" s="62" t="s">
        <v>43</v>
      </c>
      <c r="F375" s="63">
        <v>18.670000000000002</v>
      </c>
      <c r="G375" s="64" t="s">
        <v>214</v>
      </c>
      <c r="H375" s="63"/>
      <c r="I375" s="65">
        <v>4.03</v>
      </c>
      <c r="J375" s="66">
        <v>9.42</v>
      </c>
      <c r="K375" s="67">
        <v>37.99</v>
      </c>
    </row>
    <row r="376" spans="1:11" s="8" customFormat="1" ht="15" outlineLevel="1">
      <c r="A376" s="59" t="s">
        <v>43</v>
      </c>
      <c r="B376" s="60"/>
      <c r="C376" s="60" t="s">
        <v>48</v>
      </c>
      <c r="D376" s="61"/>
      <c r="E376" s="62" t="s">
        <v>43</v>
      </c>
      <c r="F376" s="63" t="s">
        <v>215</v>
      </c>
      <c r="G376" s="64"/>
      <c r="H376" s="63"/>
      <c r="I376" s="68" t="s">
        <v>216</v>
      </c>
      <c r="J376" s="66">
        <v>26.39</v>
      </c>
      <c r="K376" s="69" t="s">
        <v>217</v>
      </c>
    </row>
    <row r="377" spans="1:11" s="8" customFormat="1" ht="15" outlineLevel="1">
      <c r="A377" s="59" t="s">
        <v>43</v>
      </c>
      <c r="B377" s="60"/>
      <c r="C377" s="60" t="s">
        <v>52</v>
      </c>
      <c r="D377" s="61"/>
      <c r="E377" s="62" t="s">
        <v>43</v>
      </c>
      <c r="F377" s="63">
        <v>2766.32</v>
      </c>
      <c r="G377" s="64">
        <v>0.6</v>
      </c>
      <c r="H377" s="63"/>
      <c r="I377" s="65">
        <v>497.94</v>
      </c>
      <c r="J377" s="66">
        <v>8.77</v>
      </c>
      <c r="K377" s="67">
        <v>4366.91</v>
      </c>
    </row>
    <row r="378" spans="1:11" s="8" customFormat="1" ht="15" outlineLevel="1">
      <c r="A378" s="59" t="s">
        <v>43</v>
      </c>
      <c r="B378" s="60"/>
      <c r="C378" s="60" t="s">
        <v>53</v>
      </c>
      <c r="D378" s="61" t="s">
        <v>54</v>
      </c>
      <c r="E378" s="62">
        <v>85</v>
      </c>
      <c r="F378" s="63"/>
      <c r="G378" s="64"/>
      <c r="H378" s="63"/>
      <c r="I378" s="65">
        <v>133.38</v>
      </c>
      <c r="J378" s="66">
        <v>70</v>
      </c>
      <c r="K378" s="67">
        <v>2898.84</v>
      </c>
    </row>
    <row r="379" spans="1:11" s="8" customFormat="1" ht="15" outlineLevel="1">
      <c r="A379" s="59" t="s">
        <v>43</v>
      </c>
      <c r="B379" s="60"/>
      <c r="C379" s="60" t="s">
        <v>55</v>
      </c>
      <c r="D379" s="61" t="s">
        <v>54</v>
      </c>
      <c r="E379" s="62">
        <v>70</v>
      </c>
      <c r="F379" s="63"/>
      <c r="G379" s="64"/>
      <c r="H379" s="63"/>
      <c r="I379" s="65">
        <v>109.84</v>
      </c>
      <c r="J379" s="66">
        <v>41</v>
      </c>
      <c r="K379" s="67">
        <v>1697.89</v>
      </c>
    </row>
    <row r="380" spans="1:11" s="8" customFormat="1" ht="15" outlineLevel="1">
      <c r="A380" s="59" t="s">
        <v>43</v>
      </c>
      <c r="B380" s="60"/>
      <c r="C380" s="60" t="s">
        <v>56</v>
      </c>
      <c r="D380" s="61" t="s">
        <v>54</v>
      </c>
      <c r="E380" s="62">
        <v>98</v>
      </c>
      <c r="F380" s="63"/>
      <c r="G380" s="64"/>
      <c r="H380" s="63"/>
      <c r="I380" s="65">
        <v>0.57999999999999996</v>
      </c>
      <c r="J380" s="66">
        <v>95</v>
      </c>
      <c r="K380" s="67">
        <v>14.78</v>
      </c>
    </row>
    <row r="381" spans="1:11" s="8" customFormat="1" ht="15" outlineLevel="1">
      <c r="A381" s="59" t="s">
        <v>43</v>
      </c>
      <c r="B381" s="60"/>
      <c r="C381" s="60" t="s">
        <v>57</v>
      </c>
      <c r="D381" s="61" t="s">
        <v>54</v>
      </c>
      <c r="E381" s="62">
        <v>77</v>
      </c>
      <c r="F381" s="63"/>
      <c r="G381" s="64"/>
      <c r="H381" s="63"/>
      <c r="I381" s="65">
        <v>0.45</v>
      </c>
      <c r="J381" s="66">
        <v>65</v>
      </c>
      <c r="K381" s="67">
        <v>10.11</v>
      </c>
    </row>
    <row r="382" spans="1:11" s="8" customFormat="1" ht="30" outlineLevel="1">
      <c r="A382" s="59" t="s">
        <v>43</v>
      </c>
      <c r="B382" s="60"/>
      <c r="C382" s="60" t="s">
        <v>58</v>
      </c>
      <c r="D382" s="61" t="s">
        <v>59</v>
      </c>
      <c r="E382" s="62">
        <v>56.18</v>
      </c>
      <c r="F382" s="63"/>
      <c r="G382" s="64" t="s">
        <v>213</v>
      </c>
      <c r="H382" s="63"/>
      <c r="I382" s="65">
        <v>13.35</v>
      </c>
      <c r="J382" s="66"/>
      <c r="K382" s="67"/>
    </row>
    <row r="383" spans="1:11" s="8" customFormat="1" ht="15.75">
      <c r="A383" s="70" t="s">
        <v>43</v>
      </c>
      <c r="B383" s="71"/>
      <c r="C383" s="71" t="s">
        <v>60</v>
      </c>
      <c r="D383" s="72"/>
      <c r="E383" s="73" t="s">
        <v>43</v>
      </c>
      <c r="F383" s="74"/>
      <c r="G383" s="75"/>
      <c r="H383" s="74"/>
      <c r="I383" s="76">
        <v>903.14</v>
      </c>
      <c r="J383" s="77"/>
      <c r="K383" s="78">
        <v>13167.72</v>
      </c>
    </row>
    <row r="384" spans="1:11" s="8" customFormat="1" ht="15" outlineLevel="1">
      <c r="A384" s="59" t="s">
        <v>43</v>
      </c>
      <c r="B384" s="60"/>
      <c r="C384" s="60" t="s">
        <v>61</v>
      </c>
      <c r="D384" s="61"/>
      <c r="E384" s="62" t="s">
        <v>43</v>
      </c>
      <c r="F384" s="63"/>
      <c r="G384" s="64"/>
      <c r="H384" s="63"/>
      <c r="I384" s="65"/>
      <c r="J384" s="66"/>
      <c r="K384" s="67"/>
    </row>
    <row r="385" spans="1:11" s="8" customFormat="1" ht="15" outlineLevel="1">
      <c r="A385" s="59" t="s">
        <v>43</v>
      </c>
      <c r="B385" s="60"/>
      <c r="C385" s="60" t="s">
        <v>46</v>
      </c>
      <c r="D385" s="61"/>
      <c r="E385" s="62" t="s">
        <v>43</v>
      </c>
      <c r="F385" s="63">
        <v>2.73</v>
      </c>
      <c r="G385" s="64" t="s">
        <v>218</v>
      </c>
      <c r="H385" s="63"/>
      <c r="I385" s="65">
        <v>0.06</v>
      </c>
      <c r="J385" s="66">
        <v>26.39</v>
      </c>
      <c r="K385" s="67">
        <v>1.56</v>
      </c>
    </row>
    <row r="386" spans="1:11" s="8" customFormat="1" ht="15" outlineLevel="1">
      <c r="A386" s="59" t="s">
        <v>43</v>
      </c>
      <c r="B386" s="60"/>
      <c r="C386" s="60" t="s">
        <v>48</v>
      </c>
      <c r="D386" s="61"/>
      <c r="E386" s="62" t="s">
        <v>43</v>
      </c>
      <c r="F386" s="63">
        <v>2.73</v>
      </c>
      <c r="G386" s="64" t="s">
        <v>218</v>
      </c>
      <c r="H386" s="63"/>
      <c r="I386" s="65">
        <v>0.06</v>
      </c>
      <c r="J386" s="66">
        <v>26.39</v>
      </c>
      <c r="K386" s="67">
        <v>1.56</v>
      </c>
    </row>
    <row r="387" spans="1:11" s="8" customFormat="1" ht="15" outlineLevel="1">
      <c r="A387" s="59" t="s">
        <v>43</v>
      </c>
      <c r="B387" s="60"/>
      <c r="C387" s="60" t="s">
        <v>63</v>
      </c>
      <c r="D387" s="61" t="s">
        <v>54</v>
      </c>
      <c r="E387" s="62">
        <v>175</v>
      </c>
      <c r="F387" s="63"/>
      <c r="G387" s="64"/>
      <c r="H387" s="63"/>
      <c r="I387" s="65">
        <v>0.11</v>
      </c>
      <c r="J387" s="66">
        <v>160</v>
      </c>
      <c r="K387" s="67">
        <v>2.4900000000000002</v>
      </c>
    </row>
    <row r="388" spans="1:11" s="8" customFormat="1" ht="15" outlineLevel="1">
      <c r="A388" s="59" t="s">
        <v>43</v>
      </c>
      <c r="B388" s="60"/>
      <c r="C388" s="60" t="s">
        <v>64</v>
      </c>
      <c r="D388" s="61"/>
      <c r="E388" s="62" t="s">
        <v>43</v>
      </c>
      <c r="F388" s="63"/>
      <c r="G388" s="64"/>
      <c r="H388" s="63"/>
      <c r="I388" s="65">
        <v>0.17</v>
      </c>
      <c r="J388" s="66"/>
      <c r="K388" s="67">
        <v>4.05</v>
      </c>
    </row>
    <row r="389" spans="1:11" s="8" customFormat="1" ht="15.75">
      <c r="A389" s="70" t="s">
        <v>43</v>
      </c>
      <c r="B389" s="71"/>
      <c r="C389" s="71" t="s">
        <v>65</v>
      </c>
      <c r="D389" s="72"/>
      <c r="E389" s="73" t="s">
        <v>43</v>
      </c>
      <c r="F389" s="74"/>
      <c r="G389" s="75"/>
      <c r="H389" s="74"/>
      <c r="I389" s="76">
        <v>903.31</v>
      </c>
      <c r="J389" s="77"/>
      <c r="K389" s="78">
        <v>13171.77</v>
      </c>
    </row>
    <row r="390" spans="1:11" s="8" customFormat="1" ht="17.850000000000001" customHeight="1">
      <c r="A390" s="177" t="s">
        <v>219</v>
      </c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</row>
    <row r="391" spans="1:11" s="8" customFormat="1" ht="180">
      <c r="A391" s="59">
        <v>30</v>
      </c>
      <c r="B391" s="60" t="s">
        <v>220</v>
      </c>
      <c r="C391" s="60" t="s">
        <v>221</v>
      </c>
      <c r="D391" s="61" t="s">
        <v>211</v>
      </c>
      <c r="E391" s="62" t="s">
        <v>212</v>
      </c>
      <c r="F391" s="63">
        <v>3445.44</v>
      </c>
      <c r="G391" s="64"/>
      <c r="H391" s="63"/>
      <c r="I391" s="65"/>
      <c r="J391" s="66"/>
      <c r="K391" s="67"/>
    </row>
    <row r="392" spans="1:11" s="8" customFormat="1" ht="25.5" outlineLevel="1">
      <c r="A392" s="59" t="s">
        <v>43</v>
      </c>
      <c r="B392" s="60"/>
      <c r="C392" s="60" t="s">
        <v>44</v>
      </c>
      <c r="D392" s="61"/>
      <c r="E392" s="62" t="s">
        <v>43</v>
      </c>
      <c r="F392" s="63">
        <v>660.45</v>
      </c>
      <c r="G392" s="64" t="s">
        <v>94</v>
      </c>
      <c r="H392" s="63"/>
      <c r="I392" s="65">
        <v>300.77</v>
      </c>
      <c r="J392" s="66">
        <v>26.39</v>
      </c>
      <c r="K392" s="67">
        <v>7937.29</v>
      </c>
    </row>
    <row r="393" spans="1:11" s="8" customFormat="1" ht="15" outlineLevel="1">
      <c r="A393" s="59" t="s">
        <v>43</v>
      </c>
      <c r="B393" s="60"/>
      <c r="C393" s="60" t="s">
        <v>46</v>
      </c>
      <c r="D393" s="61"/>
      <c r="E393" s="62" t="s">
        <v>43</v>
      </c>
      <c r="F393" s="63">
        <v>18.670000000000002</v>
      </c>
      <c r="G393" s="64" t="s">
        <v>95</v>
      </c>
      <c r="H393" s="63"/>
      <c r="I393" s="65">
        <v>8.4</v>
      </c>
      <c r="J393" s="66">
        <v>9.42</v>
      </c>
      <c r="K393" s="67">
        <v>79.14</v>
      </c>
    </row>
    <row r="394" spans="1:11" s="8" customFormat="1" ht="15" outlineLevel="1">
      <c r="A394" s="59" t="s">
        <v>43</v>
      </c>
      <c r="B394" s="60"/>
      <c r="C394" s="60" t="s">
        <v>48</v>
      </c>
      <c r="D394" s="61"/>
      <c r="E394" s="62" t="s">
        <v>43</v>
      </c>
      <c r="F394" s="63" t="s">
        <v>215</v>
      </c>
      <c r="G394" s="64"/>
      <c r="H394" s="63"/>
      <c r="I394" s="68" t="s">
        <v>222</v>
      </c>
      <c r="J394" s="66">
        <v>26.39</v>
      </c>
      <c r="K394" s="69" t="s">
        <v>223</v>
      </c>
    </row>
    <row r="395" spans="1:11" s="8" customFormat="1" ht="15" outlineLevel="1">
      <c r="A395" s="59" t="s">
        <v>43</v>
      </c>
      <c r="B395" s="60"/>
      <c r="C395" s="60" t="s">
        <v>52</v>
      </c>
      <c r="D395" s="61"/>
      <c r="E395" s="62" t="s">
        <v>43</v>
      </c>
      <c r="F395" s="63">
        <v>2766.32</v>
      </c>
      <c r="G395" s="64"/>
      <c r="H395" s="63"/>
      <c r="I395" s="65">
        <v>829.9</v>
      </c>
      <c r="J395" s="66">
        <v>8.77</v>
      </c>
      <c r="K395" s="67">
        <v>7278.19</v>
      </c>
    </row>
    <row r="396" spans="1:11" s="8" customFormat="1" ht="15" outlineLevel="1">
      <c r="A396" s="59" t="s">
        <v>43</v>
      </c>
      <c r="B396" s="60"/>
      <c r="C396" s="60" t="s">
        <v>53</v>
      </c>
      <c r="D396" s="61" t="s">
        <v>54</v>
      </c>
      <c r="E396" s="62">
        <v>85</v>
      </c>
      <c r="F396" s="63"/>
      <c r="G396" s="64"/>
      <c r="H396" s="63"/>
      <c r="I396" s="65">
        <v>255.65</v>
      </c>
      <c r="J396" s="66">
        <v>70</v>
      </c>
      <c r="K396" s="67">
        <v>5556.1</v>
      </c>
    </row>
    <row r="397" spans="1:11" s="8" customFormat="1" ht="15" outlineLevel="1">
      <c r="A397" s="59" t="s">
        <v>43</v>
      </c>
      <c r="B397" s="60"/>
      <c r="C397" s="60" t="s">
        <v>55</v>
      </c>
      <c r="D397" s="61" t="s">
        <v>54</v>
      </c>
      <c r="E397" s="62">
        <v>70</v>
      </c>
      <c r="F397" s="63"/>
      <c r="G397" s="64"/>
      <c r="H397" s="63"/>
      <c r="I397" s="65">
        <v>210.54</v>
      </c>
      <c r="J397" s="66">
        <v>41</v>
      </c>
      <c r="K397" s="67">
        <v>3254.29</v>
      </c>
    </row>
    <row r="398" spans="1:11" s="8" customFormat="1" ht="15" outlineLevel="1">
      <c r="A398" s="59" t="s">
        <v>43</v>
      </c>
      <c r="B398" s="60"/>
      <c r="C398" s="60" t="s">
        <v>56</v>
      </c>
      <c r="D398" s="61" t="s">
        <v>54</v>
      </c>
      <c r="E398" s="62">
        <v>98</v>
      </c>
      <c r="F398" s="63"/>
      <c r="G398" s="64"/>
      <c r="H398" s="63"/>
      <c r="I398" s="65">
        <v>1.21</v>
      </c>
      <c r="J398" s="66">
        <v>95</v>
      </c>
      <c r="K398" s="67">
        <v>30.8</v>
      </c>
    </row>
    <row r="399" spans="1:11" s="8" customFormat="1" ht="15" outlineLevel="1">
      <c r="A399" s="59" t="s">
        <v>43</v>
      </c>
      <c r="B399" s="60"/>
      <c r="C399" s="60" t="s">
        <v>57</v>
      </c>
      <c r="D399" s="61" t="s">
        <v>54</v>
      </c>
      <c r="E399" s="62">
        <v>77</v>
      </c>
      <c r="F399" s="63"/>
      <c r="G399" s="64"/>
      <c r="H399" s="63"/>
      <c r="I399" s="65">
        <v>0.95</v>
      </c>
      <c r="J399" s="66">
        <v>65</v>
      </c>
      <c r="K399" s="67">
        <v>21.07</v>
      </c>
    </row>
    <row r="400" spans="1:11" s="8" customFormat="1" ht="30" outlineLevel="1">
      <c r="A400" s="59" t="s">
        <v>43</v>
      </c>
      <c r="B400" s="60"/>
      <c r="C400" s="60" t="s">
        <v>58</v>
      </c>
      <c r="D400" s="61" t="s">
        <v>59</v>
      </c>
      <c r="E400" s="62">
        <v>56.18</v>
      </c>
      <c r="F400" s="63"/>
      <c r="G400" s="64" t="s">
        <v>94</v>
      </c>
      <c r="H400" s="63"/>
      <c r="I400" s="65">
        <v>25.58</v>
      </c>
      <c r="J400" s="66"/>
      <c r="K400" s="67"/>
    </row>
    <row r="401" spans="1:11" s="8" customFormat="1" ht="15.75">
      <c r="A401" s="70" t="s">
        <v>43</v>
      </c>
      <c r="B401" s="71"/>
      <c r="C401" s="71" t="s">
        <v>60</v>
      </c>
      <c r="D401" s="72"/>
      <c r="E401" s="73" t="s">
        <v>43</v>
      </c>
      <c r="F401" s="74"/>
      <c r="G401" s="75"/>
      <c r="H401" s="74"/>
      <c r="I401" s="76">
        <v>1607.42</v>
      </c>
      <c r="J401" s="77"/>
      <c r="K401" s="78">
        <v>24156.880000000001</v>
      </c>
    </row>
    <row r="402" spans="1:11" s="8" customFormat="1" ht="15" outlineLevel="1">
      <c r="A402" s="59" t="s">
        <v>43</v>
      </c>
      <c r="B402" s="60"/>
      <c r="C402" s="60" t="s">
        <v>61</v>
      </c>
      <c r="D402" s="61"/>
      <c r="E402" s="62" t="s">
        <v>43</v>
      </c>
      <c r="F402" s="63"/>
      <c r="G402" s="64"/>
      <c r="H402" s="63"/>
      <c r="I402" s="65"/>
      <c r="J402" s="66"/>
      <c r="K402" s="67"/>
    </row>
    <row r="403" spans="1:11" s="8" customFormat="1" ht="25.5" outlineLevel="1">
      <c r="A403" s="59" t="s">
        <v>43</v>
      </c>
      <c r="B403" s="60"/>
      <c r="C403" s="60" t="s">
        <v>46</v>
      </c>
      <c r="D403" s="61"/>
      <c r="E403" s="62" t="s">
        <v>43</v>
      </c>
      <c r="F403" s="63">
        <v>2.73</v>
      </c>
      <c r="G403" s="64" t="s">
        <v>100</v>
      </c>
      <c r="H403" s="63"/>
      <c r="I403" s="65">
        <v>0.12</v>
      </c>
      <c r="J403" s="66">
        <v>26.39</v>
      </c>
      <c r="K403" s="67">
        <v>3.24</v>
      </c>
    </row>
    <row r="404" spans="1:11" s="8" customFormat="1" ht="25.5" outlineLevel="1">
      <c r="A404" s="59" t="s">
        <v>43</v>
      </c>
      <c r="B404" s="60"/>
      <c r="C404" s="60" t="s">
        <v>48</v>
      </c>
      <c r="D404" s="61"/>
      <c r="E404" s="62" t="s">
        <v>43</v>
      </c>
      <c r="F404" s="63">
        <v>2.73</v>
      </c>
      <c r="G404" s="64" t="s">
        <v>100</v>
      </c>
      <c r="H404" s="63"/>
      <c r="I404" s="65">
        <v>0.12</v>
      </c>
      <c r="J404" s="66">
        <v>26.39</v>
      </c>
      <c r="K404" s="67">
        <v>3.24</v>
      </c>
    </row>
    <row r="405" spans="1:11" s="8" customFormat="1" ht="15" outlineLevel="1">
      <c r="A405" s="59" t="s">
        <v>43</v>
      </c>
      <c r="B405" s="60"/>
      <c r="C405" s="60" t="s">
        <v>63</v>
      </c>
      <c r="D405" s="61" t="s">
        <v>54</v>
      </c>
      <c r="E405" s="62">
        <v>175</v>
      </c>
      <c r="F405" s="63"/>
      <c r="G405" s="64"/>
      <c r="H405" s="63"/>
      <c r="I405" s="65">
        <v>0.21</v>
      </c>
      <c r="J405" s="66">
        <v>160</v>
      </c>
      <c r="K405" s="67">
        <v>5.19</v>
      </c>
    </row>
    <row r="406" spans="1:11" s="8" customFormat="1" ht="15" outlineLevel="1">
      <c r="A406" s="59" t="s">
        <v>43</v>
      </c>
      <c r="B406" s="60"/>
      <c r="C406" s="60" t="s">
        <v>64</v>
      </c>
      <c r="D406" s="61"/>
      <c r="E406" s="62" t="s">
        <v>43</v>
      </c>
      <c r="F406" s="63"/>
      <c r="G406" s="64"/>
      <c r="H406" s="63"/>
      <c r="I406" s="65">
        <v>0.33</v>
      </c>
      <c r="J406" s="66"/>
      <c r="K406" s="67">
        <v>8.43</v>
      </c>
    </row>
    <row r="407" spans="1:11" s="8" customFormat="1" ht="15.75">
      <c r="A407" s="70" t="s">
        <v>43</v>
      </c>
      <c r="B407" s="71"/>
      <c r="C407" s="71" t="s">
        <v>65</v>
      </c>
      <c r="D407" s="72"/>
      <c r="E407" s="73" t="s">
        <v>43</v>
      </c>
      <c r="F407" s="74"/>
      <c r="G407" s="75"/>
      <c r="H407" s="74"/>
      <c r="I407" s="76">
        <v>1607.75</v>
      </c>
      <c r="J407" s="77"/>
      <c r="K407" s="78">
        <v>24165.31</v>
      </c>
    </row>
    <row r="408" spans="1:11" s="8" customFormat="1" ht="180">
      <c r="A408" s="59">
        <v>31</v>
      </c>
      <c r="B408" s="60" t="s">
        <v>220</v>
      </c>
      <c r="C408" s="60" t="s">
        <v>224</v>
      </c>
      <c r="D408" s="61" t="s">
        <v>211</v>
      </c>
      <c r="E408" s="62" t="s">
        <v>212</v>
      </c>
      <c r="F408" s="63">
        <v>3445.44</v>
      </c>
      <c r="G408" s="64"/>
      <c r="H408" s="63"/>
      <c r="I408" s="65"/>
      <c r="J408" s="66"/>
      <c r="K408" s="67"/>
    </row>
    <row r="409" spans="1:11" s="8" customFormat="1" ht="25.5" outlineLevel="1">
      <c r="A409" s="59" t="s">
        <v>43</v>
      </c>
      <c r="B409" s="60"/>
      <c r="C409" s="60" t="s">
        <v>44</v>
      </c>
      <c r="D409" s="61"/>
      <c r="E409" s="62" t="s">
        <v>43</v>
      </c>
      <c r="F409" s="63">
        <v>660.45</v>
      </c>
      <c r="G409" s="64" t="s">
        <v>94</v>
      </c>
      <c r="H409" s="63"/>
      <c r="I409" s="65">
        <v>300.77</v>
      </c>
      <c r="J409" s="66">
        <v>26.39</v>
      </c>
      <c r="K409" s="67">
        <v>7937.29</v>
      </c>
    </row>
    <row r="410" spans="1:11" s="8" customFormat="1" ht="15" outlineLevel="1">
      <c r="A410" s="59" t="s">
        <v>43</v>
      </c>
      <c r="B410" s="60"/>
      <c r="C410" s="60" t="s">
        <v>46</v>
      </c>
      <c r="D410" s="61"/>
      <c r="E410" s="62" t="s">
        <v>43</v>
      </c>
      <c r="F410" s="63">
        <v>18.670000000000002</v>
      </c>
      <c r="G410" s="64" t="s">
        <v>95</v>
      </c>
      <c r="H410" s="63"/>
      <c r="I410" s="65">
        <v>8.4</v>
      </c>
      <c r="J410" s="66">
        <v>9.42</v>
      </c>
      <c r="K410" s="67">
        <v>79.14</v>
      </c>
    </row>
    <row r="411" spans="1:11" s="8" customFormat="1" ht="15" outlineLevel="1">
      <c r="A411" s="59" t="s">
        <v>43</v>
      </c>
      <c r="B411" s="60"/>
      <c r="C411" s="60" t="s">
        <v>48</v>
      </c>
      <c r="D411" s="61"/>
      <c r="E411" s="62" t="s">
        <v>43</v>
      </c>
      <c r="F411" s="63" t="s">
        <v>215</v>
      </c>
      <c r="G411" s="64"/>
      <c r="H411" s="63"/>
      <c r="I411" s="68" t="s">
        <v>222</v>
      </c>
      <c r="J411" s="66">
        <v>26.39</v>
      </c>
      <c r="K411" s="69" t="s">
        <v>223</v>
      </c>
    </row>
    <row r="412" spans="1:11" s="8" customFormat="1" ht="15" outlineLevel="1">
      <c r="A412" s="59" t="s">
        <v>43</v>
      </c>
      <c r="B412" s="60"/>
      <c r="C412" s="60" t="s">
        <v>52</v>
      </c>
      <c r="D412" s="61"/>
      <c r="E412" s="62" t="s">
        <v>43</v>
      </c>
      <c r="F412" s="63">
        <v>2766.32</v>
      </c>
      <c r="G412" s="64"/>
      <c r="H412" s="63"/>
      <c r="I412" s="65">
        <v>829.9</v>
      </c>
      <c r="J412" s="66">
        <v>8.77</v>
      </c>
      <c r="K412" s="67">
        <v>7278.19</v>
      </c>
    </row>
    <row r="413" spans="1:11" s="8" customFormat="1" ht="15" outlineLevel="1">
      <c r="A413" s="59" t="s">
        <v>43</v>
      </c>
      <c r="B413" s="60"/>
      <c r="C413" s="60" t="s">
        <v>53</v>
      </c>
      <c r="D413" s="61" t="s">
        <v>54</v>
      </c>
      <c r="E413" s="62">
        <v>85</v>
      </c>
      <c r="F413" s="63"/>
      <c r="G413" s="64"/>
      <c r="H413" s="63"/>
      <c r="I413" s="65">
        <v>255.65</v>
      </c>
      <c r="J413" s="66">
        <v>70</v>
      </c>
      <c r="K413" s="67">
        <v>5556.1</v>
      </c>
    </row>
    <row r="414" spans="1:11" s="8" customFormat="1" ht="15" outlineLevel="1">
      <c r="A414" s="59" t="s">
        <v>43</v>
      </c>
      <c r="B414" s="60"/>
      <c r="C414" s="60" t="s">
        <v>55</v>
      </c>
      <c r="D414" s="61" t="s">
        <v>54</v>
      </c>
      <c r="E414" s="62">
        <v>70</v>
      </c>
      <c r="F414" s="63"/>
      <c r="G414" s="64"/>
      <c r="H414" s="63"/>
      <c r="I414" s="65">
        <v>210.54</v>
      </c>
      <c r="J414" s="66">
        <v>41</v>
      </c>
      <c r="K414" s="67">
        <v>3254.29</v>
      </c>
    </row>
    <row r="415" spans="1:11" s="8" customFormat="1" ht="15" outlineLevel="1">
      <c r="A415" s="59" t="s">
        <v>43</v>
      </c>
      <c r="B415" s="60"/>
      <c r="C415" s="60" t="s">
        <v>56</v>
      </c>
      <c r="D415" s="61" t="s">
        <v>54</v>
      </c>
      <c r="E415" s="62">
        <v>98</v>
      </c>
      <c r="F415" s="63"/>
      <c r="G415" s="64"/>
      <c r="H415" s="63"/>
      <c r="I415" s="65">
        <v>1.21</v>
      </c>
      <c r="J415" s="66">
        <v>95</v>
      </c>
      <c r="K415" s="67">
        <v>30.8</v>
      </c>
    </row>
    <row r="416" spans="1:11" s="8" customFormat="1" ht="15" outlineLevel="1">
      <c r="A416" s="59" t="s">
        <v>43</v>
      </c>
      <c r="B416" s="60"/>
      <c r="C416" s="60" t="s">
        <v>57</v>
      </c>
      <c r="D416" s="61" t="s">
        <v>54</v>
      </c>
      <c r="E416" s="62">
        <v>77</v>
      </c>
      <c r="F416" s="63"/>
      <c r="G416" s="64"/>
      <c r="H416" s="63"/>
      <c r="I416" s="65">
        <v>0.95</v>
      </c>
      <c r="J416" s="66">
        <v>65</v>
      </c>
      <c r="K416" s="67">
        <v>21.07</v>
      </c>
    </row>
    <row r="417" spans="1:11" s="8" customFormat="1" ht="30" outlineLevel="1">
      <c r="A417" s="59" t="s">
        <v>43</v>
      </c>
      <c r="B417" s="60"/>
      <c r="C417" s="60" t="s">
        <v>58</v>
      </c>
      <c r="D417" s="61" t="s">
        <v>59</v>
      </c>
      <c r="E417" s="62">
        <v>56.18</v>
      </c>
      <c r="F417" s="63"/>
      <c r="G417" s="64" t="s">
        <v>94</v>
      </c>
      <c r="H417" s="63"/>
      <c r="I417" s="65">
        <v>25.58</v>
      </c>
      <c r="J417" s="66"/>
      <c r="K417" s="67"/>
    </row>
    <row r="418" spans="1:11" s="8" customFormat="1" ht="15.75">
      <c r="A418" s="70" t="s">
        <v>43</v>
      </c>
      <c r="B418" s="71"/>
      <c r="C418" s="71" t="s">
        <v>60</v>
      </c>
      <c r="D418" s="72"/>
      <c r="E418" s="73" t="s">
        <v>43</v>
      </c>
      <c r="F418" s="74"/>
      <c r="G418" s="75"/>
      <c r="H418" s="74"/>
      <c r="I418" s="76">
        <v>1607.42</v>
      </c>
      <c r="J418" s="77"/>
      <c r="K418" s="78">
        <v>24156.880000000001</v>
      </c>
    </row>
    <row r="419" spans="1:11" s="8" customFormat="1" ht="15" outlineLevel="1">
      <c r="A419" s="59" t="s">
        <v>43</v>
      </c>
      <c r="B419" s="60"/>
      <c r="C419" s="60" t="s">
        <v>61</v>
      </c>
      <c r="D419" s="61"/>
      <c r="E419" s="62" t="s">
        <v>43</v>
      </c>
      <c r="F419" s="63"/>
      <c r="G419" s="64"/>
      <c r="H419" s="63"/>
      <c r="I419" s="65"/>
      <c r="J419" s="66"/>
      <c r="K419" s="67"/>
    </row>
    <row r="420" spans="1:11" s="8" customFormat="1" ht="25.5" outlineLevel="1">
      <c r="A420" s="59" t="s">
        <v>43</v>
      </c>
      <c r="B420" s="60"/>
      <c r="C420" s="60" t="s">
        <v>46</v>
      </c>
      <c r="D420" s="61"/>
      <c r="E420" s="62" t="s">
        <v>43</v>
      </c>
      <c r="F420" s="63">
        <v>2.73</v>
      </c>
      <c r="G420" s="64" t="s">
        <v>100</v>
      </c>
      <c r="H420" s="63"/>
      <c r="I420" s="65">
        <v>0.12</v>
      </c>
      <c r="J420" s="66">
        <v>26.39</v>
      </c>
      <c r="K420" s="67">
        <v>3.24</v>
      </c>
    </row>
    <row r="421" spans="1:11" s="8" customFormat="1" ht="25.5" outlineLevel="1">
      <c r="A421" s="59" t="s">
        <v>43</v>
      </c>
      <c r="B421" s="60"/>
      <c r="C421" s="60" t="s">
        <v>48</v>
      </c>
      <c r="D421" s="61"/>
      <c r="E421" s="62" t="s">
        <v>43</v>
      </c>
      <c r="F421" s="63">
        <v>2.73</v>
      </c>
      <c r="G421" s="64" t="s">
        <v>100</v>
      </c>
      <c r="H421" s="63"/>
      <c r="I421" s="65">
        <v>0.12</v>
      </c>
      <c r="J421" s="66">
        <v>26.39</v>
      </c>
      <c r="K421" s="67">
        <v>3.24</v>
      </c>
    </row>
    <row r="422" spans="1:11" s="8" customFormat="1" ht="15" outlineLevel="1">
      <c r="A422" s="59" t="s">
        <v>43</v>
      </c>
      <c r="B422" s="60"/>
      <c r="C422" s="60" t="s">
        <v>63</v>
      </c>
      <c r="D422" s="61" t="s">
        <v>54</v>
      </c>
      <c r="E422" s="62">
        <v>175</v>
      </c>
      <c r="F422" s="63"/>
      <c r="G422" s="64"/>
      <c r="H422" s="63"/>
      <c r="I422" s="65">
        <v>0.21</v>
      </c>
      <c r="J422" s="66">
        <v>160</v>
      </c>
      <c r="K422" s="67">
        <v>5.19</v>
      </c>
    </row>
    <row r="423" spans="1:11" s="8" customFormat="1" ht="15" outlineLevel="1">
      <c r="A423" s="59" t="s">
        <v>43</v>
      </c>
      <c r="B423" s="60"/>
      <c r="C423" s="60" t="s">
        <v>64</v>
      </c>
      <c r="D423" s="61"/>
      <c r="E423" s="62" t="s">
        <v>43</v>
      </c>
      <c r="F423" s="63"/>
      <c r="G423" s="64"/>
      <c r="H423" s="63"/>
      <c r="I423" s="65">
        <v>0.33</v>
      </c>
      <c r="J423" s="66"/>
      <c r="K423" s="67">
        <v>8.43</v>
      </c>
    </row>
    <row r="424" spans="1:11" s="8" customFormat="1" ht="15.75">
      <c r="A424" s="70" t="s">
        <v>43</v>
      </c>
      <c r="B424" s="71"/>
      <c r="C424" s="71" t="s">
        <v>65</v>
      </c>
      <c r="D424" s="72"/>
      <c r="E424" s="73" t="s">
        <v>43</v>
      </c>
      <c r="F424" s="74"/>
      <c r="G424" s="75"/>
      <c r="H424" s="74"/>
      <c r="I424" s="76">
        <v>1607.75</v>
      </c>
      <c r="J424" s="77"/>
      <c r="K424" s="78">
        <v>24165.31</v>
      </c>
    </row>
    <row r="425" spans="1:11" s="8" customFormat="1" ht="210">
      <c r="A425" s="59">
        <v>32</v>
      </c>
      <c r="B425" s="60" t="s">
        <v>123</v>
      </c>
      <c r="C425" s="79" t="s">
        <v>225</v>
      </c>
      <c r="D425" s="80" t="s">
        <v>125</v>
      </c>
      <c r="E425" s="81">
        <v>3</v>
      </c>
      <c r="F425" s="82">
        <v>28716.22</v>
      </c>
      <c r="G425" s="83"/>
      <c r="H425" s="82"/>
      <c r="I425" s="84">
        <v>86148.66</v>
      </c>
      <c r="J425" s="85">
        <v>7.4</v>
      </c>
      <c r="K425" s="86">
        <v>637500.07999999996</v>
      </c>
    </row>
    <row r="426" spans="1:11" s="8" customFormat="1" ht="15">
      <c r="A426" s="49"/>
      <c r="B426" s="50"/>
      <c r="C426" s="187" t="s">
        <v>127</v>
      </c>
      <c r="D426" s="188"/>
      <c r="E426" s="188"/>
      <c r="F426" s="188"/>
      <c r="G426" s="188"/>
      <c r="H426" s="188"/>
      <c r="I426" s="65">
        <v>89085.99</v>
      </c>
      <c r="J426" s="66"/>
      <c r="K426" s="67">
        <v>676643.46</v>
      </c>
    </row>
    <row r="427" spans="1:11" s="8" customFormat="1" ht="15">
      <c r="A427" s="49"/>
      <c r="B427" s="50"/>
      <c r="C427" s="187" t="s">
        <v>128</v>
      </c>
      <c r="D427" s="188"/>
      <c r="E427" s="188"/>
      <c r="F427" s="188"/>
      <c r="G427" s="188"/>
      <c r="H427" s="188"/>
      <c r="I427" s="65"/>
      <c r="J427" s="66"/>
      <c r="K427" s="67"/>
    </row>
    <row r="428" spans="1:11" s="8" customFormat="1" ht="15">
      <c r="A428" s="49"/>
      <c r="B428" s="50"/>
      <c r="C428" s="187" t="s">
        <v>129</v>
      </c>
      <c r="D428" s="188"/>
      <c r="E428" s="188"/>
      <c r="F428" s="188"/>
      <c r="G428" s="188"/>
      <c r="H428" s="188"/>
      <c r="I428" s="65">
        <v>761.81</v>
      </c>
      <c r="J428" s="66"/>
      <c r="K428" s="67">
        <v>20104.22</v>
      </c>
    </row>
    <row r="429" spans="1:11" s="8" customFormat="1" ht="15">
      <c r="A429" s="49"/>
      <c r="B429" s="50"/>
      <c r="C429" s="187" t="s">
        <v>130</v>
      </c>
      <c r="D429" s="188"/>
      <c r="E429" s="188"/>
      <c r="F429" s="188"/>
      <c r="G429" s="188"/>
      <c r="H429" s="188"/>
      <c r="I429" s="65">
        <v>88306.4</v>
      </c>
      <c r="J429" s="66"/>
      <c r="K429" s="67">
        <v>656423.37</v>
      </c>
    </row>
    <row r="430" spans="1:11" s="8" customFormat="1" ht="15">
      <c r="A430" s="49"/>
      <c r="B430" s="50"/>
      <c r="C430" s="187" t="s">
        <v>131</v>
      </c>
      <c r="D430" s="188"/>
      <c r="E430" s="188"/>
      <c r="F430" s="188"/>
      <c r="G430" s="188"/>
      <c r="H430" s="188"/>
      <c r="I430" s="65">
        <v>21.13</v>
      </c>
      <c r="J430" s="66"/>
      <c r="K430" s="67">
        <v>204.31</v>
      </c>
    </row>
    <row r="431" spans="1:11" s="8" customFormat="1" ht="15.75">
      <c r="A431" s="49"/>
      <c r="B431" s="50"/>
      <c r="C431" s="189" t="s">
        <v>132</v>
      </c>
      <c r="D431" s="174"/>
      <c r="E431" s="174"/>
      <c r="F431" s="174"/>
      <c r="G431" s="174"/>
      <c r="H431" s="174"/>
      <c r="I431" s="76">
        <v>647.98</v>
      </c>
      <c r="J431" s="77"/>
      <c r="K431" s="78">
        <v>14095.06</v>
      </c>
    </row>
    <row r="432" spans="1:11" s="8" customFormat="1" ht="15.75">
      <c r="A432" s="49"/>
      <c r="B432" s="50"/>
      <c r="C432" s="189" t="s">
        <v>133</v>
      </c>
      <c r="D432" s="174"/>
      <c r="E432" s="174"/>
      <c r="F432" s="174"/>
      <c r="G432" s="174"/>
      <c r="H432" s="174"/>
      <c r="I432" s="76">
        <v>533.5</v>
      </c>
      <c r="J432" s="77"/>
      <c r="K432" s="78">
        <v>8263.9500000000007</v>
      </c>
    </row>
    <row r="433" spans="1:11" s="8" customFormat="1" ht="32.1" customHeight="1">
      <c r="A433" s="49"/>
      <c r="B433" s="50"/>
      <c r="C433" s="189" t="s">
        <v>226</v>
      </c>
      <c r="D433" s="174"/>
      <c r="E433" s="174"/>
      <c r="F433" s="174"/>
      <c r="G433" s="174"/>
      <c r="H433" s="174"/>
      <c r="I433" s="76"/>
      <c r="J433" s="77"/>
      <c r="K433" s="78"/>
    </row>
    <row r="434" spans="1:11" s="8" customFormat="1" ht="15">
      <c r="A434" s="49"/>
      <c r="B434" s="50"/>
      <c r="C434" s="187" t="s">
        <v>227</v>
      </c>
      <c r="D434" s="188"/>
      <c r="E434" s="188"/>
      <c r="F434" s="188"/>
      <c r="G434" s="188"/>
      <c r="H434" s="188"/>
      <c r="I434" s="65">
        <v>90267.47</v>
      </c>
      <c r="J434" s="66"/>
      <c r="K434" s="67">
        <v>699002.47</v>
      </c>
    </row>
    <row r="435" spans="1:11" s="8" customFormat="1" ht="32.1" customHeight="1">
      <c r="A435" s="49"/>
      <c r="B435" s="50"/>
      <c r="C435" s="190" t="s">
        <v>228</v>
      </c>
      <c r="D435" s="176"/>
      <c r="E435" s="176"/>
      <c r="F435" s="176"/>
      <c r="G435" s="176"/>
      <c r="H435" s="176"/>
      <c r="I435" s="87">
        <v>90267.47</v>
      </c>
      <c r="J435" s="88"/>
      <c r="K435" s="86">
        <v>699002.47</v>
      </c>
    </row>
    <row r="436" spans="1:11" s="8" customFormat="1" ht="22.15" customHeight="1">
      <c r="A436" s="166" t="s">
        <v>229</v>
      </c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</row>
    <row r="437" spans="1:11" s="8" customFormat="1" ht="180">
      <c r="A437" s="59">
        <v>33</v>
      </c>
      <c r="B437" s="60" t="s">
        <v>230</v>
      </c>
      <c r="C437" s="60" t="s">
        <v>231</v>
      </c>
      <c r="D437" s="61" t="s">
        <v>142</v>
      </c>
      <c r="E437" s="62" t="s">
        <v>232</v>
      </c>
      <c r="F437" s="63">
        <v>4585.78</v>
      </c>
      <c r="G437" s="64"/>
      <c r="H437" s="63"/>
      <c r="I437" s="65"/>
      <c r="J437" s="66"/>
      <c r="K437" s="67"/>
    </row>
    <row r="438" spans="1:11" s="8" customFormat="1" ht="15" outlineLevel="1">
      <c r="A438" s="59" t="s">
        <v>43</v>
      </c>
      <c r="B438" s="60"/>
      <c r="C438" s="60" t="s">
        <v>44</v>
      </c>
      <c r="D438" s="61"/>
      <c r="E438" s="62" t="s">
        <v>43</v>
      </c>
      <c r="F438" s="63">
        <v>3851.52</v>
      </c>
      <c r="G438" s="64" t="s">
        <v>213</v>
      </c>
      <c r="H438" s="63"/>
      <c r="I438" s="65">
        <v>87.85</v>
      </c>
      <c r="J438" s="66">
        <v>26.39</v>
      </c>
      <c r="K438" s="67">
        <v>2318.4</v>
      </c>
    </row>
    <row r="439" spans="1:11" s="8" customFormat="1" ht="15" outlineLevel="1">
      <c r="A439" s="59" t="s">
        <v>43</v>
      </c>
      <c r="B439" s="60"/>
      <c r="C439" s="60" t="s">
        <v>46</v>
      </c>
      <c r="D439" s="61"/>
      <c r="E439" s="62" t="s">
        <v>43</v>
      </c>
      <c r="F439" s="63">
        <v>674.26</v>
      </c>
      <c r="G439" s="64" t="s">
        <v>214</v>
      </c>
      <c r="H439" s="63"/>
      <c r="I439" s="65">
        <v>13.98</v>
      </c>
      <c r="J439" s="66">
        <v>8.34</v>
      </c>
      <c r="K439" s="67">
        <v>116.61</v>
      </c>
    </row>
    <row r="440" spans="1:11" s="8" customFormat="1" ht="15" outlineLevel="1">
      <c r="A440" s="59" t="s">
        <v>43</v>
      </c>
      <c r="B440" s="60"/>
      <c r="C440" s="60" t="s">
        <v>48</v>
      </c>
      <c r="D440" s="61"/>
      <c r="E440" s="62" t="s">
        <v>43</v>
      </c>
      <c r="F440" s="63" t="s">
        <v>233</v>
      </c>
      <c r="G440" s="64"/>
      <c r="H440" s="63"/>
      <c r="I440" s="68" t="s">
        <v>234</v>
      </c>
      <c r="J440" s="66">
        <v>26.39</v>
      </c>
      <c r="K440" s="69" t="s">
        <v>235</v>
      </c>
    </row>
    <row r="441" spans="1:11" s="8" customFormat="1" ht="15" outlineLevel="1">
      <c r="A441" s="59" t="s">
        <v>43</v>
      </c>
      <c r="B441" s="60"/>
      <c r="C441" s="60" t="s">
        <v>52</v>
      </c>
      <c r="D441" s="61"/>
      <c r="E441" s="62" t="s">
        <v>43</v>
      </c>
      <c r="F441" s="63">
        <v>60</v>
      </c>
      <c r="G441" s="64">
        <v>0.6</v>
      </c>
      <c r="H441" s="63"/>
      <c r="I441" s="65">
        <v>1.04</v>
      </c>
      <c r="J441" s="66">
        <v>8.23</v>
      </c>
      <c r="K441" s="67">
        <v>8.5299999999999994</v>
      </c>
    </row>
    <row r="442" spans="1:11" s="8" customFormat="1" ht="15" outlineLevel="1">
      <c r="A442" s="59" t="s">
        <v>43</v>
      </c>
      <c r="B442" s="60"/>
      <c r="C442" s="60" t="s">
        <v>53</v>
      </c>
      <c r="D442" s="61" t="s">
        <v>54</v>
      </c>
      <c r="E442" s="62">
        <v>85</v>
      </c>
      <c r="F442" s="63"/>
      <c r="G442" s="64"/>
      <c r="H442" s="63"/>
      <c r="I442" s="65">
        <v>74.67</v>
      </c>
      <c r="J442" s="66">
        <v>70</v>
      </c>
      <c r="K442" s="67">
        <v>1622.88</v>
      </c>
    </row>
    <row r="443" spans="1:11" s="8" customFormat="1" ht="15" outlineLevel="1">
      <c r="A443" s="59" t="s">
        <v>43</v>
      </c>
      <c r="B443" s="60"/>
      <c r="C443" s="60" t="s">
        <v>55</v>
      </c>
      <c r="D443" s="61" t="s">
        <v>54</v>
      </c>
      <c r="E443" s="62">
        <v>70</v>
      </c>
      <c r="F443" s="63"/>
      <c r="G443" s="64"/>
      <c r="H443" s="63"/>
      <c r="I443" s="65">
        <v>61.5</v>
      </c>
      <c r="J443" s="66">
        <v>41</v>
      </c>
      <c r="K443" s="67">
        <v>950.54</v>
      </c>
    </row>
    <row r="444" spans="1:11" s="8" customFormat="1" ht="15" outlineLevel="1">
      <c r="A444" s="59" t="s">
        <v>43</v>
      </c>
      <c r="B444" s="60"/>
      <c r="C444" s="60" t="s">
        <v>56</v>
      </c>
      <c r="D444" s="61" t="s">
        <v>54</v>
      </c>
      <c r="E444" s="62">
        <v>98</v>
      </c>
      <c r="F444" s="63"/>
      <c r="G444" s="64"/>
      <c r="H444" s="63"/>
      <c r="I444" s="65">
        <v>0.9</v>
      </c>
      <c r="J444" s="66">
        <v>95</v>
      </c>
      <c r="K444" s="67">
        <v>22.97</v>
      </c>
    </row>
    <row r="445" spans="1:11" s="8" customFormat="1" ht="15" outlineLevel="1">
      <c r="A445" s="59" t="s">
        <v>43</v>
      </c>
      <c r="B445" s="60"/>
      <c r="C445" s="60" t="s">
        <v>57</v>
      </c>
      <c r="D445" s="61" t="s">
        <v>54</v>
      </c>
      <c r="E445" s="62">
        <v>77</v>
      </c>
      <c r="F445" s="63"/>
      <c r="G445" s="64"/>
      <c r="H445" s="63"/>
      <c r="I445" s="65">
        <v>0.71</v>
      </c>
      <c r="J445" s="66">
        <v>65</v>
      </c>
      <c r="K445" s="67">
        <v>15.72</v>
      </c>
    </row>
    <row r="446" spans="1:11" s="8" customFormat="1" ht="30" outlineLevel="1">
      <c r="A446" s="59" t="s">
        <v>43</v>
      </c>
      <c r="B446" s="60"/>
      <c r="C446" s="60" t="s">
        <v>58</v>
      </c>
      <c r="D446" s="61" t="s">
        <v>59</v>
      </c>
      <c r="E446" s="62">
        <v>272</v>
      </c>
      <c r="F446" s="63"/>
      <c r="G446" s="64" t="s">
        <v>213</v>
      </c>
      <c r="H446" s="63"/>
      <c r="I446" s="65">
        <v>6.2</v>
      </c>
      <c r="J446" s="66"/>
      <c r="K446" s="67"/>
    </row>
    <row r="447" spans="1:11" s="8" customFormat="1" ht="15.75">
      <c r="A447" s="70" t="s">
        <v>43</v>
      </c>
      <c r="B447" s="71"/>
      <c r="C447" s="71" t="s">
        <v>60</v>
      </c>
      <c r="D447" s="72"/>
      <c r="E447" s="73" t="s">
        <v>43</v>
      </c>
      <c r="F447" s="74"/>
      <c r="G447" s="75"/>
      <c r="H447" s="74"/>
      <c r="I447" s="76">
        <v>240.65</v>
      </c>
      <c r="J447" s="77"/>
      <c r="K447" s="78">
        <v>5055.6499999999996</v>
      </c>
    </row>
    <row r="448" spans="1:11" s="8" customFormat="1" ht="15" outlineLevel="1">
      <c r="A448" s="59" t="s">
        <v>43</v>
      </c>
      <c r="B448" s="60"/>
      <c r="C448" s="60" t="s">
        <v>61</v>
      </c>
      <c r="D448" s="61"/>
      <c r="E448" s="62" t="s">
        <v>43</v>
      </c>
      <c r="F448" s="63"/>
      <c r="G448" s="64"/>
      <c r="H448" s="63"/>
      <c r="I448" s="65"/>
      <c r="J448" s="66"/>
      <c r="K448" s="67"/>
    </row>
    <row r="449" spans="1:11" s="8" customFormat="1" ht="15" outlineLevel="1">
      <c r="A449" s="59" t="s">
        <v>43</v>
      </c>
      <c r="B449" s="60"/>
      <c r="C449" s="60" t="s">
        <v>46</v>
      </c>
      <c r="D449" s="61"/>
      <c r="E449" s="62" t="s">
        <v>43</v>
      </c>
      <c r="F449" s="63">
        <v>44.19</v>
      </c>
      <c r="G449" s="64" t="s">
        <v>218</v>
      </c>
      <c r="H449" s="63"/>
      <c r="I449" s="65">
        <v>0.09</v>
      </c>
      <c r="J449" s="66">
        <v>26.39</v>
      </c>
      <c r="K449" s="67">
        <v>2.42</v>
      </c>
    </row>
    <row r="450" spans="1:11" s="8" customFormat="1" ht="15" outlineLevel="1">
      <c r="A450" s="59" t="s">
        <v>43</v>
      </c>
      <c r="B450" s="60"/>
      <c r="C450" s="60" t="s">
        <v>48</v>
      </c>
      <c r="D450" s="61"/>
      <c r="E450" s="62" t="s">
        <v>43</v>
      </c>
      <c r="F450" s="63">
        <v>44.19</v>
      </c>
      <c r="G450" s="64" t="s">
        <v>218</v>
      </c>
      <c r="H450" s="63"/>
      <c r="I450" s="65">
        <v>0.09</v>
      </c>
      <c r="J450" s="66">
        <v>26.39</v>
      </c>
      <c r="K450" s="67">
        <v>2.42</v>
      </c>
    </row>
    <row r="451" spans="1:11" s="8" customFormat="1" ht="15" outlineLevel="1">
      <c r="A451" s="59" t="s">
        <v>43</v>
      </c>
      <c r="B451" s="60"/>
      <c r="C451" s="60" t="s">
        <v>63</v>
      </c>
      <c r="D451" s="61" t="s">
        <v>54</v>
      </c>
      <c r="E451" s="62">
        <v>175</v>
      </c>
      <c r="F451" s="63"/>
      <c r="G451" s="64"/>
      <c r="H451" s="63"/>
      <c r="I451" s="65">
        <v>0.16</v>
      </c>
      <c r="J451" s="66">
        <v>160</v>
      </c>
      <c r="K451" s="67">
        <v>3.87</v>
      </c>
    </row>
    <row r="452" spans="1:11" s="8" customFormat="1" ht="15" outlineLevel="1">
      <c r="A452" s="59" t="s">
        <v>43</v>
      </c>
      <c r="B452" s="60"/>
      <c r="C452" s="60" t="s">
        <v>64</v>
      </c>
      <c r="D452" s="61"/>
      <c r="E452" s="62" t="s">
        <v>43</v>
      </c>
      <c r="F452" s="63"/>
      <c r="G452" s="64"/>
      <c r="H452" s="63"/>
      <c r="I452" s="65">
        <v>0.25</v>
      </c>
      <c r="J452" s="66"/>
      <c r="K452" s="67">
        <v>6.29</v>
      </c>
    </row>
    <row r="453" spans="1:11" s="8" customFormat="1" ht="15.75">
      <c r="A453" s="70" t="s">
        <v>43</v>
      </c>
      <c r="B453" s="71"/>
      <c r="C453" s="89" t="s">
        <v>65</v>
      </c>
      <c r="D453" s="90"/>
      <c r="E453" s="91" t="s">
        <v>43</v>
      </c>
      <c r="F453" s="92"/>
      <c r="G453" s="93"/>
      <c r="H453" s="92"/>
      <c r="I453" s="87">
        <v>240.9</v>
      </c>
      <c r="J453" s="88"/>
      <c r="K453" s="86">
        <v>5061.9399999999996</v>
      </c>
    </row>
    <row r="454" spans="1:11" s="8" customFormat="1" ht="15">
      <c r="A454" s="49"/>
      <c r="B454" s="50"/>
      <c r="C454" s="187" t="s">
        <v>127</v>
      </c>
      <c r="D454" s="188"/>
      <c r="E454" s="188"/>
      <c r="F454" s="188"/>
      <c r="G454" s="188"/>
      <c r="H454" s="188"/>
      <c r="I454" s="65">
        <v>102.96</v>
      </c>
      <c r="J454" s="66"/>
      <c r="K454" s="67">
        <v>2445.96</v>
      </c>
    </row>
    <row r="455" spans="1:11" s="8" customFormat="1" ht="15">
      <c r="A455" s="49"/>
      <c r="B455" s="50"/>
      <c r="C455" s="187" t="s">
        <v>128</v>
      </c>
      <c r="D455" s="188"/>
      <c r="E455" s="188"/>
      <c r="F455" s="188"/>
      <c r="G455" s="188"/>
      <c r="H455" s="188"/>
      <c r="I455" s="65"/>
      <c r="J455" s="66"/>
      <c r="K455" s="67"/>
    </row>
    <row r="456" spans="1:11" s="8" customFormat="1" ht="15">
      <c r="A456" s="49"/>
      <c r="B456" s="50"/>
      <c r="C456" s="187" t="s">
        <v>129</v>
      </c>
      <c r="D456" s="188"/>
      <c r="E456" s="188"/>
      <c r="F456" s="188"/>
      <c r="G456" s="188"/>
      <c r="H456" s="188"/>
      <c r="I456" s="65">
        <v>88.86</v>
      </c>
      <c r="J456" s="66"/>
      <c r="K456" s="67">
        <v>2345</v>
      </c>
    </row>
    <row r="457" spans="1:11" s="8" customFormat="1" ht="15">
      <c r="A457" s="49"/>
      <c r="B457" s="50"/>
      <c r="C457" s="187" t="s">
        <v>130</v>
      </c>
      <c r="D457" s="188"/>
      <c r="E457" s="188"/>
      <c r="F457" s="188"/>
      <c r="G457" s="188"/>
      <c r="H457" s="188"/>
      <c r="I457" s="65">
        <v>1.04</v>
      </c>
      <c r="J457" s="66"/>
      <c r="K457" s="67">
        <v>8.5299999999999994</v>
      </c>
    </row>
    <row r="458" spans="1:11" s="8" customFormat="1" ht="15">
      <c r="A458" s="49"/>
      <c r="B458" s="50"/>
      <c r="C458" s="187" t="s">
        <v>131</v>
      </c>
      <c r="D458" s="188"/>
      <c r="E458" s="188"/>
      <c r="F458" s="188"/>
      <c r="G458" s="188"/>
      <c r="H458" s="188"/>
      <c r="I458" s="65">
        <v>14.07</v>
      </c>
      <c r="J458" s="66"/>
      <c r="K458" s="67">
        <v>119.03</v>
      </c>
    </row>
    <row r="459" spans="1:11" s="8" customFormat="1" ht="15.75">
      <c r="A459" s="49"/>
      <c r="B459" s="50"/>
      <c r="C459" s="189" t="s">
        <v>132</v>
      </c>
      <c r="D459" s="174"/>
      <c r="E459" s="174"/>
      <c r="F459" s="174"/>
      <c r="G459" s="174"/>
      <c r="H459" s="174"/>
      <c r="I459" s="76">
        <v>75.66</v>
      </c>
      <c r="J459" s="77"/>
      <c r="K459" s="78">
        <v>1648.15</v>
      </c>
    </row>
    <row r="460" spans="1:11" s="8" customFormat="1" ht="15.75">
      <c r="A460" s="49"/>
      <c r="B460" s="50"/>
      <c r="C460" s="189" t="s">
        <v>133</v>
      </c>
      <c r="D460" s="174"/>
      <c r="E460" s="174"/>
      <c r="F460" s="174"/>
      <c r="G460" s="174"/>
      <c r="H460" s="174"/>
      <c r="I460" s="76">
        <v>62.28</v>
      </c>
      <c r="J460" s="77"/>
      <c r="K460" s="78">
        <v>967.83</v>
      </c>
    </row>
    <row r="461" spans="1:11" s="8" customFormat="1" ht="32.1" customHeight="1">
      <c r="A461" s="49"/>
      <c r="B461" s="50"/>
      <c r="C461" s="189" t="s">
        <v>236</v>
      </c>
      <c r="D461" s="174"/>
      <c r="E461" s="174"/>
      <c r="F461" s="174"/>
      <c r="G461" s="174"/>
      <c r="H461" s="174"/>
      <c r="I461" s="76"/>
      <c r="J461" s="77"/>
      <c r="K461" s="78"/>
    </row>
    <row r="462" spans="1:11" s="8" customFormat="1" ht="15">
      <c r="A462" s="49"/>
      <c r="B462" s="50"/>
      <c r="C462" s="187" t="s">
        <v>237</v>
      </c>
      <c r="D462" s="188"/>
      <c r="E462" s="188"/>
      <c r="F462" s="188"/>
      <c r="G462" s="188"/>
      <c r="H462" s="188"/>
      <c r="I462" s="65">
        <v>240.9</v>
      </c>
      <c r="J462" s="66"/>
      <c r="K462" s="67">
        <v>5061.9399999999996</v>
      </c>
    </row>
    <row r="463" spans="1:11" s="8" customFormat="1" ht="32.1" customHeight="1">
      <c r="A463" s="49"/>
      <c r="B463" s="50"/>
      <c r="C463" s="190" t="s">
        <v>238</v>
      </c>
      <c r="D463" s="176"/>
      <c r="E463" s="176"/>
      <c r="F463" s="176"/>
      <c r="G463" s="176"/>
      <c r="H463" s="176"/>
      <c r="I463" s="87">
        <v>240.9</v>
      </c>
      <c r="J463" s="88"/>
      <c r="K463" s="86">
        <v>5061.9399999999996</v>
      </c>
    </row>
    <row r="464" spans="1:11" s="8" customFormat="1" ht="22.15" customHeight="1">
      <c r="A464" s="166" t="s">
        <v>239</v>
      </c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</row>
    <row r="465" spans="1:11" s="8" customFormat="1" ht="180">
      <c r="A465" s="59">
        <v>34</v>
      </c>
      <c r="B465" s="60" t="s">
        <v>240</v>
      </c>
      <c r="C465" s="60" t="s">
        <v>241</v>
      </c>
      <c r="D465" s="61" t="s">
        <v>142</v>
      </c>
      <c r="E465" s="62" t="s">
        <v>232</v>
      </c>
      <c r="F465" s="63">
        <v>7428.73</v>
      </c>
      <c r="G465" s="64"/>
      <c r="H465" s="63"/>
      <c r="I465" s="65"/>
      <c r="J465" s="66"/>
      <c r="K465" s="67"/>
    </row>
    <row r="466" spans="1:11" s="8" customFormat="1" ht="25.5" outlineLevel="1">
      <c r="A466" s="59" t="s">
        <v>43</v>
      </c>
      <c r="B466" s="60"/>
      <c r="C466" s="60" t="s">
        <v>44</v>
      </c>
      <c r="D466" s="61"/>
      <c r="E466" s="62" t="s">
        <v>43</v>
      </c>
      <c r="F466" s="63">
        <v>1565.81</v>
      </c>
      <c r="G466" s="64" t="s">
        <v>94</v>
      </c>
      <c r="H466" s="63"/>
      <c r="I466" s="65">
        <v>68.45</v>
      </c>
      <c r="J466" s="66">
        <v>26.39</v>
      </c>
      <c r="K466" s="67">
        <v>1806.52</v>
      </c>
    </row>
    <row r="467" spans="1:11" s="8" customFormat="1" ht="15" outlineLevel="1">
      <c r="A467" s="59" t="s">
        <v>43</v>
      </c>
      <c r="B467" s="60"/>
      <c r="C467" s="60" t="s">
        <v>46</v>
      </c>
      <c r="D467" s="61"/>
      <c r="E467" s="62" t="s">
        <v>43</v>
      </c>
      <c r="F467" s="63">
        <v>275.27</v>
      </c>
      <c r="G467" s="64" t="s">
        <v>95</v>
      </c>
      <c r="H467" s="63"/>
      <c r="I467" s="65">
        <v>11.89</v>
      </c>
      <c r="J467" s="66">
        <v>9.9700000000000006</v>
      </c>
      <c r="K467" s="67">
        <v>118.56</v>
      </c>
    </row>
    <row r="468" spans="1:11" s="8" customFormat="1" ht="15" outlineLevel="1">
      <c r="A468" s="59" t="s">
        <v>43</v>
      </c>
      <c r="B468" s="60"/>
      <c r="C468" s="60" t="s">
        <v>48</v>
      </c>
      <c r="D468" s="61"/>
      <c r="E468" s="62" t="s">
        <v>43</v>
      </c>
      <c r="F468" s="63" t="s">
        <v>242</v>
      </c>
      <c r="G468" s="64"/>
      <c r="H468" s="63"/>
      <c r="I468" s="68" t="s">
        <v>243</v>
      </c>
      <c r="J468" s="66">
        <v>26.39</v>
      </c>
      <c r="K468" s="69" t="s">
        <v>244</v>
      </c>
    </row>
    <row r="469" spans="1:11" s="8" customFormat="1" ht="15" outlineLevel="1">
      <c r="A469" s="59" t="s">
        <v>43</v>
      </c>
      <c r="B469" s="60"/>
      <c r="C469" s="60" t="s">
        <v>52</v>
      </c>
      <c r="D469" s="61"/>
      <c r="E469" s="62" t="s">
        <v>43</v>
      </c>
      <c r="F469" s="63">
        <v>5587.65</v>
      </c>
      <c r="G469" s="64"/>
      <c r="H469" s="63"/>
      <c r="I469" s="65">
        <v>160.91999999999999</v>
      </c>
      <c r="J469" s="66">
        <v>3.11</v>
      </c>
      <c r="K469" s="67">
        <v>500.47</v>
      </c>
    </row>
    <row r="470" spans="1:11" s="8" customFormat="1" ht="15" outlineLevel="1">
      <c r="A470" s="59" t="s">
        <v>43</v>
      </c>
      <c r="B470" s="60"/>
      <c r="C470" s="60" t="s">
        <v>53</v>
      </c>
      <c r="D470" s="61" t="s">
        <v>54</v>
      </c>
      <c r="E470" s="62">
        <v>105</v>
      </c>
      <c r="F470" s="63"/>
      <c r="G470" s="64"/>
      <c r="H470" s="63"/>
      <c r="I470" s="65">
        <v>71.87</v>
      </c>
      <c r="J470" s="66">
        <v>87</v>
      </c>
      <c r="K470" s="67">
        <v>1571.67</v>
      </c>
    </row>
    <row r="471" spans="1:11" s="8" customFormat="1" ht="15" outlineLevel="1">
      <c r="A471" s="59" t="s">
        <v>43</v>
      </c>
      <c r="B471" s="60"/>
      <c r="C471" s="60" t="s">
        <v>55</v>
      </c>
      <c r="D471" s="61" t="s">
        <v>54</v>
      </c>
      <c r="E471" s="62">
        <v>70</v>
      </c>
      <c r="F471" s="63"/>
      <c r="G471" s="64"/>
      <c r="H471" s="63"/>
      <c r="I471" s="65">
        <v>47.92</v>
      </c>
      <c r="J471" s="66">
        <v>41</v>
      </c>
      <c r="K471" s="67">
        <v>740.67</v>
      </c>
    </row>
    <row r="472" spans="1:11" s="8" customFormat="1" ht="15" outlineLevel="1">
      <c r="A472" s="59" t="s">
        <v>43</v>
      </c>
      <c r="B472" s="60"/>
      <c r="C472" s="60" t="s">
        <v>56</v>
      </c>
      <c r="D472" s="61" t="s">
        <v>54</v>
      </c>
      <c r="E472" s="62">
        <v>98</v>
      </c>
      <c r="F472" s="63"/>
      <c r="G472" s="64"/>
      <c r="H472" s="63"/>
      <c r="I472" s="65">
        <v>1.99</v>
      </c>
      <c r="J472" s="66">
        <v>95</v>
      </c>
      <c r="K472" s="67">
        <v>51.02</v>
      </c>
    </row>
    <row r="473" spans="1:11" s="8" customFormat="1" ht="15" outlineLevel="1">
      <c r="A473" s="59" t="s">
        <v>43</v>
      </c>
      <c r="B473" s="60"/>
      <c r="C473" s="60" t="s">
        <v>57</v>
      </c>
      <c r="D473" s="61" t="s">
        <v>54</v>
      </c>
      <c r="E473" s="62">
        <v>77</v>
      </c>
      <c r="F473" s="63"/>
      <c r="G473" s="64"/>
      <c r="H473" s="63"/>
      <c r="I473" s="65">
        <v>1.56</v>
      </c>
      <c r="J473" s="66">
        <v>65</v>
      </c>
      <c r="K473" s="67">
        <v>34.909999999999997</v>
      </c>
    </row>
    <row r="474" spans="1:11" s="8" customFormat="1" ht="30" outlineLevel="1">
      <c r="A474" s="59" t="s">
        <v>43</v>
      </c>
      <c r="B474" s="60"/>
      <c r="C474" s="60" t="s">
        <v>58</v>
      </c>
      <c r="D474" s="61" t="s">
        <v>59</v>
      </c>
      <c r="E474" s="62">
        <v>134.72999999999999</v>
      </c>
      <c r="F474" s="63"/>
      <c r="G474" s="64" t="s">
        <v>94</v>
      </c>
      <c r="H474" s="63"/>
      <c r="I474" s="65">
        <v>5.89</v>
      </c>
      <c r="J474" s="66"/>
      <c r="K474" s="67"/>
    </row>
    <row r="475" spans="1:11" s="8" customFormat="1" ht="15.75">
      <c r="A475" s="70" t="s">
        <v>43</v>
      </c>
      <c r="B475" s="71"/>
      <c r="C475" s="71" t="s">
        <v>60</v>
      </c>
      <c r="D475" s="72"/>
      <c r="E475" s="73" t="s">
        <v>43</v>
      </c>
      <c r="F475" s="74"/>
      <c r="G475" s="75"/>
      <c r="H475" s="74"/>
      <c r="I475" s="76">
        <v>364.6</v>
      </c>
      <c r="J475" s="77"/>
      <c r="K475" s="78">
        <v>4823.82</v>
      </c>
    </row>
    <row r="476" spans="1:11" s="8" customFormat="1" ht="15" outlineLevel="1">
      <c r="A476" s="59" t="s">
        <v>43</v>
      </c>
      <c r="B476" s="60"/>
      <c r="C476" s="60" t="s">
        <v>61</v>
      </c>
      <c r="D476" s="61"/>
      <c r="E476" s="62" t="s">
        <v>43</v>
      </c>
      <c r="F476" s="63"/>
      <c r="G476" s="64"/>
      <c r="H476" s="63"/>
      <c r="I476" s="65"/>
      <c r="J476" s="66"/>
      <c r="K476" s="67"/>
    </row>
    <row r="477" spans="1:11" s="8" customFormat="1" ht="25.5" outlineLevel="1">
      <c r="A477" s="59" t="s">
        <v>43</v>
      </c>
      <c r="B477" s="60"/>
      <c r="C477" s="60" t="s">
        <v>46</v>
      </c>
      <c r="D477" s="61"/>
      <c r="E477" s="62" t="s">
        <v>43</v>
      </c>
      <c r="F477" s="63">
        <v>47.1</v>
      </c>
      <c r="G477" s="64" t="s">
        <v>100</v>
      </c>
      <c r="H477" s="63"/>
      <c r="I477" s="65">
        <v>0.2</v>
      </c>
      <c r="J477" s="66">
        <v>26.39</v>
      </c>
      <c r="K477" s="67">
        <v>5.37</v>
      </c>
    </row>
    <row r="478" spans="1:11" s="8" customFormat="1" ht="25.5" outlineLevel="1">
      <c r="A478" s="59" t="s">
        <v>43</v>
      </c>
      <c r="B478" s="60"/>
      <c r="C478" s="60" t="s">
        <v>48</v>
      </c>
      <c r="D478" s="61"/>
      <c r="E478" s="62" t="s">
        <v>43</v>
      </c>
      <c r="F478" s="63">
        <v>47.1</v>
      </c>
      <c r="G478" s="64" t="s">
        <v>100</v>
      </c>
      <c r="H478" s="63"/>
      <c r="I478" s="65">
        <v>0.2</v>
      </c>
      <c r="J478" s="66">
        <v>26.39</v>
      </c>
      <c r="K478" s="67">
        <v>5.37</v>
      </c>
    </row>
    <row r="479" spans="1:11" s="8" customFormat="1" ht="15" outlineLevel="1">
      <c r="A479" s="59" t="s">
        <v>43</v>
      </c>
      <c r="B479" s="60"/>
      <c r="C479" s="60" t="s">
        <v>63</v>
      </c>
      <c r="D479" s="61" t="s">
        <v>54</v>
      </c>
      <c r="E479" s="62">
        <v>175</v>
      </c>
      <c r="F479" s="63"/>
      <c r="G479" s="64"/>
      <c r="H479" s="63"/>
      <c r="I479" s="65">
        <v>0.35</v>
      </c>
      <c r="J479" s="66">
        <v>160</v>
      </c>
      <c r="K479" s="67">
        <v>8.59</v>
      </c>
    </row>
    <row r="480" spans="1:11" s="8" customFormat="1" ht="15" outlineLevel="1">
      <c r="A480" s="59" t="s">
        <v>43</v>
      </c>
      <c r="B480" s="60"/>
      <c r="C480" s="60" t="s">
        <v>64</v>
      </c>
      <c r="D480" s="61"/>
      <c r="E480" s="62" t="s">
        <v>43</v>
      </c>
      <c r="F480" s="63"/>
      <c r="G480" s="64"/>
      <c r="H480" s="63"/>
      <c r="I480" s="65">
        <v>0.55000000000000004</v>
      </c>
      <c r="J480" s="66"/>
      <c r="K480" s="67">
        <v>13.96</v>
      </c>
    </row>
    <row r="481" spans="1:11" s="8" customFormat="1" ht="15.75">
      <c r="A481" s="70" t="s">
        <v>43</v>
      </c>
      <c r="B481" s="71"/>
      <c r="C481" s="71" t="s">
        <v>65</v>
      </c>
      <c r="D481" s="72"/>
      <c r="E481" s="73" t="s">
        <v>43</v>
      </c>
      <c r="F481" s="74"/>
      <c r="G481" s="75"/>
      <c r="H481" s="74"/>
      <c r="I481" s="76">
        <v>365.15</v>
      </c>
      <c r="J481" s="77"/>
      <c r="K481" s="78">
        <v>4837.78</v>
      </c>
    </row>
    <row r="482" spans="1:11" s="8" customFormat="1" ht="60">
      <c r="A482" s="59">
        <v>35</v>
      </c>
      <c r="B482" s="60" t="s">
        <v>123</v>
      </c>
      <c r="C482" s="79" t="s">
        <v>245</v>
      </c>
      <c r="D482" s="80" t="s">
        <v>103</v>
      </c>
      <c r="E482" s="81" t="s">
        <v>246</v>
      </c>
      <c r="F482" s="82">
        <v>2871.62</v>
      </c>
      <c r="G482" s="83"/>
      <c r="H482" s="82"/>
      <c r="I482" s="84">
        <v>8270.27</v>
      </c>
      <c r="J482" s="85">
        <v>7.4</v>
      </c>
      <c r="K482" s="86">
        <v>61199.97</v>
      </c>
    </row>
    <row r="483" spans="1:11" s="8" customFormat="1" ht="15">
      <c r="A483" s="49"/>
      <c r="B483" s="50"/>
      <c r="C483" s="187" t="s">
        <v>127</v>
      </c>
      <c r="D483" s="188"/>
      <c r="E483" s="188"/>
      <c r="F483" s="188"/>
      <c r="G483" s="188"/>
      <c r="H483" s="188"/>
      <c r="I483" s="65">
        <v>8511.73</v>
      </c>
      <c r="J483" s="66"/>
      <c r="K483" s="67">
        <v>63630.89</v>
      </c>
    </row>
    <row r="484" spans="1:11" s="8" customFormat="1" ht="15">
      <c r="A484" s="49"/>
      <c r="B484" s="50"/>
      <c r="C484" s="187" t="s">
        <v>128</v>
      </c>
      <c r="D484" s="188"/>
      <c r="E484" s="188"/>
      <c r="F484" s="188"/>
      <c r="G484" s="188"/>
      <c r="H484" s="188"/>
      <c r="I484" s="65"/>
      <c r="J484" s="66"/>
      <c r="K484" s="67"/>
    </row>
    <row r="485" spans="1:11" s="8" customFormat="1" ht="15">
      <c r="A485" s="49"/>
      <c r="B485" s="50"/>
      <c r="C485" s="187" t="s">
        <v>129</v>
      </c>
      <c r="D485" s="188"/>
      <c r="E485" s="188"/>
      <c r="F485" s="188"/>
      <c r="G485" s="188"/>
      <c r="H485" s="188"/>
      <c r="I485" s="65">
        <v>70.680000000000007</v>
      </c>
      <c r="J485" s="66"/>
      <c r="K485" s="67">
        <v>1865.59</v>
      </c>
    </row>
    <row r="486" spans="1:11" s="8" customFormat="1" ht="15">
      <c r="A486" s="49"/>
      <c r="B486" s="50"/>
      <c r="C486" s="187" t="s">
        <v>130</v>
      </c>
      <c r="D486" s="188"/>
      <c r="E486" s="188"/>
      <c r="F486" s="188"/>
      <c r="G486" s="188"/>
      <c r="H486" s="188"/>
      <c r="I486" s="65">
        <v>8431.19</v>
      </c>
      <c r="J486" s="66"/>
      <c r="K486" s="67">
        <v>61700.44</v>
      </c>
    </row>
    <row r="487" spans="1:11" s="8" customFormat="1" ht="15">
      <c r="A487" s="49"/>
      <c r="B487" s="50"/>
      <c r="C487" s="187" t="s">
        <v>131</v>
      </c>
      <c r="D487" s="188"/>
      <c r="E487" s="188"/>
      <c r="F487" s="188"/>
      <c r="G487" s="188"/>
      <c r="H487" s="188"/>
      <c r="I487" s="65">
        <v>12.09</v>
      </c>
      <c r="J487" s="66"/>
      <c r="K487" s="67">
        <v>123.93</v>
      </c>
    </row>
    <row r="488" spans="1:11" s="8" customFormat="1" ht="15.75">
      <c r="A488" s="49"/>
      <c r="B488" s="50"/>
      <c r="C488" s="189" t="s">
        <v>132</v>
      </c>
      <c r="D488" s="174"/>
      <c r="E488" s="174"/>
      <c r="F488" s="174"/>
      <c r="G488" s="174"/>
      <c r="H488" s="174"/>
      <c r="I488" s="76">
        <v>74.06</v>
      </c>
      <c r="J488" s="77"/>
      <c r="K488" s="78">
        <v>1627.79</v>
      </c>
    </row>
    <row r="489" spans="1:11" s="8" customFormat="1" ht="15.75">
      <c r="A489" s="49"/>
      <c r="B489" s="50"/>
      <c r="C489" s="189" t="s">
        <v>133</v>
      </c>
      <c r="D489" s="174"/>
      <c r="E489" s="174"/>
      <c r="F489" s="174"/>
      <c r="G489" s="174"/>
      <c r="H489" s="174"/>
      <c r="I489" s="76">
        <v>49.63</v>
      </c>
      <c r="J489" s="77"/>
      <c r="K489" s="78">
        <v>779.07</v>
      </c>
    </row>
    <row r="490" spans="1:11" s="8" customFormat="1" ht="15.75">
      <c r="A490" s="49"/>
      <c r="B490" s="50"/>
      <c r="C490" s="189" t="s">
        <v>247</v>
      </c>
      <c r="D490" s="174"/>
      <c r="E490" s="174"/>
      <c r="F490" s="174"/>
      <c r="G490" s="174"/>
      <c r="H490" s="174"/>
      <c r="I490" s="76"/>
      <c r="J490" s="77"/>
      <c r="K490" s="78"/>
    </row>
    <row r="491" spans="1:11" s="8" customFormat="1" ht="15">
      <c r="A491" s="49"/>
      <c r="B491" s="50"/>
      <c r="C491" s="187" t="s">
        <v>248</v>
      </c>
      <c r="D491" s="188"/>
      <c r="E491" s="188"/>
      <c r="F491" s="188"/>
      <c r="G491" s="188"/>
      <c r="H491" s="188"/>
      <c r="I491" s="65">
        <v>8635.42</v>
      </c>
      <c r="J491" s="66"/>
      <c r="K491" s="67">
        <v>66037.75</v>
      </c>
    </row>
    <row r="492" spans="1:11" s="8" customFormat="1" ht="15.75">
      <c r="A492" s="49"/>
      <c r="B492" s="50"/>
      <c r="C492" s="190" t="s">
        <v>249</v>
      </c>
      <c r="D492" s="176"/>
      <c r="E492" s="176"/>
      <c r="F492" s="176"/>
      <c r="G492" s="176"/>
      <c r="H492" s="176"/>
      <c r="I492" s="87">
        <v>8635.42</v>
      </c>
      <c r="J492" s="88"/>
      <c r="K492" s="86">
        <v>66037.75</v>
      </c>
    </row>
    <row r="493" spans="1:11" s="8" customFormat="1" ht="22.15" customHeight="1">
      <c r="A493" s="166" t="s">
        <v>250</v>
      </c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</row>
    <row r="494" spans="1:11" s="8" customFormat="1" ht="180">
      <c r="A494" s="59">
        <v>36</v>
      </c>
      <c r="B494" s="60" t="s">
        <v>251</v>
      </c>
      <c r="C494" s="60" t="s">
        <v>252</v>
      </c>
      <c r="D494" s="61" t="s">
        <v>122</v>
      </c>
      <c r="E494" s="62" t="s">
        <v>253</v>
      </c>
      <c r="F494" s="63">
        <v>1358.69</v>
      </c>
      <c r="G494" s="64"/>
      <c r="H494" s="63"/>
      <c r="I494" s="65"/>
      <c r="J494" s="66"/>
      <c r="K494" s="67"/>
    </row>
    <row r="495" spans="1:11" s="8" customFormat="1" ht="15" outlineLevel="1">
      <c r="A495" s="59" t="s">
        <v>43</v>
      </c>
      <c r="B495" s="60"/>
      <c r="C495" s="60" t="s">
        <v>44</v>
      </c>
      <c r="D495" s="61"/>
      <c r="E495" s="62" t="s">
        <v>43</v>
      </c>
      <c r="F495" s="63">
        <v>1267.2</v>
      </c>
      <c r="G495" s="64" t="s">
        <v>213</v>
      </c>
      <c r="H495" s="63"/>
      <c r="I495" s="65">
        <v>384.39</v>
      </c>
      <c r="J495" s="66">
        <v>26.06</v>
      </c>
      <c r="K495" s="67">
        <v>10017.14</v>
      </c>
    </row>
    <row r="496" spans="1:11" s="8" customFormat="1" ht="15" outlineLevel="1">
      <c r="A496" s="59" t="s">
        <v>43</v>
      </c>
      <c r="B496" s="60"/>
      <c r="C496" s="60" t="s">
        <v>46</v>
      </c>
      <c r="D496" s="61"/>
      <c r="E496" s="62" t="s">
        <v>43</v>
      </c>
      <c r="F496" s="63">
        <v>37.630000000000003</v>
      </c>
      <c r="G496" s="64" t="s">
        <v>214</v>
      </c>
      <c r="H496" s="63"/>
      <c r="I496" s="65">
        <v>10.38</v>
      </c>
      <c r="J496" s="66">
        <v>6.05</v>
      </c>
      <c r="K496" s="67">
        <v>62.78</v>
      </c>
    </row>
    <row r="497" spans="1:11" s="8" customFormat="1" ht="15" outlineLevel="1">
      <c r="A497" s="59" t="s">
        <v>43</v>
      </c>
      <c r="B497" s="60"/>
      <c r="C497" s="60" t="s">
        <v>48</v>
      </c>
      <c r="D497" s="61"/>
      <c r="E497" s="62" t="s">
        <v>43</v>
      </c>
      <c r="F497" s="63" t="s">
        <v>254</v>
      </c>
      <c r="G497" s="64"/>
      <c r="H497" s="63"/>
      <c r="I497" s="68" t="s">
        <v>255</v>
      </c>
      <c r="J497" s="66">
        <v>26.06</v>
      </c>
      <c r="K497" s="69" t="s">
        <v>256</v>
      </c>
    </row>
    <row r="498" spans="1:11" s="8" customFormat="1" ht="15" outlineLevel="1">
      <c r="A498" s="59" t="s">
        <v>43</v>
      </c>
      <c r="B498" s="60"/>
      <c r="C498" s="60" t="s">
        <v>52</v>
      </c>
      <c r="D498" s="61"/>
      <c r="E498" s="62" t="s">
        <v>43</v>
      </c>
      <c r="F498" s="63">
        <v>53.86</v>
      </c>
      <c r="G498" s="64">
        <v>0.6</v>
      </c>
      <c r="H498" s="63"/>
      <c r="I498" s="65">
        <v>12.38</v>
      </c>
      <c r="J498" s="66">
        <v>9.24</v>
      </c>
      <c r="K498" s="67">
        <v>114.36</v>
      </c>
    </row>
    <row r="499" spans="1:11" s="8" customFormat="1" ht="15" outlineLevel="1">
      <c r="A499" s="59" t="s">
        <v>43</v>
      </c>
      <c r="B499" s="60"/>
      <c r="C499" s="60" t="s">
        <v>53</v>
      </c>
      <c r="D499" s="61" t="s">
        <v>54</v>
      </c>
      <c r="E499" s="62">
        <v>85</v>
      </c>
      <c r="F499" s="63"/>
      <c r="G499" s="64"/>
      <c r="H499" s="63"/>
      <c r="I499" s="65">
        <v>326.73</v>
      </c>
      <c r="J499" s="66">
        <v>70</v>
      </c>
      <c r="K499" s="67">
        <v>7012</v>
      </c>
    </row>
    <row r="500" spans="1:11" s="8" customFormat="1" ht="15" outlineLevel="1">
      <c r="A500" s="59" t="s">
        <v>43</v>
      </c>
      <c r="B500" s="60"/>
      <c r="C500" s="60" t="s">
        <v>55</v>
      </c>
      <c r="D500" s="61" t="s">
        <v>54</v>
      </c>
      <c r="E500" s="62">
        <v>70</v>
      </c>
      <c r="F500" s="63"/>
      <c r="G500" s="64"/>
      <c r="H500" s="63"/>
      <c r="I500" s="65">
        <v>269.07</v>
      </c>
      <c r="J500" s="66">
        <v>41</v>
      </c>
      <c r="K500" s="67">
        <v>4107.03</v>
      </c>
    </row>
    <row r="501" spans="1:11" s="8" customFormat="1" ht="15" outlineLevel="1">
      <c r="A501" s="59" t="s">
        <v>43</v>
      </c>
      <c r="B501" s="60"/>
      <c r="C501" s="60" t="s">
        <v>56</v>
      </c>
      <c r="D501" s="61" t="s">
        <v>54</v>
      </c>
      <c r="E501" s="62">
        <v>98</v>
      </c>
      <c r="F501" s="63"/>
      <c r="G501" s="64"/>
      <c r="H501" s="63"/>
      <c r="I501" s="65">
        <v>0.05</v>
      </c>
      <c r="J501" s="66">
        <v>95</v>
      </c>
      <c r="K501" s="67">
        <v>1.3</v>
      </c>
    </row>
    <row r="502" spans="1:11" s="8" customFormat="1" ht="15" outlineLevel="1">
      <c r="A502" s="59" t="s">
        <v>43</v>
      </c>
      <c r="B502" s="60"/>
      <c r="C502" s="60" t="s">
        <v>57</v>
      </c>
      <c r="D502" s="61" t="s">
        <v>54</v>
      </c>
      <c r="E502" s="62">
        <v>77</v>
      </c>
      <c r="F502" s="63"/>
      <c r="G502" s="64"/>
      <c r="H502" s="63"/>
      <c r="I502" s="65">
        <v>0.04</v>
      </c>
      <c r="J502" s="66">
        <v>65</v>
      </c>
      <c r="K502" s="67">
        <v>0.89</v>
      </c>
    </row>
    <row r="503" spans="1:11" s="8" customFormat="1" ht="30" outlineLevel="1">
      <c r="A503" s="59" t="s">
        <v>43</v>
      </c>
      <c r="B503" s="60"/>
      <c r="C503" s="60" t="s">
        <v>58</v>
      </c>
      <c r="D503" s="61" t="s">
        <v>59</v>
      </c>
      <c r="E503" s="62">
        <v>96</v>
      </c>
      <c r="F503" s="63"/>
      <c r="G503" s="64" t="s">
        <v>213</v>
      </c>
      <c r="H503" s="63"/>
      <c r="I503" s="65">
        <v>29.12</v>
      </c>
      <c r="J503" s="66"/>
      <c r="K503" s="67"/>
    </row>
    <row r="504" spans="1:11" s="8" customFormat="1" ht="15.75">
      <c r="A504" s="70" t="s">
        <v>43</v>
      </c>
      <c r="B504" s="71"/>
      <c r="C504" s="71" t="s">
        <v>60</v>
      </c>
      <c r="D504" s="72"/>
      <c r="E504" s="73" t="s">
        <v>43</v>
      </c>
      <c r="F504" s="74"/>
      <c r="G504" s="75"/>
      <c r="H504" s="74"/>
      <c r="I504" s="76">
        <v>1003.04</v>
      </c>
      <c r="J504" s="77"/>
      <c r="K504" s="78">
        <v>21315.5</v>
      </c>
    </row>
    <row r="505" spans="1:11" s="8" customFormat="1" ht="15" outlineLevel="1">
      <c r="A505" s="59" t="s">
        <v>43</v>
      </c>
      <c r="B505" s="60"/>
      <c r="C505" s="60" t="s">
        <v>61</v>
      </c>
      <c r="D505" s="61"/>
      <c r="E505" s="62" t="s">
        <v>43</v>
      </c>
      <c r="F505" s="63"/>
      <c r="G505" s="64"/>
      <c r="H505" s="63"/>
      <c r="I505" s="65"/>
      <c r="J505" s="66"/>
      <c r="K505" s="67"/>
    </row>
    <row r="506" spans="1:11" s="8" customFormat="1" ht="15" outlineLevel="1">
      <c r="A506" s="59" t="s">
        <v>43</v>
      </c>
      <c r="B506" s="60"/>
      <c r="C506" s="60" t="s">
        <v>46</v>
      </c>
      <c r="D506" s="61"/>
      <c r="E506" s="62" t="s">
        <v>43</v>
      </c>
      <c r="F506" s="63">
        <v>0.19</v>
      </c>
      <c r="G506" s="64" t="s">
        <v>218</v>
      </c>
      <c r="H506" s="63"/>
      <c r="I506" s="65">
        <v>0.01</v>
      </c>
      <c r="J506" s="66">
        <v>26.06</v>
      </c>
      <c r="K506" s="67">
        <v>0.14000000000000001</v>
      </c>
    </row>
    <row r="507" spans="1:11" s="8" customFormat="1" ht="15" outlineLevel="1">
      <c r="A507" s="59" t="s">
        <v>43</v>
      </c>
      <c r="B507" s="60"/>
      <c r="C507" s="60" t="s">
        <v>48</v>
      </c>
      <c r="D507" s="61"/>
      <c r="E507" s="62" t="s">
        <v>43</v>
      </c>
      <c r="F507" s="63">
        <v>0.19</v>
      </c>
      <c r="G507" s="64" t="s">
        <v>218</v>
      </c>
      <c r="H507" s="63"/>
      <c r="I507" s="65">
        <v>0.01</v>
      </c>
      <c r="J507" s="66">
        <v>26.06</v>
      </c>
      <c r="K507" s="67">
        <v>0.14000000000000001</v>
      </c>
    </row>
    <row r="508" spans="1:11" s="8" customFormat="1" ht="15" outlineLevel="1">
      <c r="A508" s="59" t="s">
        <v>43</v>
      </c>
      <c r="B508" s="60"/>
      <c r="C508" s="60" t="s">
        <v>63</v>
      </c>
      <c r="D508" s="61" t="s">
        <v>54</v>
      </c>
      <c r="E508" s="62">
        <v>175</v>
      </c>
      <c r="F508" s="63"/>
      <c r="G508" s="64"/>
      <c r="H508" s="63"/>
      <c r="I508" s="65">
        <v>0.02</v>
      </c>
      <c r="J508" s="66">
        <v>160</v>
      </c>
      <c r="K508" s="67">
        <v>0.22</v>
      </c>
    </row>
    <row r="509" spans="1:11" s="8" customFormat="1" ht="15" outlineLevel="1">
      <c r="A509" s="59" t="s">
        <v>43</v>
      </c>
      <c r="B509" s="60"/>
      <c r="C509" s="60" t="s">
        <v>64</v>
      </c>
      <c r="D509" s="61"/>
      <c r="E509" s="62" t="s">
        <v>43</v>
      </c>
      <c r="F509" s="63"/>
      <c r="G509" s="64"/>
      <c r="H509" s="63"/>
      <c r="I509" s="65">
        <v>0.03</v>
      </c>
      <c r="J509" s="66"/>
      <c r="K509" s="67">
        <v>0.36</v>
      </c>
    </row>
    <row r="510" spans="1:11" s="8" customFormat="1" ht="15.75">
      <c r="A510" s="70" t="s">
        <v>43</v>
      </c>
      <c r="B510" s="71"/>
      <c r="C510" s="71" t="s">
        <v>65</v>
      </c>
      <c r="D510" s="72"/>
      <c r="E510" s="73" t="s">
        <v>43</v>
      </c>
      <c r="F510" s="74"/>
      <c r="G510" s="75"/>
      <c r="H510" s="74"/>
      <c r="I510" s="76">
        <v>1003.07</v>
      </c>
      <c r="J510" s="77"/>
      <c r="K510" s="78">
        <v>21315.86</v>
      </c>
    </row>
    <row r="511" spans="1:11" s="8" customFormat="1" ht="195">
      <c r="A511" s="59">
        <v>37</v>
      </c>
      <c r="B511" s="60" t="s">
        <v>257</v>
      </c>
      <c r="C511" s="60" t="s">
        <v>258</v>
      </c>
      <c r="D511" s="61" t="s">
        <v>142</v>
      </c>
      <c r="E511" s="62" t="s">
        <v>259</v>
      </c>
      <c r="F511" s="63">
        <v>4680.08</v>
      </c>
      <c r="G511" s="64"/>
      <c r="H511" s="63"/>
      <c r="I511" s="65"/>
      <c r="J511" s="66"/>
      <c r="K511" s="67"/>
    </row>
    <row r="512" spans="1:11" s="8" customFormat="1" ht="15" outlineLevel="1">
      <c r="A512" s="59" t="s">
        <v>43</v>
      </c>
      <c r="B512" s="60"/>
      <c r="C512" s="60" t="s">
        <v>44</v>
      </c>
      <c r="D512" s="61"/>
      <c r="E512" s="62" t="s">
        <v>43</v>
      </c>
      <c r="F512" s="63">
        <v>1339.18</v>
      </c>
      <c r="G512" s="64" t="s">
        <v>213</v>
      </c>
      <c r="H512" s="63"/>
      <c r="I512" s="65">
        <v>1425.28</v>
      </c>
      <c r="J512" s="66">
        <v>26.39</v>
      </c>
      <c r="K512" s="67">
        <v>37613.019999999997</v>
      </c>
    </row>
    <row r="513" spans="1:11" s="8" customFormat="1" ht="15" outlineLevel="1">
      <c r="A513" s="59" t="s">
        <v>43</v>
      </c>
      <c r="B513" s="60"/>
      <c r="C513" s="60" t="s">
        <v>46</v>
      </c>
      <c r="D513" s="61"/>
      <c r="E513" s="62" t="s">
        <v>43</v>
      </c>
      <c r="F513" s="63">
        <v>121.68</v>
      </c>
      <c r="G513" s="64" t="s">
        <v>214</v>
      </c>
      <c r="H513" s="63"/>
      <c r="I513" s="65">
        <v>117.73</v>
      </c>
      <c r="J513" s="66">
        <v>8.4600000000000009</v>
      </c>
      <c r="K513" s="67">
        <v>995.99</v>
      </c>
    </row>
    <row r="514" spans="1:11" s="8" customFormat="1" ht="15" outlineLevel="1">
      <c r="A514" s="59" t="s">
        <v>43</v>
      </c>
      <c r="B514" s="60"/>
      <c r="C514" s="60" t="s">
        <v>48</v>
      </c>
      <c r="D514" s="61"/>
      <c r="E514" s="62" t="s">
        <v>43</v>
      </c>
      <c r="F514" s="63" t="s">
        <v>260</v>
      </c>
      <c r="G514" s="64"/>
      <c r="H514" s="63"/>
      <c r="I514" s="68" t="s">
        <v>261</v>
      </c>
      <c r="J514" s="66">
        <v>26.39</v>
      </c>
      <c r="K514" s="69" t="s">
        <v>262</v>
      </c>
    </row>
    <row r="515" spans="1:11" s="8" customFormat="1" ht="15" outlineLevel="1">
      <c r="A515" s="59" t="s">
        <v>43</v>
      </c>
      <c r="B515" s="60"/>
      <c r="C515" s="60" t="s">
        <v>52</v>
      </c>
      <c r="D515" s="61"/>
      <c r="E515" s="62" t="s">
        <v>43</v>
      </c>
      <c r="F515" s="63">
        <v>3219.22</v>
      </c>
      <c r="G515" s="64">
        <v>0.6</v>
      </c>
      <c r="H515" s="63"/>
      <c r="I515" s="65">
        <v>2595.59</v>
      </c>
      <c r="J515" s="66">
        <v>49.14</v>
      </c>
      <c r="K515" s="67">
        <v>127547.43</v>
      </c>
    </row>
    <row r="516" spans="1:11" s="8" customFormat="1" ht="15" outlineLevel="1">
      <c r="A516" s="59" t="s">
        <v>43</v>
      </c>
      <c r="B516" s="60"/>
      <c r="C516" s="60" t="s">
        <v>53</v>
      </c>
      <c r="D516" s="61" t="s">
        <v>54</v>
      </c>
      <c r="E516" s="62">
        <v>100</v>
      </c>
      <c r="F516" s="63"/>
      <c r="G516" s="64"/>
      <c r="H516" s="63"/>
      <c r="I516" s="65">
        <v>1425.28</v>
      </c>
      <c r="J516" s="66">
        <v>83</v>
      </c>
      <c r="K516" s="67">
        <v>31218.81</v>
      </c>
    </row>
    <row r="517" spans="1:11" s="8" customFormat="1" ht="15" outlineLevel="1">
      <c r="A517" s="59" t="s">
        <v>43</v>
      </c>
      <c r="B517" s="60"/>
      <c r="C517" s="60" t="s">
        <v>55</v>
      </c>
      <c r="D517" s="61" t="s">
        <v>54</v>
      </c>
      <c r="E517" s="62">
        <v>64</v>
      </c>
      <c r="F517" s="63"/>
      <c r="G517" s="64"/>
      <c r="H517" s="63"/>
      <c r="I517" s="65">
        <v>912.18</v>
      </c>
      <c r="J517" s="66">
        <v>41</v>
      </c>
      <c r="K517" s="67">
        <v>15421.34</v>
      </c>
    </row>
    <row r="518" spans="1:11" s="8" customFormat="1" ht="15" outlineLevel="1">
      <c r="A518" s="59" t="s">
        <v>43</v>
      </c>
      <c r="B518" s="60"/>
      <c r="C518" s="60" t="s">
        <v>56</v>
      </c>
      <c r="D518" s="61" t="s">
        <v>54</v>
      </c>
      <c r="E518" s="62">
        <v>98</v>
      </c>
      <c r="F518" s="63"/>
      <c r="G518" s="64"/>
      <c r="H518" s="63"/>
      <c r="I518" s="65">
        <v>9.7200000000000006</v>
      </c>
      <c r="J518" s="66">
        <v>95</v>
      </c>
      <c r="K518" s="67">
        <v>248.63</v>
      </c>
    </row>
    <row r="519" spans="1:11" s="8" customFormat="1" ht="15" outlineLevel="1">
      <c r="A519" s="59" t="s">
        <v>43</v>
      </c>
      <c r="B519" s="60"/>
      <c r="C519" s="60" t="s">
        <v>57</v>
      </c>
      <c r="D519" s="61" t="s">
        <v>54</v>
      </c>
      <c r="E519" s="62">
        <v>77</v>
      </c>
      <c r="F519" s="63"/>
      <c r="G519" s="64"/>
      <c r="H519" s="63"/>
      <c r="I519" s="65">
        <v>7.64</v>
      </c>
      <c r="J519" s="66">
        <v>65</v>
      </c>
      <c r="K519" s="67">
        <v>170.12</v>
      </c>
    </row>
    <row r="520" spans="1:11" s="8" customFormat="1" ht="30" outlineLevel="1">
      <c r="A520" s="59" t="s">
        <v>43</v>
      </c>
      <c r="B520" s="60"/>
      <c r="C520" s="60" t="s">
        <v>58</v>
      </c>
      <c r="D520" s="61" t="s">
        <v>59</v>
      </c>
      <c r="E520" s="62">
        <v>111.32</v>
      </c>
      <c r="F520" s="63"/>
      <c r="G520" s="64" t="s">
        <v>213</v>
      </c>
      <c r="H520" s="63"/>
      <c r="I520" s="65">
        <v>118.48</v>
      </c>
      <c r="J520" s="66"/>
      <c r="K520" s="67"/>
    </row>
    <row r="521" spans="1:11" s="8" customFormat="1" ht="15.75">
      <c r="A521" s="70" t="s">
        <v>43</v>
      </c>
      <c r="B521" s="71"/>
      <c r="C521" s="71" t="s">
        <v>60</v>
      </c>
      <c r="D521" s="72"/>
      <c r="E521" s="73" t="s">
        <v>43</v>
      </c>
      <c r="F521" s="74"/>
      <c r="G521" s="75"/>
      <c r="H521" s="74"/>
      <c r="I521" s="76">
        <v>6493.42</v>
      </c>
      <c r="J521" s="77"/>
      <c r="K521" s="78">
        <v>213215.34</v>
      </c>
    </row>
    <row r="522" spans="1:11" s="8" customFormat="1" ht="15" outlineLevel="1">
      <c r="A522" s="59" t="s">
        <v>43</v>
      </c>
      <c r="B522" s="60"/>
      <c r="C522" s="60" t="s">
        <v>61</v>
      </c>
      <c r="D522" s="61"/>
      <c r="E522" s="62" t="s">
        <v>43</v>
      </c>
      <c r="F522" s="63"/>
      <c r="G522" s="64"/>
      <c r="H522" s="63"/>
      <c r="I522" s="65"/>
      <c r="J522" s="66"/>
      <c r="K522" s="67"/>
    </row>
    <row r="523" spans="1:11" s="8" customFormat="1" ht="15" outlineLevel="1">
      <c r="A523" s="59" t="s">
        <v>43</v>
      </c>
      <c r="B523" s="60"/>
      <c r="C523" s="60" t="s">
        <v>46</v>
      </c>
      <c r="D523" s="61"/>
      <c r="E523" s="62" t="s">
        <v>43</v>
      </c>
      <c r="F523" s="63">
        <v>10.25</v>
      </c>
      <c r="G523" s="64" t="s">
        <v>218</v>
      </c>
      <c r="H523" s="63"/>
      <c r="I523" s="65">
        <v>0.99</v>
      </c>
      <c r="J523" s="66">
        <v>26.39</v>
      </c>
      <c r="K523" s="67">
        <v>26.17</v>
      </c>
    </row>
    <row r="524" spans="1:11" s="8" customFormat="1" ht="15" outlineLevel="1">
      <c r="A524" s="59" t="s">
        <v>43</v>
      </c>
      <c r="B524" s="60"/>
      <c r="C524" s="60" t="s">
        <v>48</v>
      </c>
      <c r="D524" s="61"/>
      <c r="E524" s="62" t="s">
        <v>43</v>
      </c>
      <c r="F524" s="63">
        <v>10.25</v>
      </c>
      <c r="G524" s="64" t="s">
        <v>218</v>
      </c>
      <c r="H524" s="63"/>
      <c r="I524" s="65">
        <v>0.99</v>
      </c>
      <c r="J524" s="66">
        <v>26.39</v>
      </c>
      <c r="K524" s="67">
        <v>26.17</v>
      </c>
    </row>
    <row r="525" spans="1:11" s="8" customFormat="1" ht="15" outlineLevel="1">
      <c r="A525" s="59" t="s">
        <v>43</v>
      </c>
      <c r="B525" s="60"/>
      <c r="C525" s="60" t="s">
        <v>63</v>
      </c>
      <c r="D525" s="61" t="s">
        <v>54</v>
      </c>
      <c r="E525" s="62">
        <v>175</v>
      </c>
      <c r="F525" s="63"/>
      <c r="G525" s="64"/>
      <c r="H525" s="63"/>
      <c r="I525" s="65">
        <v>1.73</v>
      </c>
      <c r="J525" s="66">
        <v>160</v>
      </c>
      <c r="K525" s="67">
        <v>41.87</v>
      </c>
    </row>
    <row r="526" spans="1:11" s="8" customFormat="1" ht="15" outlineLevel="1">
      <c r="A526" s="59" t="s">
        <v>43</v>
      </c>
      <c r="B526" s="60"/>
      <c r="C526" s="60" t="s">
        <v>64</v>
      </c>
      <c r="D526" s="61"/>
      <c r="E526" s="62" t="s">
        <v>43</v>
      </c>
      <c r="F526" s="63"/>
      <c r="G526" s="64"/>
      <c r="H526" s="63"/>
      <c r="I526" s="65">
        <v>2.72</v>
      </c>
      <c r="J526" s="66"/>
      <c r="K526" s="67">
        <v>68.040000000000006</v>
      </c>
    </row>
    <row r="527" spans="1:11" s="8" customFormat="1" ht="15.75">
      <c r="A527" s="70" t="s">
        <v>43</v>
      </c>
      <c r="B527" s="71"/>
      <c r="C527" s="71" t="s">
        <v>65</v>
      </c>
      <c r="D527" s="72"/>
      <c r="E527" s="73" t="s">
        <v>43</v>
      </c>
      <c r="F527" s="74"/>
      <c r="G527" s="75"/>
      <c r="H527" s="74"/>
      <c r="I527" s="76">
        <v>6496.14</v>
      </c>
      <c r="J527" s="77"/>
      <c r="K527" s="78">
        <v>213283.38</v>
      </c>
    </row>
    <row r="528" spans="1:11" s="8" customFormat="1" ht="180">
      <c r="A528" s="59">
        <v>38</v>
      </c>
      <c r="B528" s="60" t="s">
        <v>263</v>
      </c>
      <c r="C528" s="60" t="s">
        <v>264</v>
      </c>
      <c r="D528" s="61" t="s">
        <v>265</v>
      </c>
      <c r="E528" s="62" t="s">
        <v>266</v>
      </c>
      <c r="F528" s="63">
        <v>943.06</v>
      </c>
      <c r="G528" s="64"/>
      <c r="H528" s="63"/>
      <c r="I528" s="65"/>
      <c r="J528" s="66"/>
      <c r="K528" s="67"/>
    </row>
    <row r="529" spans="1:11" s="8" customFormat="1" ht="15" outlineLevel="1">
      <c r="A529" s="59" t="s">
        <v>43</v>
      </c>
      <c r="B529" s="60"/>
      <c r="C529" s="60" t="s">
        <v>44</v>
      </c>
      <c r="D529" s="61"/>
      <c r="E529" s="62" t="s">
        <v>43</v>
      </c>
      <c r="F529" s="63">
        <v>256.51</v>
      </c>
      <c r="G529" s="64" t="s">
        <v>70</v>
      </c>
      <c r="H529" s="63"/>
      <c r="I529" s="65">
        <v>1820.01</v>
      </c>
      <c r="J529" s="66">
        <v>26.39</v>
      </c>
      <c r="K529" s="67">
        <v>48029.96</v>
      </c>
    </row>
    <row r="530" spans="1:11" s="8" customFormat="1" ht="15" outlineLevel="1">
      <c r="A530" s="59" t="s">
        <v>43</v>
      </c>
      <c r="B530" s="60"/>
      <c r="C530" s="60" t="s">
        <v>46</v>
      </c>
      <c r="D530" s="61"/>
      <c r="E530" s="62" t="s">
        <v>43</v>
      </c>
      <c r="F530" s="63">
        <v>49.51</v>
      </c>
      <c r="G530" s="64" t="s">
        <v>71</v>
      </c>
      <c r="H530" s="63"/>
      <c r="I530" s="65">
        <v>319.35000000000002</v>
      </c>
      <c r="J530" s="66">
        <v>10.93</v>
      </c>
      <c r="K530" s="67">
        <v>3490.51</v>
      </c>
    </row>
    <row r="531" spans="1:11" s="8" customFormat="1" ht="15" outlineLevel="1">
      <c r="A531" s="59" t="s">
        <v>43</v>
      </c>
      <c r="B531" s="60"/>
      <c r="C531" s="60" t="s">
        <v>48</v>
      </c>
      <c r="D531" s="61"/>
      <c r="E531" s="62" t="s">
        <v>43</v>
      </c>
      <c r="F531" s="63" t="s">
        <v>267</v>
      </c>
      <c r="G531" s="64"/>
      <c r="H531" s="63"/>
      <c r="I531" s="68" t="s">
        <v>268</v>
      </c>
      <c r="J531" s="66">
        <v>26.39</v>
      </c>
      <c r="K531" s="69" t="s">
        <v>269</v>
      </c>
    </row>
    <row r="532" spans="1:11" s="8" customFormat="1" ht="15" outlineLevel="1">
      <c r="A532" s="59" t="s">
        <v>43</v>
      </c>
      <c r="B532" s="60"/>
      <c r="C532" s="60" t="s">
        <v>52</v>
      </c>
      <c r="D532" s="61"/>
      <c r="E532" s="62" t="s">
        <v>43</v>
      </c>
      <c r="F532" s="63">
        <v>637.04</v>
      </c>
      <c r="G532" s="64">
        <v>0</v>
      </c>
      <c r="H532" s="63"/>
      <c r="I532" s="65"/>
      <c r="J532" s="66">
        <v>7.02</v>
      </c>
      <c r="K532" s="67"/>
    </row>
    <row r="533" spans="1:11" s="8" customFormat="1" ht="15" outlineLevel="1">
      <c r="A533" s="59" t="s">
        <v>43</v>
      </c>
      <c r="B533" s="60"/>
      <c r="C533" s="60" t="s">
        <v>53</v>
      </c>
      <c r="D533" s="61" t="s">
        <v>54</v>
      </c>
      <c r="E533" s="62">
        <v>91</v>
      </c>
      <c r="F533" s="63"/>
      <c r="G533" s="64"/>
      <c r="H533" s="63"/>
      <c r="I533" s="65">
        <v>1656.21</v>
      </c>
      <c r="J533" s="66">
        <v>75</v>
      </c>
      <c r="K533" s="67">
        <v>36022.47</v>
      </c>
    </row>
    <row r="534" spans="1:11" s="8" customFormat="1" ht="15" outlineLevel="1">
      <c r="A534" s="59" t="s">
        <v>43</v>
      </c>
      <c r="B534" s="60"/>
      <c r="C534" s="60" t="s">
        <v>55</v>
      </c>
      <c r="D534" s="61" t="s">
        <v>54</v>
      </c>
      <c r="E534" s="62">
        <v>70</v>
      </c>
      <c r="F534" s="63"/>
      <c r="G534" s="64"/>
      <c r="H534" s="63"/>
      <c r="I534" s="65">
        <v>1274.01</v>
      </c>
      <c r="J534" s="66">
        <v>41</v>
      </c>
      <c r="K534" s="67">
        <v>19692.28</v>
      </c>
    </row>
    <row r="535" spans="1:11" s="8" customFormat="1" ht="15" outlineLevel="1">
      <c r="A535" s="59" t="s">
        <v>43</v>
      </c>
      <c r="B535" s="60"/>
      <c r="C535" s="60" t="s">
        <v>56</v>
      </c>
      <c r="D535" s="61" t="s">
        <v>54</v>
      </c>
      <c r="E535" s="62">
        <v>98</v>
      </c>
      <c r="F535" s="63"/>
      <c r="G535" s="64"/>
      <c r="H535" s="63"/>
      <c r="I535" s="65">
        <v>62.58</v>
      </c>
      <c r="J535" s="66">
        <v>95</v>
      </c>
      <c r="K535" s="67">
        <v>1600.94</v>
      </c>
    </row>
    <row r="536" spans="1:11" s="8" customFormat="1" ht="15" outlineLevel="1">
      <c r="A536" s="59" t="s">
        <v>43</v>
      </c>
      <c r="B536" s="60"/>
      <c r="C536" s="60" t="s">
        <v>57</v>
      </c>
      <c r="D536" s="61" t="s">
        <v>54</v>
      </c>
      <c r="E536" s="62">
        <v>77</v>
      </c>
      <c r="F536" s="63"/>
      <c r="G536" s="64"/>
      <c r="H536" s="63"/>
      <c r="I536" s="65">
        <v>49.17</v>
      </c>
      <c r="J536" s="66">
        <v>65</v>
      </c>
      <c r="K536" s="67">
        <v>1095.3800000000001</v>
      </c>
    </row>
    <row r="537" spans="1:11" s="8" customFormat="1" ht="30" outlineLevel="1">
      <c r="A537" s="59" t="s">
        <v>43</v>
      </c>
      <c r="B537" s="60"/>
      <c r="C537" s="60" t="s">
        <v>58</v>
      </c>
      <c r="D537" s="61" t="s">
        <v>59</v>
      </c>
      <c r="E537" s="62">
        <v>20.04</v>
      </c>
      <c r="F537" s="63"/>
      <c r="G537" s="64" t="s">
        <v>70</v>
      </c>
      <c r="H537" s="63"/>
      <c r="I537" s="65">
        <v>142.19</v>
      </c>
      <c r="J537" s="66"/>
      <c r="K537" s="67"/>
    </row>
    <row r="538" spans="1:11" s="8" customFormat="1" ht="15.75">
      <c r="A538" s="70" t="s">
        <v>43</v>
      </c>
      <c r="B538" s="71"/>
      <c r="C538" s="71" t="s">
        <v>60</v>
      </c>
      <c r="D538" s="72"/>
      <c r="E538" s="73" t="s">
        <v>43</v>
      </c>
      <c r="F538" s="74"/>
      <c r="G538" s="75"/>
      <c r="H538" s="74"/>
      <c r="I538" s="76">
        <v>5181.33</v>
      </c>
      <c r="J538" s="77"/>
      <c r="K538" s="78">
        <v>109931.54</v>
      </c>
    </row>
    <row r="539" spans="1:11" s="8" customFormat="1" ht="15" outlineLevel="1">
      <c r="A539" s="59" t="s">
        <v>43</v>
      </c>
      <c r="B539" s="60"/>
      <c r="C539" s="60" t="s">
        <v>61</v>
      </c>
      <c r="D539" s="61"/>
      <c r="E539" s="62" t="s">
        <v>43</v>
      </c>
      <c r="F539" s="63"/>
      <c r="G539" s="64"/>
      <c r="H539" s="63"/>
      <c r="I539" s="65"/>
      <c r="J539" s="66"/>
      <c r="K539" s="67"/>
    </row>
    <row r="540" spans="1:11" s="8" customFormat="1" ht="15" outlineLevel="1">
      <c r="A540" s="59" t="s">
        <v>43</v>
      </c>
      <c r="B540" s="60"/>
      <c r="C540" s="60" t="s">
        <v>46</v>
      </c>
      <c r="D540" s="61"/>
      <c r="E540" s="62" t="s">
        <v>43</v>
      </c>
      <c r="F540" s="63">
        <v>9.9</v>
      </c>
      <c r="G540" s="64" t="s">
        <v>270</v>
      </c>
      <c r="H540" s="63"/>
      <c r="I540" s="65">
        <v>6.39</v>
      </c>
      <c r="J540" s="66">
        <v>26.39</v>
      </c>
      <c r="K540" s="67">
        <v>168.52</v>
      </c>
    </row>
    <row r="541" spans="1:11" s="8" customFormat="1" ht="15" outlineLevel="1">
      <c r="A541" s="59" t="s">
        <v>43</v>
      </c>
      <c r="B541" s="60"/>
      <c r="C541" s="60" t="s">
        <v>48</v>
      </c>
      <c r="D541" s="61"/>
      <c r="E541" s="62" t="s">
        <v>43</v>
      </c>
      <c r="F541" s="63">
        <v>9.9</v>
      </c>
      <c r="G541" s="64" t="s">
        <v>270</v>
      </c>
      <c r="H541" s="63"/>
      <c r="I541" s="65">
        <v>6.39</v>
      </c>
      <c r="J541" s="66">
        <v>26.39</v>
      </c>
      <c r="K541" s="67">
        <v>168.52</v>
      </c>
    </row>
    <row r="542" spans="1:11" s="8" customFormat="1" ht="15" outlineLevel="1">
      <c r="A542" s="59" t="s">
        <v>43</v>
      </c>
      <c r="B542" s="60"/>
      <c r="C542" s="60" t="s">
        <v>63</v>
      </c>
      <c r="D542" s="61" t="s">
        <v>54</v>
      </c>
      <c r="E542" s="62">
        <v>175</v>
      </c>
      <c r="F542" s="63"/>
      <c r="G542" s="64"/>
      <c r="H542" s="63"/>
      <c r="I542" s="65">
        <v>11.18</v>
      </c>
      <c r="J542" s="66">
        <v>160</v>
      </c>
      <c r="K542" s="67">
        <v>269.63</v>
      </c>
    </row>
    <row r="543" spans="1:11" s="8" customFormat="1" ht="15" outlineLevel="1">
      <c r="A543" s="59" t="s">
        <v>43</v>
      </c>
      <c r="B543" s="60"/>
      <c r="C543" s="60" t="s">
        <v>64</v>
      </c>
      <c r="D543" s="61"/>
      <c r="E543" s="62" t="s">
        <v>43</v>
      </c>
      <c r="F543" s="63"/>
      <c r="G543" s="64"/>
      <c r="H543" s="63"/>
      <c r="I543" s="65">
        <v>17.57</v>
      </c>
      <c r="J543" s="66"/>
      <c r="K543" s="67">
        <v>438.15</v>
      </c>
    </row>
    <row r="544" spans="1:11" s="8" customFormat="1" ht="15.75">
      <c r="A544" s="70" t="s">
        <v>43</v>
      </c>
      <c r="B544" s="71"/>
      <c r="C544" s="71" t="s">
        <v>65</v>
      </c>
      <c r="D544" s="72"/>
      <c r="E544" s="73" t="s">
        <v>43</v>
      </c>
      <c r="F544" s="74"/>
      <c r="G544" s="75"/>
      <c r="H544" s="74"/>
      <c r="I544" s="76">
        <v>5198.8999999999996</v>
      </c>
      <c r="J544" s="77"/>
      <c r="K544" s="78">
        <v>110369.69</v>
      </c>
    </row>
    <row r="545" spans="1:11" s="8" customFormat="1" ht="195">
      <c r="A545" s="59">
        <v>39</v>
      </c>
      <c r="B545" s="60" t="s">
        <v>271</v>
      </c>
      <c r="C545" s="60" t="s">
        <v>272</v>
      </c>
      <c r="D545" s="61" t="s">
        <v>142</v>
      </c>
      <c r="E545" s="62" t="s">
        <v>273</v>
      </c>
      <c r="F545" s="63">
        <v>1292.22</v>
      </c>
      <c r="G545" s="64"/>
      <c r="H545" s="63"/>
      <c r="I545" s="65"/>
      <c r="J545" s="66"/>
      <c r="K545" s="67"/>
    </row>
    <row r="546" spans="1:11" s="8" customFormat="1" ht="15" outlineLevel="1">
      <c r="A546" s="59" t="s">
        <v>43</v>
      </c>
      <c r="B546" s="60"/>
      <c r="C546" s="60" t="s">
        <v>44</v>
      </c>
      <c r="D546" s="61"/>
      <c r="E546" s="62" t="s">
        <v>43</v>
      </c>
      <c r="F546" s="63">
        <v>1224.81</v>
      </c>
      <c r="G546" s="64" t="s">
        <v>213</v>
      </c>
      <c r="H546" s="63"/>
      <c r="I546" s="65">
        <v>65.87</v>
      </c>
      <c r="J546" s="66">
        <v>26.39</v>
      </c>
      <c r="K546" s="67">
        <v>1738.21</v>
      </c>
    </row>
    <row r="547" spans="1:11" s="8" customFormat="1" ht="15" outlineLevel="1">
      <c r="A547" s="59" t="s">
        <v>43</v>
      </c>
      <c r="B547" s="60"/>
      <c r="C547" s="60" t="s">
        <v>46</v>
      </c>
      <c r="D547" s="61"/>
      <c r="E547" s="62" t="s">
        <v>43</v>
      </c>
      <c r="F547" s="63">
        <v>67.41</v>
      </c>
      <c r="G547" s="64" t="s">
        <v>214</v>
      </c>
      <c r="H547" s="63"/>
      <c r="I547" s="65">
        <v>3.3</v>
      </c>
      <c r="J547" s="66">
        <v>7.68</v>
      </c>
      <c r="K547" s="67">
        <v>25.31</v>
      </c>
    </row>
    <row r="548" spans="1:11" s="8" customFormat="1" ht="15" outlineLevel="1">
      <c r="A548" s="59" t="s">
        <v>43</v>
      </c>
      <c r="B548" s="60"/>
      <c r="C548" s="60" t="s">
        <v>48</v>
      </c>
      <c r="D548" s="61"/>
      <c r="E548" s="62" t="s">
        <v>43</v>
      </c>
      <c r="F548" s="63" t="s">
        <v>274</v>
      </c>
      <c r="G548" s="64"/>
      <c r="H548" s="63"/>
      <c r="I548" s="68" t="s">
        <v>275</v>
      </c>
      <c r="J548" s="66">
        <v>26.39</v>
      </c>
      <c r="K548" s="69" t="s">
        <v>276</v>
      </c>
    </row>
    <row r="549" spans="1:11" s="8" customFormat="1" ht="15" outlineLevel="1">
      <c r="A549" s="59" t="s">
        <v>43</v>
      </c>
      <c r="B549" s="60"/>
      <c r="C549" s="60" t="s">
        <v>52</v>
      </c>
      <c r="D549" s="61"/>
      <c r="E549" s="62" t="s">
        <v>43</v>
      </c>
      <c r="F549" s="63"/>
      <c r="G549" s="64">
        <v>0.6</v>
      </c>
      <c r="H549" s="63"/>
      <c r="I549" s="65"/>
      <c r="J549" s="66"/>
      <c r="K549" s="67"/>
    </row>
    <row r="550" spans="1:11" s="8" customFormat="1" ht="15" outlineLevel="1">
      <c r="A550" s="59" t="s">
        <v>43</v>
      </c>
      <c r="B550" s="60"/>
      <c r="C550" s="60" t="s">
        <v>53</v>
      </c>
      <c r="D550" s="61" t="s">
        <v>54</v>
      </c>
      <c r="E550" s="62">
        <v>100</v>
      </c>
      <c r="F550" s="63"/>
      <c r="G550" s="64"/>
      <c r="H550" s="63"/>
      <c r="I550" s="65">
        <v>65.87</v>
      </c>
      <c r="J550" s="66">
        <v>83</v>
      </c>
      <c r="K550" s="67">
        <v>1442.71</v>
      </c>
    </row>
    <row r="551" spans="1:11" s="8" customFormat="1" ht="15" outlineLevel="1">
      <c r="A551" s="59" t="s">
        <v>43</v>
      </c>
      <c r="B551" s="60"/>
      <c r="C551" s="60" t="s">
        <v>55</v>
      </c>
      <c r="D551" s="61" t="s">
        <v>54</v>
      </c>
      <c r="E551" s="62">
        <v>64</v>
      </c>
      <c r="F551" s="63"/>
      <c r="G551" s="64"/>
      <c r="H551" s="63"/>
      <c r="I551" s="65">
        <v>42.16</v>
      </c>
      <c r="J551" s="66">
        <v>41</v>
      </c>
      <c r="K551" s="67">
        <v>712.67</v>
      </c>
    </row>
    <row r="552" spans="1:11" s="8" customFormat="1" ht="15" outlineLevel="1">
      <c r="A552" s="59" t="s">
        <v>43</v>
      </c>
      <c r="B552" s="60"/>
      <c r="C552" s="60" t="s">
        <v>56</v>
      </c>
      <c r="D552" s="61" t="s">
        <v>54</v>
      </c>
      <c r="E552" s="62">
        <v>98</v>
      </c>
      <c r="F552" s="63"/>
      <c r="G552" s="64"/>
      <c r="H552" s="63"/>
      <c r="I552" s="65">
        <v>0.23</v>
      </c>
      <c r="J552" s="66">
        <v>95</v>
      </c>
      <c r="K552" s="67">
        <v>5.66</v>
      </c>
    </row>
    <row r="553" spans="1:11" s="8" customFormat="1" ht="15" outlineLevel="1">
      <c r="A553" s="59" t="s">
        <v>43</v>
      </c>
      <c r="B553" s="60"/>
      <c r="C553" s="60" t="s">
        <v>57</v>
      </c>
      <c r="D553" s="61" t="s">
        <v>54</v>
      </c>
      <c r="E553" s="62">
        <v>77</v>
      </c>
      <c r="F553" s="63"/>
      <c r="G553" s="64"/>
      <c r="H553" s="63"/>
      <c r="I553" s="65">
        <v>0.18</v>
      </c>
      <c r="J553" s="66">
        <v>65</v>
      </c>
      <c r="K553" s="67">
        <v>3.87</v>
      </c>
    </row>
    <row r="554" spans="1:11" s="8" customFormat="1" ht="30" outlineLevel="1">
      <c r="A554" s="59" t="s">
        <v>43</v>
      </c>
      <c r="B554" s="60"/>
      <c r="C554" s="60" t="s">
        <v>58</v>
      </c>
      <c r="D554" s="61" t="s">
        <v>59</v>
      </c>
      <c r="E554" s="62">
        <v>100.55</v>
      </c>
      <c r="F554" s="63"/>
      <c r="G554" s="64" t="s">
        <v>213</v>
      </c>
      <c r="H554" s="63"/>
      <c r="I554" s="65">
        <v>5.41</v>
      </c>
      <c r="J554" s="66"/>
      <c r="K554" s="67"/>
    </row>
    <row r="555" spans="1:11" s="8" customFormat="1" ht="15.75">
      <c r="A555" s="70" t="s">
        <v>43</v>
      </c>
      <c r="B555" s="71"/>
      <c r="C555" s="71" t="s">
        <v>60</v>
      </c>
      <c r="D555" s="72"/>
      <c r="E555" s="73" t="s">
        <v>43</v>
      </c>
      <c r="F555" s="74"/>
      <c r="G555" s="75"/>
      <c r="H555" s="74"/>
      <c r="I555" s="76">
        <v>177.61</v>
      </c>
      <c r="J555" s="77"/>
      <c r="K555" s="78">
        <v>3928.43</v>
      </c>
    </row>
    <row r="556" spans="1:11" s="8" customFormat="1" ht="15" outlineLevel="1">
      <c r="A556" s="59" t="s">
        <v>43</v>
      </c>
      <c r="B556" s="60"/>
      <c r="C556" s="60" t="s">
        <v>61</v>
      </c>
      <c r="D556" s="61"/>
      <c r="E556" s="62" t="s">
        <v>43</v>
      </c>
      <c r="F556" s="63"/>
      <c r="G556" s="64"/>
      <c r="H556" s="63"/>
      <c r="I556" s="65"/>
      <c r="J556" s="66"/>
      <c r="K556" s="67"/>
    </row>
    <row r="557" spans="1:11" s="8" customFormat="1" ht="15" outlineLevel="1">
      <c r="A557" s="59" t="s">
        <v>43</v>
      </c>
      <c r="B557" s="60"/>
      <c r="C557" s="60" t="s">
        <v>46</v>
      </c>
      <c r="D557" s="61"/>
      <c r="E557" s="62" t="s">
        <v>43</v>
      </c>
      <c r="F557" s="63">
        <v>4.62</v>
      </c>
      <c r="G557" s="64" t="s">
        <v>218</v>
      </c>
      <c r="H557" s="63"/>
      <c r="I557" s="65">
        <v>0.02</v>
      </c>
      <c r="J557" s="66">
        <v>26.39</v>
      </c>
      <c r="K557" s="67">
        <v>0.6</v>
      </c>
    </row>
    <row r="558" spans="1:11" s="8" customFormat="1" ht="15" outlineLevel="1">
      <c r="A558" s="59" t="s">
        <v>43</v>
      </c>
      <c r="B558" s="60"/>
      <c r="C558" s="60" t="s">
        <v>48</v>
      </c>
      <c r="D558" s="61"/>
      <c r="E558" s="62" t="s">
        <v>43</v>
      </c>
      <c r="F558" s="63">
        <v>4.62</v>
      </c>
      <c r="G558" s="64" t="s">
        <v>218</v>
      </c>
      <c r="H558" s="63"/>
      <c r="I558" s="65">
        <v>0.02</v>
      </c>
      <c r="J558" s="66">
        <v>26.39</v>
      </c>
      <c r="K558" s="67">
        <v>0.6</v>
      </c>
    </row>
    <row r="559" spans="1:11" s="8" customFormat="1" ht="15" outlineLevel="1">
      <c r="A559" s="59" t="s">
        <v>43</v>
      </c>
      <c r="B559" s="60"/>
      <c r="C559" s="60" t="s">
        <v>63</v>
      </c>
      <c r="D559" s="61" t="s">
        <v>54</v>
      </c>
      <c r="E559" s="62">
        <v>175</v>
      </c>
      <c r="F559" s="63"/>
      <c r="G559" s="64"/>
      <c r="H559" s="63"/>
      <c r="I559" s="65">
        <v>0.04</v>
      </c>
      <c r="J559" s="66">
        <v>160</v>
      </c>
      <c r="K559" s="67">
        <v>0.96</v>
      </c>
    </row>
    <row r="560" spans="1:11" s="8" customFormat="1" ht="15" outlineLevel="1">
      <c r="A560" s="59" t="s">
        <v>43</v>
      </c>
      <c r="B560" s="60"/>
      <c r="C560" s="60" t="s">
        <v>64</v>
      </c>
      <c r="D560" s="61"/>
      <c r="E560" s="62" t="s">
        <v>43</v>
      </c>
      <c r="F560" s="63"/>
      <c r="G560" s="64"/>
      <c r="H560" s="63"/>
      <c r="I560" s="65">
        <v>0.06</v>
      </c>
      <c r="J560" s="66"/>
      <c r="K560" s="67">
        <v>1.56</v>
      </c>
    </row>
    <row r="561" spans="1:11" s="8" customFormat="1" ht="15.75">
      <c r="A561" s="70" t="s">
        <v>43</v>
      </c>
      <c r="B561" s="71"/>
      <c r="C561" s="71" t="s">
        <v>65</v>
      </c>
      <c r="D561" s="72"/>
      <c r="E561" s="73" t="s">
        <v>43</v>
      </c>
      <c r="F561" s="74"/>
      <c r="G561" s="75"/>
      <c r="H561" s="74"/>
      <c r="I561" s="76">
        <v>177.67</v>
      </c>
      <c r="J561" s="77"/>
      <c r="K561" s="78">
        <v>3929.99</v>
      </c>
    </row>
    <row r="562" spans="1:11" s="8" customFormat="1" ht="180">
      <c r="A562" s="59">
        <v>40</v>
      </c>
      <c r="B562" s="60" t="s">
        <v>91</v>
      </c>
      <c r="C562" s="60" t="s">
        <v>92</v>
      </c>
      <c r="D562" s="61" t="s">
        <v>93</v>
      </c>
      <c r="E562" s="62">
        <v>2.68</v>
      </c>
      <c r="F562" s="63">
        <v>10.06</v>
      </c>
      <c r="G562" s="64"/>
      <c r="H562" s="63"/>
      <c r="I562" s="65"/>
      <c r="J562" s="66"/>
      <c r="K562" s="67"/>
    </row>
    <row r="563" spans="1:11" s="8" customFormat="1" ht="25.5" outlineLevel="1">
      <c r="A563" s="59" t="s">
        <v>43</v>
      </c>
      <c r="B563" s="60"/>
      <c r="C563" s="60" t="s">
        <v>44</v>
      </c>
      <c r="D563" s="61"/>
      <c r="E563" s="62" t="s">
        <v>43</v>
      </c>
      <c r="F563" s="63">
        <v>10.06</v>
      </c>
      <c r="G563" s="64" t="s">
        <v>94</v>
      </c>
      <c r="H563" s="63"/>
      <c r="I563" s="65">
        <v>40.93</v>
      </c>
      <c r="J563" s="66">
        <v>26.39</v>
      </c>
      <c r="K563" s="67">
        <v>1080.05</v>
      </c>
    </row>
    <row r="564" spans="1:11" s="8" customFormat="1" ht="15" outlineLevel="1">
      <c r="A564" s="59" t="s">
        <v>43</v>
      </c>
      <c r="B564" s="60"/>
      <c r="C564" s="60" t="s">
        <v>46</v>
      </c>
      <c r="D564" s="61"/>
      <c r="E564" s="62" t="s">
        <v>43</v>
      </c>
      <c r="F564" s="63"/>
      <c r="G564" s="64" t="s">
        <v>95</v>
      </c>
      <c r="H564" s="63"/>
      <c r="I564" s="65"/>
      <c r="J564" s="66"/>
      <c r="K564" s="67"/>
    </row>
    <row r="565" spans="1:11" s="8" customFormat="1" ht="15" outlineLevel="1">
      <c r="A565" s="59" t="s">
        <v>43</v>
      </c>
      <c r="B565" s="60"/>
      <c r="C565" s="60" t="s">
        <v>48</v>
      </c>
      <c r="D565" s="61"/>
      <c r="E565" s="62" t="s">
        <v>43</v>
      </c>
      <c r="F565" s="63"/>
      <c r="G565" s="64"/>
      <c r="H565" s="63"/>
      <c r="I565" s="65"/>
      <c r="J565" s="66">
        <v>26.39</v>
      </c>
      <c r="K565" s="67"/>
    </row>
    <row r="566" spans="1:11" s="8" customFormat="1" ht="15" outlineLevel="1">
      <c r="A566" s="59" t="s">
        <v>43</v>
      </c>
      <c r="B566" s="60"/>
      <c r="C566" s="60" t="s">
        <v>52</v>
      </c>
      <c r="D566" s="61"/>
      <c r="E566" s="62" t="s">
        <v>43</v>
      </c>
      <c r="F566" s="63"/>
      <c r="G566" s="64"/>
      <c r="H566" s="63"/>
      <c r="I566" s="65"/>
      <c r="J566" s="66"/>
      <c r="K566" s="67"/>
    </row>
    <row r="567" spans="1:11" s="8" customFormat="1" ht="15" outlineLevel="1">
      <c r="A567" s="59" t="s">
        <v>43</v>
      </c>
      <c r="B567" s="60"/>
      <c r="C567" s="60" t="s">
        <v>53</v>
      </c>
      <c r="D567" s="61" t="s">
        <v>54</v>
      </c>
      <c r="E567" s="62">
        <v>100</v>
      </c>
      <c r="F567" s="63"/>
      <c r="G567" s="64"/>
      <c r="H567" s="63"/>
      <c r="I567" s="65">
        <v>40.93</v>
      </c>
      <c r="J567" s="66">
        <v>83</v>
      </c>
      <c r="K567" s="67">
        <v>896.44</v>
      </c>
    </row>
    <row r="568" spans="1:11" s="8" customFormat="1" ht="15" outlineLevel="1">
      <c r="A568" s="59" t="s">
        <v>43</v>
      </c>
      <c r="B568" s="60"/>
      <c r="C568" s="60" t="s">
        <v>55</v>
      </c>
      <c r="D568" s="61" t="s">
        <v>54</v>
      </c>
      <c r="E568" s="62">
        <v>64</v>
      </c>
      <c r="F568" s="63"/>
      <c r="G568" s="64"/>
      <c r="H568" s="63"/>
      <c r="I568" s="65">
        <v>26.2</v>
      </c>
      <c r="J568" s="66">
        <v>41</v>
      </c>
      <c r="K568" s="67">
        <v>442.82</v>
      </c>
    </row>
    <row r="569" spans="1:11" s="8" customFormat="1" ht="15" outlineLevel="1">
      <c r="A569" s="59" t="s">
        <v>43</v>
      </c>
      <c r="B569" s="60"/>
      <c r="C569" s="60" t="s">
        <v>56</v>
      </c>
      <c r="D569" s="61" t="s">
        <v>54</v>
      </c>
      <c r="E569" s="62">
        <v>98</v>
      </c>
      <c r="F569" s="63"/>
      <c r="G569" s="64"/>
      <c r="H569" s="63"/>
      <c r="I569" s="65">
        <v>0</v>
      </c>
      <c r="J569" s="66">
        <v>95</v>
      </c>
      <c r="K569" s="67">
        <v>0</v>
      </c>
    </row>
    <row r="570" spans="1:11" s="8" customFormat="1" ht="15" outlineLevel="1">
      <c r="A570" s="59" t="s">
        <v>43</v>
      </c>
      <c r="B570" s="60"/>
      <c r="C570" s="60" t="s">
        <v>57</v>
      </c>
      <c r="D570" s="61" t="s">
        <v>54</v>
      </c>
      <c r="E570" s="62">
        <v>77</v>
      </c>
      <c r="F570" s="63"/>
      <c r="G570" s="64"/>
      <c r="H570" s="63"/>
      <c r="I570" s="65">
        <v>0</v>
      </c>
      <c r="J570" s="66">
        <v>65</v>
      </c>
      <c r="K570" s="67">
        <v>0</v>
      </c>
    </row>
    <row r="571" spans="1:11" s="8" customFormat="1" ht="30" outlineLevel="1">
      <c r="A571" s="59" t="s">
        <v>43</v>
      </c>
      <c r="B571" s="60"/>
      <c r="C571" s="60" t="s">
        <v>58</v>
      </c>
      <c r="D571" s="61" t="s">
        <v>59</v>
      </c>
      <c r="E571" s="62">
        <v>0.9</v>
      </c>
      <c r="F571" s="63"/>
      <c r="G571" s="64" t="s">
        <v>94</v>
      </c>
      <c r="H571" s="63"/>
      <c r="I571" s="65">
        <v>3.66</v>
      </c>
      <c r="J571" s="66"/>
      <c r="K571" s="67"/>
    </row>
    <row r="572" spans="1:11" s="8" customFormat="1" ht="15.75">
      <c r="A572" s="70" t="s">
        <v>43</v>
      </c>
      <c r="B572" s="71"/>
      <c r="C572" s="71" t="s">
        <v>60</v>
      </c>
      <c r="D572" s="72"/>
      <c r="E572" s="73" t="s">
        <v>43</v>
      </c>
      <c r="F572" s="74"/>
      <c r="G572" s="75"/>
      <c r="H572" s="74"/>
      <c r="I572" s="76">
        <v>108.06</v>
      </c>
      <c r="J572" s="77"/>
      <c r="K572" s="78">
        <v>2419.31</v>
      </c>
    </row>
    <row r="573" spans="1:11" s="8" customFormat="1" ht="180">
      <c r="A573" s="59">
        <v>41</v>
      </c>
      <c r="B573" s="60" t="s">
        <v>277</v>
      </c>
      <c r="C573" s="60" t="s">
        <v>278</v>
      </c>
      <c r="D573" s="61" t="s">
        <v>93</v>
      </c>
      <c r="E573" s="62">
        <v>2.68</v>
      </c>
      <c r="F573" s="63">
        <v>1.65</v>
      </c>
      <c r="G573" s="64"/>
      <c r="H573" s="63"/>
      <c r="I573" s="65"/>
      <c r="J573" s="66"/>
      <c r="K573" s="67"/>
    </row>
    <row r="574" spans="1:11" s="8" customFormat="1" ht="25.5" outlineLevel="1">
      <c r="A574" s="59" t="s">
        <v>43</v>
      </c>
      <c r="B574" s="60"/>
      <c r="C574" s="60" t="s">
        <v>44</v>
      </c>
      <c r="D574" s="61"/>
      <c r="E574" s="62" t="s">
        <v>43</v>
      </c>
      <c r="F574" s="63">
        <v>0.78</v>
      </c>
      <c r="G574" s="64" t="s">
        <v>94</v>
      </c>
      <c r="H574" s="63"/>
      <c r="I574" s="65">
        <v>3.17</v>
      </c>
      <c r="J574" s="66">
        <v>26.39</v>
      </c>
      <c r="K574" s="67">
        <v>83.74</v>
      </c>
    </row>
    <row r="575" spans="1:11" s="8" customFormat="1" ht="15" outlineLevel="1">
      <c r="A575" s="59" t="s">
        <v>43</v>
      </c>
      <c r="B575" s="60"/>
      <c r="C575" s="60" t="s">
        <v>46</v>
      </c>
      <c r="D575" s="61"/>
      <c r="E575" s="62" t="s">
        <v>43</v>
      </c>
      <c r="F575" s="63">
        <v>0.87</v>
      </c>
      <c r="G575" s="64" t="s">
        <v>95</v>
      </c>
      <c r="H575" s="63"/>
      <c r="I575" s="65">
        <v>3.5</v>
      </c>
      <c r="J575" s="66">
        <v>6.86</v>
      </c>
      <c r="K575" s="67">
        <v>23.99</v>
      </c>
    </row>
    <row r="576" spans="1:11" s="8" customFormat="1" ht="15" outlineLevel="1">
      <c r="A576" s="59" t="s">
        <v>43</v>
      </c>
      <c r="B576" s="60"/>
      <c r="C576" s="60" t="s">
        <v>48</v>
      </c>
      <c r="D576" s="61"/>
      <c r="E576" s="62" t="s">
        <v>43</v>
      </c>
      <c r="F576" s="63" t="s">
        <v>279</v>
      </c>
      <c r="G576" s="64"/>
      <c r="H576" s="63"/>
      <c r="I576" s="68" t="s">
        <v>280</v>
      </c>
      <c r="J576" s="66">
        <v>26.39</v>
      </c>
      <c r="K576" s="69" t="s">
        <v>281</v>
      </c>
    </row>
    <row r="577" spans="1:11" s="8" customFormat="1" ht="15" outlineLevel="1">
      <c r="A577" s="59" t="s">
        <v>43</v>
      </c>
      <c r="B577" s="60"/>
      <c r="C577" s="60" t="s">
        <v>52</v>
      </c>
      <c r="D577" s="61"/>
      <c r="E577" s="62" t="s">
        <v>43</v>
      </c>
      <c r="F577" s="63"/>
      <c r="G577" s="64"/>
      <c r="H577" s="63"/>
      <c r="I577" s="65"/>
      <c r="J577" s="66"/>
      <c r="K577" s="67"/>
    </row>
    <row r="578" spans="1:11" s="8" customFormat="1" ht="15" outlineLevel="1">
      <c r="A578" s="59" t="s">
        <v>43</v>
      </c>
      <c r="B578" s="60"/>
      <c r="C578" s="60" t="s">
        <v>53</v>
      </c>
      <c r="D578" s="61" t="s">
        <v>54</v>
      </c>
      <c r="E578" s="62">
        <v>100</v>
      </c>
      <c r="F578" s="63"/>
      <c r="G578" s="64"/>
      <c r="H578" s="63"/>
      <c r="I578" s="65">
        <v>3.17</v>
      </c>
      <c r="J578" s="66">
        <v>83</v>
      </c>
      <c r="K578" s="67">
        <v>69.5</v>
      </c>
    </row>
    <row r="579" spans="1:11" s="8" customFormat="1" ht="15" outlineLevel="1">
      <c r="A579" s="59" t="s">
        <v>43</v>
      </c>
      <c r="B579" s="60"/>
      <c r="C579" s="60" t="s">
        <v>55</v>
      </c>
      <c r="D579" s="61" t="s">
        <v>54</v>
      </c>
      <c r="E579" s="62">
        <v>64</v>
      </c>
      <c r="F579" s="63"/>
      <c r="G579" s="64"/>
      <c r="H579" s="63"/>
      <c r="I579" s="65">
        <v>2.0299999999999998</v>
      </c>
      <c r="J579" s="66">
        <v>41</v>
      </c>
      <c r="K579" s="67">
        <v>34.33</v>
      </c>
    </row>
    <row r="580" spans="1:11" s="8" customFormat="1" ht="15" outlineLevel="1">
      <c r="A580" s="59" t="s">
        <v>43</v>
      </c>
      <c r="B580" s="60"/>
      <c r="C580" s="60" t="s">
        <v>56</v>
      </c>
      <c r="D580" s="61" t="s">
        <v>54</v>
      </c>
      <c r="E580" s="62">
        <v>98</v>
      </c>
      <c r="F580" s="63"/>
      <c r="G580" s="64"/>
      <c r="H580" s="63"/>
      <c r="I580" s="65">
        <v>0.31</v>
      </c>
      <c r="J580" s="66">
        <v>95</v>
      </c>
      <c r="K580" s="67">
        <v>8.07</v>
      </c>
    </row>
    <row r="581" spans="1:11" s="8" customFormat="1" ht="15" outlineLevel="1">
      <c r="A581" s="59" t="s">
        <v>43</v>
      </c>
      <c r="B581" s="60"/>
      <c r="C581" s="60" t="s">
        <v>57</v>
      </c>
      <c r="D581" s="61" t="s">
        <v>54</v>
      </c>
      <c r="E581" s="62">
        <v>77</v>
      </c>
      <c r="F581" s="63"/>
      <c r="G581" s="64"/>
      <c r="H581" s="63"/>
      <c r="I581" s="65">
        <v>0.25</v>
      </c>
      <c r="J581" s="66">
        <v>65</v>
      </c>
      <c r="K581" s="67">
        <v>5.52</v>
      </c>
    </row>
    <row r="582" spans="1:11" s="8" customFormat="1" ht="30" outlineLevel="1">
      <c r="A582" s="59" t="s">
        <v>43</v>
      </c>
      <c r="B582" s="60"/>
      <c r="C582" s="60" t="s">
        <v>58</v>
      </c>
      <c r="D582" s="61" t="s">
        <v>59</v>
      </c>
      <c r="E582" s="62">
        <v>7.0000000000000007E-2</v>
      </c>
      <c r="F582" s="63"/>
      <c r="G582" s="64" t="s">
        <v>94</v>
      </c>
      <c r="H582" s="63"/>
      <c r="I582" s="65">
        <v>0.28000000000000003</v>
      </c>
      <c r="J582" s="66"/>
      <c r="K582" s="67"/>
    </row>
    <row r="583" spans="1:11" s="8" customFormat="1" ht="15.75">
      <c r="A583" s="70" t="s">
        <v>43</v>
      </c>
      <c r="B583" s="71"/>
      <c r="C583" s="71" t="s">
        <v>60</v>
      </c>
      <c r="D583" s="72"/>
      <c r="E583" s="73" t="s">
        <v>43</v>
      </c>
      <c r="F583" s="74"/>
      <c r="G583" s="75"/>
      <c r="H583" s="74"/>
      <c r="I583" s="76">
        <v>12.43</v>
      </c>
      <c r="J583" s="77"/>
      <c r="K583" s="78">
        <v>225.15</v>
      </c>
    </row>
    <row r="584" spans="1:11" s="8" customFormat="1" ht="15" outlineLevel="1">
      <c r="A584" s="59" t="s">
        <v>43</v>
      </c>
      <c r="B584" s="60"/>
      <c r="C584" s="60" t="s">
        <v>61</v>
      </c>
      <c r="D584" s="61"/>
      <c r="E584" s="62" t="s">
        <v>43</v>
      </c>
      <c r="F584" s="63"/>
      <c r="G584" s="64"/>
      <c r="H584" s="63"/>
      <c r="I584" s="65"/>
      <c r="J584" s="66"/>
      <c r="K584" s="67"/>
    </row>
    <row r="585" spans="1:11" s="8" customFormat="1" ht="25.5" outlineLevel="1">
      <c r="A585" s="59" t="s">
        <v>43</v>
      </c>
      <c r="B585" s="60"/>
      <c r="C585" s="60" t="s">
        <v>46</v>
      </c>
      <c r="D585" s="61"/>
      <c r="E585" s="62" t="s">
        <v>43</v>
      </c>
      <c r="F585" s="63">
        <v>0.08</v>
      </c>
      <c r="G585" s="64" t="s">
        <v>100</v>
      </c>
      <c r="H585" s="63"/>
      <c r="I585" s="65">
        <v>0.03</v>
      </c>
      <c r="J585" s="66">
        <v>26.39</v>
      </c>
      <c r="K585" s="67">
        <v>0.85</v>
      </c>
    </row>
    <row r="586" spans="1:11" s="8" customFormat="1" ht="25.5" outlineLevel="1">
      <c r="A586" s="59" t="s">
        <v>43</v>
      </c>
      <c r="B586" s="60"/>
      <c r="C586" s="60" t="s">
        <v>48</v>
      </c>
      <c r="D586" s="61"/>
      <c r="E586" s="62" t="s">
        <v>43</v>
      </c>
      <c r="F586" s="63">
        <v>0.08</v>
      </c>
      <c r="G586" s="64" t="s">
        <v>100</v>
      </c>
      <c r="H586" s="63"/>
      <c r="I586" s="65">
        <v>0.03</v>
      </c>
      <c r="J586" s="66">
        <v>26.39</v>
      </c>
      <c r="K586" s="67">
        <v>0.85</v>
      </c>
    </row>
    <row r="587" spans="1:11" s="8" customFormat="1" ht="15" outlineLevel="1">
      <c r="A587" s="59" t="s">
        <v>43</v>
      </c>
      <c r="B587" s="60"/>
      <c r="C587" s="60" t="s">
        <v>63</v>
      </c>
      <c r="D587" s="61" t="s">
        <v>54</v>
      </c>
      <c r="E587" s="62">
        <v>175</v>
      </c>
      <c r="F587" s="63"/>
      <c r="G587" s="64"/>
      <c r="H587" s="63"/>
      <c r="I587" s="65">
        <v>0.05</v>
      </c>
      <c r="J587" s="66">
        <v>160</v>
      </c>
      <c r="K587" s="67">
        <v>1.36</v>
      </c>
    </row>
    <row r="588" spans="1:11" s="8" customFormat="1" ht="15" outlineLevel="1">
      <c r="A588" s="59" t="s">
        <v>43</v>
      </c>
      <c r="B588" s="60"/>
      <c r="C588" s="60" t="s">
        <v>64</v>
      </c>
      <c r="D588" s="61"/>
      <c r="E588" s="62" t="s">
        <v>43</v>
      </c>
      <c r="F588" s="63"/>
      <c r="G588" s="64"/>
      <c r="H588" s="63"/>
      <c r="I588" s="65">
        <v>0.08</v>
      </c>
      <c r="J588" s="66"/>
      <c r="K588" s="67">
        <v>2.21</v>
      </c>
    </row>
    <row r="589" spans="1:11" s="8" customFormat="1" ht="15.75">
      <c r="A589" s="70" t="s">
        <v>43</v>
      </c>
      <c r="B589" s="71"/>
      <c r="C589" s="71" t="s">
        <v>65</v>
      </c>
      <c r="D589" s="72"/>
      <c r="E589" s="73" t="s">
        <v>43</v>
      </c>
      <c r="F589" s="74"/>
      <c r="G589" s="75"/>
      <c r="H589" s="74"/>
      <c r="I589" s="76">
        <v>12.51</v>
      </c>
      <c r="J589" s="77"/>
      <c r="K589" s="78">
        <v>227.36</v>
      </c>
    </row>
    <row r="590" spans="1:11" s="8" customFormat="1" ht="195">
      <c r="A590" s="59">
        <v>42</v>
      </c>
      <c r="B590" s="60" t="s">
        <v>282</v>
      </c>
      <c r="C590" s="60" t="s">
        <v>283</v>
      </c>
      <c r="D590" s="61" t="s">
        <v>142</v>
      </c>
      <c r="E590" s="62" t="s">
        <v>284</v>
      </c>
      <c r="F590" s="63">
        <v>52.76</v>
      </c>
      <c r="G590" s="64"/>
      <c r="H590" s="63"/>
      <c r="I590" s="65"/>
      <c r="J590" s="66"/>
      <c r="K590" s="67"/>
    </row>
    <row r="591" spans="1:11" s="8" customFormat="1" ht="25.5" outlineLevel="1">
      <c r="A591" s="59" t="s">
        <v>43</v>
      </c>
      <c r="B591" s="60"/>
      <c r="C591" s="60" t="s">
        <v>44</v>
      </c>
      <c r="D591" s="61"/>
      <c r="E591" s="62" t="s">
        <v>43</v>
      </c>
      <c r="F591" s="63">
        <v>51.98</v>
      </c>
      <c r="G591" s="64" t="s">
        <v>94</v>
      </c>
      <c r="H591" s="63"/>
      <c r="I591" s="65">
        <v>2.11</v>
      </c>
      <c r="J591" s="66">
        <v>26.39</v>
      </c>
      <c r="K591" s="67">
        <v>55.81</v>
      </c>
    </row>
    <row r="592" spans="1:11" s="8" customFormat="1" ht="15" outlineLevel="1">
      <c r="A592" s="59" t="s">
        <v>43</v>
      </c>
      <c r="B592" s="60"/>
      <c r="C592" s="60" t="s">
        <v>46</v>
      </c>
      <c r="D592" s="61"/>
      <c r="E592" s="62" t="s">
        <v>43</v>
      </c>
      <c r="F592" s="63">
        <v>0.78</v>
      </c>
      <c r="G592" s="64" t="s">
        <v>95</v>
      </c>
      <c r="H592" s="63"/>
      <c r="I592" s="65">
        <v>0.03</v>
      </c>
      <c r="J592" s="66">
        <v>10.35</v>
      </c>
      <c r="K592" s="67">
        <v>0.32</v>
      </c>
    </row>
    <row r="593" spans="1:11" s="8" customFormat="1" ht="15" outlineLevel="1">
      <c r="A593" s="59" t="s">
        <v>43</v>
      </c>
      <c r="B593" s="60"/>
      <c r="C593" s="60" t="s">
        <v>48</v>
      </c>
      <c r="D593" s="61"/>
      <c r="E593" s="62" t="s">
        <v>43</v>
      </c>
      <c r="F593" s="63" t="s">
        <v>285</v>
      </c>
      <c r="G593" s="64"/>
      <c r="H593" s="63"/>
      <c r="I593" s="68" t="s">
        <v>286</v>
      </c>
      <c r="J593" s="66">
        <v>26.39</v>
      </c>
      <c r="K593" s="69" t="s">
        <v>287</v>
      </c>
    </row>
    <row r="594" spans="1:11" s="8" customFormat="1" ht="15" outlineLevel="1">
      <c r="A594" s="59" t="s">
        <v>43</v>
      </c>
      <c r="B594" s="60"/>
      <c r="C594" s="60" t="s">
        <v>52</v>
      </c>
      <c r="D594" s="61"/>
      <c r="E594" s="62" t="s">
        <v>43</v>
      </c>
      <c r="F594" s="63"/>
      <c r="G594" s="64"/>
      <c r="H594" s="63"/>
      <c r="I594" s="65"/>
      <c r="J594" s="66"/>
      <c r="K594" s="67"/>
    </row>
    <row r="595" spans="1:11" s="8" customFormat="1" ht="15" outlineLevel="1">
      <c r="A595" s="59" t="s">
        <v>43</v>
      </c>
      <c r="B595" s="60"/>
      <c r="C595" s="60" t="s">
        <v>53</v>
      </c>
      <c r="D595" s="61" t="s">
        <v>54</v>
      </c>
      <c r="E595" s="62">
        <v>100</v>
      </c>
      <c r="F595" s="63"/>
      <c r="G595" s="64"/>
      <c r="H595" s="63"/>
      <c r="I595" s="65">
        <v>2.11</v>
      </c>
      <c r="J595" s="66">
        <v>83</v>
      </c>
      <c r="K595" s="67">
        <v>46.32</v>
      </c>
    </row>
    <row r="596" spans="1:11" s="8" customFormat="1" ht="15" outlineLevel="1">
      <c r="A596" s="59" t="s">
        <v>43</v>
      </c>
      <c r="B596" s="60"/>
      <c r="C596" s="60" t="s">
        <v>55</v>
      </c>
      <c r="D596" s="61" t="s">
        <v>54</v>
      </c>
      <c r="E596" s="62">
        <v>64</v>
      </c>
      <c r="F596" s="63"/>
      <c r="G596" s="64"/>
      <c r="H596" s="63"/>
      <c r="I596" s="65">
        <v>1.35</v>
      </c>
      <c r="J596" s="66">
        <v>41</v>
      </c>
      <c r="K596" s="67">
        <v>22.88</v>
      </c>
    </row>
    <row r="597" spans="1:11" s="8" customFormat="1" ht="15" outlineLevel="1">
      <c r="A597" s="59" t="s">
        <v>43</v>
      </c>
      <c r="B597" s="60"/>
      <c r="C597" s="60" t="s">
        <v>56</v>
      </c>
      <c r="D597" s="61" t="s">
        <v>54</v>
      </c>
      <c r="E597" s="62">
        <v>98</v>
      </c>
      <c r="F597" s="63"/>
      <c r="G597" s="64"/>
      <c r="H597" s="63"/>
      <c r="I597" s="65">
        <v>0.01</v>
      </c>
      <c r="J597" s="66">
        <v>95</v>
      </c>
      <c r="K597" s="67">
        <v>0.14000000000000001</v>
      </c>
    </row>
    <row r="598" spans="1:11" s="8" customFormat="1" ht="15" outlineLevel="1">
      <c r="A598" s="59" t="s">
        <v>43</v>
      </c>
      <c r="B598" s="60"/>
      <c r="C598" s="60" t="s">
        <v>57</v>
      </c>
      <c r="D598" s="61" t="s">
        <v>54</v>
      </c>
      <c r="E598" s="62">
        <v>77</v>
      </c>
      <c r="F598" s="63"/>
      <c r="G598" s="64"/>
      <c r="H598" s="63"/>
      <c r="I598" s="65">
        <v>0.01</v>
      </c>
      <c r="J598" s="66">
        <v>65</v>
      </c>
      <c r="K598" s="67">
        <v>0.1</v>
      </c>
    </row>
    <row r="599" spans="1:11" s="8" customFormat="1" ht="30" outlineLevel="1">
      <c r="A599" s="59" t="s">
        <v>43</v>
      </c>
      <c r="B599" s="60"/>
      <c r="C599" s="60" t="s">
        <v>58</v>
      </c>
      <c r="D599" s="61" t="s">
        <v>59</v>
      </c>
      <c r="E599" s="62">
        <v>4.6500000000000004</v>
      </c>
      <c r="F599" s="63"/>
      <c r="G599" s="64" t="s">
        <v>94</v>
      </c>
      <c r="H599" s="63"/>
      <c r="I599" s="65">
        <v>0.19</v>
      </c>
      <c r="J599" s="66"/>
      <c r="K599" s="67"/>
    </row>
    <row r="600" spans="1:11" s="8" customFormat="1" ht="15.75">
      <c r="A600" s="70" t="s">
        <v>43</v>
      </c>
      <c r="B600" s="71"/>
      <c r="C600" s="71" t="s">
        <v>60</v>
      </c>
      <c r="D600" s="72"/>
      <c r="E600" s="73" t="s">
        <v>43</v>
      </c>
      <c r="F600" s="74"/>
      <c r="G600" s="75"/>
      <c r="H600" s="74"/>
      <c r="I600" s="76">
        <v>5.62</v>
      </c>
      <c r="J600" s="77"/>
      <c r="K600" s="78">
        <v>125.57</v>
      </c>
    </row>
    <row r="601" spans="1:11" s="8" customFormat="1" ht="15" outlineLevel="1">
      <c r="A601" s="59" t="s">
        <v>43</v>
      </c>
      <c r="B601" s="60"/>
      <c r="C601" s="60" t="s">
        <v>61</v>
      </c>
      <c r="D601" s="61"/>
      <c r="E601" s="62" t="s">
        <v>43</v>
      </c>
      <c r="F601" s="63"/>
      <c r="G601" s="64"/>
      <c r="H601" s="63"/>
      <c r="I601" s="65"/>
      <c r="J601" s="66"/>
      <c r="K601" s="67"/>
    </row>
    <row r="602" spans="1:11" s="8" customFormat="1" ht="25.5" outlineLevel="1">
      <c r="A602" s="59" t="s">
        <v>43</v>
      </c>
      <c r="B602" s="60"/>
      <c r="C602" s="60" t="s">
        <v>46</v>
      </c>
      <c r="D602" s="61"/>
      <c r="E602" s="62" t="s">
        <v>43</v>
      </c>
      <c r="F602" s="63">
        <v>0.14000000000000001</v>
      </c>
      <c r="G602" s="64" t="s">
        <v>100</v>
      </c>
      <c r="H602" s="63"/>
      <c r="I602" s="65"/>
      <c r="J602" s="66">
        <v>26.39</v>
      </c>
      <c r="K602" s="67">
        <v>0.01</v>
      </c>
    </row>
    <row r="603" spans="1:11" s="8" customFormat="1" ht="25.5" outlineLevel="1">
      <c r="A603" s="59" t="s">
        <v>43</v>
      </c>
      <c r="B603" s="60"/>
      <c r="C603" s="60" t="s">
        <v>48</v>
      </c>
      <c r="D603" s="61"/>
      <c r="E603" s="62" t="s">
        <v>43</v>
      </c>
      <c r="F603" s="63">
        <v>0.14000000000000001</v>
      </c>
      <c r="G603" s="64" t="s">
        <v>100</v>
      </c>
      <c r="H603" s="63"/>
      <c r="I603" s="65"/>
      <c r="J603" s="66">
        <v>26.39</v>
      </c>
      <c r="K603" s="67">
        <v>0.01</v>
      </c>
    </row>
    <row r="604" spans="1:11" s="8" customFormat="1" ht="15" outlineLevel="1">
      <c r="A604" s="59" t="s">
        <v>43</v>
      </c>
      <c r="B604" s="60"/>
      <c r="C604" s="60" t="s">
        <v>63</v>
      </c>
      <c r="D604" s="61" t="s">
        <v>54</v>
      </c>
      <c r="E604" s="62">
        <v>175</v>
      </c>
      <c r="F604" s="63"/>
      <c r="G604" s="64"/>
      <c r="H604" s="63"/>
      <c r="I604" s="65">
        <v>0</v>
      </c>
      <c r="J604" s="66">
        <v>160</v>
      </c>
      <c r="K604" s="67">
        <v>0.02</v>
      </c>
    </row>
    <row r="605" spans="1:11" s="8" customFormat="1" ht="15" outlineLevel="1">
      <c r="A605" s="59" t="s">
        <v>43</v>
      </c>
      <c r="B605" s="60"/>
      <c r="C605" s="60" t="s">
        <v>64</v>
      </c>
      <c r="D605" s="61"/>
      <c r="E605" s="62" t="s">
        <v>43</v>
      </c>
      <c r="F605" s="63"/>
      <c r="G605" s="64"/>
      <c r="H605" s="63"/>
      <c r="I605" s="65"/>
      <c r="J605" s="66"/>
      <c r="K605" s="67">
        <v>0.03</v>
      </c>
    </row>
    <row r="606" spans="1:11" s="8" customFormat="1" ht="15.75">
      <c r="A606" s="70" t="s">
        <v>43</v>
      </c>
      <c r="B606" s="71"/>
      <c r="C606" s="71" t="s">
        <v>65</v>
      </c>
      <c r="D606" s="72"/>
      <c r="E606" s="73" t="s">
        <v>43</v>
      </c>
      <c r="F606" s="74"/>
      <c r="G606" s="75"/>
      <c r="H606" s="74"/>
      <c r="I606" s="76">
        <v>5.62</v>
      </c>
      <c r="J606" s="77"/>
      <c r="K606" s="78">
        <v>125.6</v>
      </c>
    </row>
    <row r="607" spans="1:11" s="8" customFormat="1" ht="75">
      <c r="A607" s="59">
        <v>43</v>
      </c>
      <c r="B607" s="60" t="s">
        <v>288</v>
      </c>
      <c r="C607" s="60" t="s">
        <v>289</v>
      </c>
      <c r="D607" s="61" t="s">
        <v>109</v>
      </c>
      <c r="E607" s="62">
        <v>0.27604000000000001</v>
      </c>
      <c r="F607" s="63">
        <v>28.98</v>
      </c>
      <c r="G607" s="64"/>
      <c r="H607" s="63"/>
      <c r="I607" s="65">
        <v>8</v>
      </c>
      <c r="J607" s="66">
        <v>3.06</v>
      </c>
      <c r="K607" s="78">
        <v>24.48</v>
      </c>
    </row>
    <row r="608" spans="1:11" s="8" customFormat="1" ht="135">
      <c r="A608" s="59">
        <v>44</v>
      </c>
      <c r="B608" s="60" t="s">
        <v>290</v>
      </c>
      <c r="C608" s="60" t="s">
        <v>291</v>
      </c>
      <c r="D608" s="61" t="s">
        <v>142</v>
      </c>
      <c r="E608" s="62" t="s">
        <v>284</v>
      </c>
      <c r="F608" s="63">
        <v>1887.48</v>
      </c>
      <c r="G608" s="64"/>
      <c r="H608" s="63"/>
      <c r="I608" s="65"/>
      <c r="J608" s="66"/>
      <c r="K608" s="67"/>
    </row>
    <row r="609" spans="1:11" s="8" customFormat="1" ht="15" outlineLevel="1">
      <c r="A609" s="59" t="s">
        <v>43</v>
      </c>
      <c r="B609" s="60"/>
      <c r="C609" s="60" t="s">
        <v>44</v>
      </c>
      <c r="D609" s="61"/>
      <c r="E609" s="62" t="s">
        <v>43</v>
      </c>
      <c r="F609" s="63">
        <v>1887.48</v>
      </c>
      <c r="G609" s="64" t="s">
        <v>76</v>
      </c>
      <c r="H609" s="63"/>
      <c r="I609" s="65">
        <v>66.77</v>
      </c>
      <c r="J609" s="66">
        <v>26.39</v>
      </c>
      <c r="K609" s="67">
        <v>1762.1</v>
      </c>
    </row>
    <row r="610" spans="1:11" s="8" customFormat="1" ht="15" outlineLevel="1">
      <c r="A610" s="59" t="s">
        <v>43</v>
      </c>
      <c r="B610" s="60"/>
      <c r="C610" s="60" t="s">
        <v>46</v>
      </c>
      <c r="D610" s="61"/>
      <c r="E610" s="62" t="s">
        <v>43</v>
      </c>
      <c r="F610" s="63"/>
      <c r="G610" s="64">
        <v>1.2</v>
      </c>
      <c r="H610" s="63"/>
      <c r="I610" s="65"/>
      <c r="J610" s="66"/>
      <c r="K610" s="67"/>
    </row>
    <row r="611" spans="1:11" s="8" customFormat="1" ht="15" outlineLevel="1">
      <c r="A611" s="59" t="s">
        <v>43</v>
      </c>
      <c r="B611" s="60"/>
      <c r="C611" s="60" t="s">
        <v>48</v>
      </c>
      <c r="D611" s="61"/>
      <c r="E611" s="62" t="s">
        <v>43</v>
      </c>
      <c r="F611" s="63"/>
      <c r="G611" s="64"/>
      <c r="H611" s="63"/>
      <c r="I611" s="65"/>
      <c r="J611" s="66">
        <v>26.39</v>
      </c>
      <c r="K611" s="67"/>
    </row>
    <row r="612" spans="1:11" s="8" customFormat="1" ht="15" outlineLevel="1">
      <c r="A612" s="59" t="s">
        <v>43</v>
      </c>
      <c r="B612" s="60"/>
      <c r="C612" s="60" t="s">
        <v>52</v>
      </c>
      <c r="D612" s="61"/>
      <c r="E612" s="62" t="s">
        <v>43</v>
      </c>
      <c r="F612" s="63"/>
      <c r="G612" s="64"/>
      <c r="H612" s="63"/>
      <c r="I612" s="65"/>
      <c r="J612" s="66"/>
      <c r="K612" s="67"/>
    </row>
    <row r="613" spans="1:11" s="8" customFormat="1" ht="15" outlineLevel="1">
      <c r="A613" s="59" t="s">
        <v>43</v>
      </c>
      <c r="B613" s="60"/>
      <c r="C613" s="60" t="s">
        <v>53</v>
      </c>
      <c r="D613" s="61" t="s">
        <v>54</v>
      </c>
      <c r="E613" s="62">
        <v>100</v>
      </c>
      <c r="F613" s="63"/>
      <c r="G613" s="64"/>
      <c r="H613" s="63"/>
      <c r="I613" s="65">
        <v>66.77</v>
      </c>
      <c r="J613" s="66">
        <v>83</v>
      </c>
      <c r="K613" s="67">
        <v>1462.54</v>
      </c>
    </row>
    <row r="614" spans="1:11" s="8" customFormat="1" ht="15" outlineLevel="1">
      <c r="A614" s="59" t="s">
        <v>43</v>
      </c>
      <c r="B614" s="60"/>
      <c r="C614" s="60" t="s">
        <v>55</v>
      </c>
      <c r="D614" s="61" t="s">
        <v>54</v>
      </c>
      <c r="E614" s="62">
        <v>64</v>
      </c>
      <c r="F614" s="63"/>
      <c r="G614" s="64"/>
      <c r="H614" s="63"/>
      <c r="I614" s="65">
        <v>42.73</v>
      </c>
      <c r="J614" s="66">
        <v>41</v>
      </c>
      <c r="K614" s="67">
        <v>722.46</v>
      </c>
    </row>
    <row r="615" spans="1:11" s="8" customFormat="1" ht="15" outlineLevel="1">
      <c r="A615" s="59" t="s">
        <v>43</v>
      </c>
      <c r="B615" s="60"/>
      <c r="C615" s="60" t="s">
        <v>56</v>
      </c>
      <c r="D615" s="61" t="s">
        <v>54</v>
      </c>
      <c r="E615" s="62">
        <v>98</v>
      </c>
      <c r="F615" s="63"/>
      <c r="G615" s="64"/>
      <c r="H615" s="63"/>
      <c r="I615" s="65">
        <v>0</v>
      </c>
      <c r="J615" s="66">
        <v>95</v>
      </c>
      <c r="K615" s="67">
        <v>0</v>
      </c>
    </row>
    <row r="616" spans="1:11" s="8" customFormat="1" ht="15" outlineLevel="1">
      <c r="A616" s="59" t="s">
        <v>43</v>
      </c>
      <c r="B616" s="60"/>
      <c r="C616" s="60" t="s">
        <v>57</v>
      </c>
      <c r="D616" s="61" t="s">
        <v>54</v>
      </c>
      <c r="E616" s="62">
        <v>77</v>
      </c>
      <c r="F616" s="63"/>
      <c r="G616" s="64"/>
      <c r="H616" s="63"/>
      <c r="I616" s="65">
        <v>0</v>
      </c>
      <c r="J616" s="66">
        <v>65</v>
      </c>
      <c r="K616" s="67">
        <v>0</v>
      </c>
    </row>
    <row r="617" spans="1:11" s="8" customFormat="1" ht="30" outlineLevel="1">
      <c r="A617" s="59" t="s">
        <v>43</v>
      </c>
      <c r="B617" s="60"/>
      <c r="C617" s="60" t="s">
        <v>58</v>
      </c>
      <c r="D617" s="61" t="s">
        <v>59</v>
      </c>
      <c r="E617" s="62">
        <v>160.5</v>
      </c>
      <c r="F617" s="63"/>
      <c r="G617" s="64" t="s">
        <v>76</v>
      </c>
      <c r="H617" s="63"/>
      <c r="I617" s="65">
        <v>5.68</v>
      </c>
      <c r="J617" s="66"/>
      <c r="K617" s="67"/>
    </row>
    <row r="618" spans="1:11" s="8" customFormat="1" ht="15.75">
      <c r="A618" s="70" t="s">
        <v>43</v>
      </c>
      <c r="B618" s="71"/>
      <c r="C618" s="71" t="s">
        <v>60</v>
      </c>
      <c r="D618" s="72"/>
      <c r="E618" s="73" t="s">
        <v>43</v>
      </c>
      <c r="F618" s="74"/>
      <c r="G618" s="75"/>
      <c r="H618" s="74"/>
      <c r="I618" s="76">
        <v>176.27</v>
      </c>
      <c r="J618" s="77"/>
      <c r="K618" s="78">
        <v>3947.1</v>
      </c>
    </row>
    <row r="619" spans="1:11" s="8" customFormat="1" ht="180">
      <c r="A619" s="59">
        <v>45</v>
      </c>
      <c r="B619" s="60" t="s">
        <v>292</v>
      </c>
      <c r="C619" s="60" t="s">
        <v>293</v>
      </c>
      <c r="D619" s="61" t="s">
        <v>294</v>
      </c>
      <c r="E619" s="62" t="s">
        <v>295</v>
      </c>
      <c r="F619" s="63">
        <v>5287.07</v>
      </c>
      <c r="G619" s="64"/>
      <c r="H619" s="63"/>
      <c r="I619" s="65"/>
      <c r="J619" s="66"/>
      <c r="K619" s="67"/>
    </row>
    <row r="620" spans="1:11" s="8" customFormat="1" ht="25.5" outlineLevel="1">
      <c r="A620" s="59" t="s">
        <v>43</v>
      </c>
      <c r="B620" s="60"/>
      <c r="C620" s="60" t="s">
        <v>44</v>
      </c>
      <c r="D620" s="61"/>
      <c r="E620" s="62" t="s">
        <v>43</v>
      </c>
      <c r="F620" s="63">
        <v>2156.42</v>
      </c>
      <c r="G620" s="64" t="s">
        <v>94</v>
      </c>
      <c r="H620" s="63"/>
      <c r="I620" s="65">
        <v>1.93</v>
      </c>
      <c r="J620" s="66">
        <v>26.39</v>
      </c>
      <c r="K620" s="67">
        <v>50.97</v>
      </c>
    </row>
    <row r="621" spans="1:11" s="8" customFormat="1" ht="15" outlineLevel="1">
      <c r="A621" s="59" t="s">
        <v>43</v>
      </c>
      <c r="B621" s="60"/>
      <c r="C621" s="60" t="s">
        <v>46</v>
      </c>
      <c r="D621" s="61"/>
      <c r="E621" s="62" t="s">
        <v>43</v>
      </c>
      <c r="F621" s="63">
        <v>2911.48</v>
      </c>
      <c r="G621" s="64" t="s">
        <v>95</v>
      </c>
      <c r="H621" s="63"/>
      <c r="I621" s="65">
        <v>2.58</v>
      </c>
      <c r="J621" s="66">
        <v>11.62</v>
      </c>
      <c r="K621" s="67">
        <v>29.94</v>
      </c>
    </row>
    <row r="622" spans="1:11" s="8" customFormat="1" ht="30" outlineLevel="1">
      <c r="A622" s="59" t="s">
        <v>43</v>
      </c>
      <c r="B622" s="60"/>
      <c r="C622" s="60" t="s">
        <v>48</v>
      </c>
      <c r="D622" s="61"/>
      <c r="E622" s="62" t="s">
        <v>43</v>
      </c>
      <c r="F622" s="63" t="s">
        <v>296</v>
      </c>
      <c r="G622" s="64"/>
      <c r="H622" s="63"/>
      <c r="I622" s="68" t="s">
        <v>297</v>
      </c>
      <c r="J622" s="66">
        <v>26.39</v>
      </c>
      <c r="K622" s="69" t="s">
        <v>298</v>
      </c>
    </row>
    <row r="623" spans="1:11" s="8" customFormat="1" ht="15" outlineLevel="1">
      <c r="A623" s="59" t="s">
        <v>43</v>
      </c>
      <c r="B623" s="60"/>
      <c r="C623" s="60" t="s">
        <v>52</v>
      </c>
      <c r="D623" s="61"/>
      <c r="E623" s="62" t="s">
        <v>43</v>
      </c>
      <c r="F623" s="63">
        <v>219.17</v>
      </c>
      <c r="G623" s="64"/>
      <c r="H623" s="63"/>
      <c r="I623" s="65">
        <v>0.13</v>
      </c>
      <c r="J623" s="66">
        <v>5.14</v>
      </c>
      <c r="K623" s="67">
        <v>0.66</v>
      </c>
    </row>
    <row r="624" spans="1:11" s="8" customFormat="1" ht="15" outlineLevel="1">
      <c r="A624" s="59" t="s">
        <v>43</v>
      </c>
      <c r="B624" s="60"/>
      <c r="C624" s="60" t="s">
        <v>53</v>
      </c>
      <c r="D624" s="61" t="s">
        <v>54</v>
      </c>
      <c r="E624" s="62">
        <v>85</v>
      </c>
      <c r="F624" s="63"/>
      <c r="G624" s="64"/>
      <c r="H624" s="63"/>
      <c r="I624" s="65">
        <v>1.64</v>
      </c>
      <c r="J624" s="66">
        <v>70</v>
      </c>
      <c r="K624" s="67">
        <v>35.68</v>
      </c>
    </row>
    <row r="625" spans="1:11" s="8" customFormat="1" ht="15" outlineLevel="1">
      <c r="A625" s="59" t="s">
        <v>43</v>
      </c>
      <c r="B625" s="60"/>
      <c r="C625" s="60" t="s">
        <v>55</v>
      </c>
      <c r="D625" s="61" t="s">
        <v>54</v>
      </c>
      <c r="E625" s="62">
        <v>70</v>
      </c>
      <c r="F625" s="63"/>
      <c r="G625" s="64"/>
      <c r="H625" s="63"/>
      <c r="I625" s="65">
        <v>1.35</v>
      </c>
      <c r="J625" s="66">
        <v>41</v>
      </c>
      <c r="K625" s="67">
        <v>20.9</v>
      </c>
    </row>
    <row r="626" spans="1:11" s="8" customFormat="1" ht="15" outlineLevel="1">
      <c r="A626" s="59" t="s">
        <v>43</v>
      </c>
      <c r="B626" s="60"/>
      <c r="C626" s="60" t="s">
        <v>56</v>
      </c>
      <c r="D626" s="61" t="s">
        <v>54</v>
      </c>
      <c r="E626" s="62">
        <v>98</v>
      </c>
      <c r="F626" s="63"/>
      <c r="G626" s="64"/>
      <c r="H626" s="63"/>
      <c r="I626" s="65">
        <v>0.5</v>
      </c>
      <c r="J626" s="66">
        <v>95</v>
      </c>
      <c r="K626" s="67">
        <v>12.74</v>
      </c>
    </row>
    <row r="627" spans="1:11" s="8" customFormat="1" ht="15" outlineLevel="1">
      <c r="A627" s="59" t="s">
        <v>43</v>
      </c>
      <c r="B627" s="60"/>
      <c r="C627" s="60" t="s">
        <v>57</v>
      </c>
      <c r="D627" s="61" t="s">
        <v>54</v>
      </c>
      <c r="E627" s="62">
        <v>77</v>
      </c>
      <c r="F627" s="63"/>
      <c r="G627" s="64"/>
      <c r="H627" s="63"/>
      <c r="I627" s="65">
        <v>0.39</v>
      </c>
      <c r="J627" s="66">
        <v>65</v>
      </c>
      <c r="K627" s="67">
        <v>8.7200000000000006</v>
      </c>
    </row>
    <row r="628" spans="1:11" s="8" customFormat="1" ht="30" outlineLevel="1">
      <c r="A628" s="59" t="s">
        <v>43</v>
      </c>
      <c r="B628" s="60"/>
      <c r="C628" s="60" t="s">
        <v>58</v>
      </c>
      <c r="D628" s="61" t="s">
        <v>59</v>
      </c>
      <c r="E628" s="62">
        <v>211</v>
      </c>
      <c r="F628" s="63"/>
      <c r="G628" s="64" t="s">
        <v>94</v>
      </c>
      <c r="H628" s="63"/>
      <c r="I628" s="65">
        <v>0.19</v>
      </c>
      <c r="J628" s="66"/>
      <c r="K628" s="67"/>
    </row>
    <row r="629" spans="1:11" s="8" customFormat="1" ht="15.75">
      <c r="A629" s="70" t="s">
        <v>43</v>
      </c>
      <c r="B629" s="71"/>
      <c r="C629" s="71" t="s">
        <v>60</v>
      </c>
      <c r="D629" s="72"/>
      <c r="E629" s="73" t="s">
        <v>43</v>
      </c>
      <c r="F629" s="74"/>
      <c r="G629" s="75"/>
      <c r="H629" s="74"/>
      <c r="I629" s="76">
        <v>8.52</v>
      </c>
      <c r="J629" s="77"/>
      <c r="K629" s="78">
        <v>159.61000000000001</v>
      </c>
    </row>
    <row r="630" spans="1:11" s="8" customFormat="1" ht="15" outlineLevel="1">
      <c r="A630" s="59" t="s">
        <v>43</v>
      </c>
      <c r="B630" s="60"/>
      <c r="C630" s="60" t="s">
        <v>61</v>
      </c>
      <c r="D630" s="61"/>
      <c r="E630" s="62" t="s">
        <v>43</v>
      </c>
      <c r="F630" s="63"/>
      <c r="G630" s="64"/>
      <c r="H630" s="63"/>
      <c r="I630" s="65"/>
      <c r="J630" s="66"/>
      <c r="K630" s="67"/>
    </row>
    <row r="631" spans="1:11" s="8" customFormat="1" ht="25.5" outlineLevel="1">
      <c r="A631" s="59" t="s">
        <v>43</v>
      </c>
      <c r="B631" s="60"/>
      <c r="C631" s="60" t="s">
        <v>46</v>
      </c>
      <c r="D631" s="61"/>
      <c r="E631" s="62" t="s">
        <v>43</v>
      </c>
      <c r="F631" s="63">
        <v>574.14</v>
      </c>
      <c r="G631" s="64" t="s">
        <v>100</v>
      </c>
      <c r="H631" s="63"/>
      <c r="I631" s="65">
        <v>0.05</v>
      </c>
      <c r="J631" s="66">
        <v>26.39</v>
      </c>
      <c r="K631" s="67">
        <v>1.34</v>
      </c>
    </row>
    <row r="632" spans="1:11" s="8" customFormat="1" ht="25.5" outlineLevel="1">
      <c r="A632" s="59" t="s">
        <v>43</v>
      </c>
      <c r="B632" s="60"/>
      <c r="C632" s="60" t="s">
        <v>48</v>
      </c>
      <c r="D632" s="61"/>
      <c r="E632" s="62" t="s">
        <v>43</v>
      </c>
      <c r="F632" s="63">
        <v>574.14</v>
      </c>
      <c r="G632" s="64" t="s">
        <v>100</v>
      </c>
      <c r="H632" s="63"/>
      <c r="I632" s="65">
        <v>0.05</v>
      </c>
      <c r="J632" s="66">
        <v>26.39</v>
      </c>
      <c r="K632" s="67">
        <v>1.34</v>
      </c>
    </row>
    <row r="633" spans="1:11" s="8" customFormat="1" ht="15" outlineLevel="1">
      <c r="A633" s="59" t="s">
        <v>43</v>
      </c>
      <c r="B633" s="60"/>
      <c r="C633" s="60" t="s">
        <v>63</v>
      </c>
      <c r="D633" s="61" t="s">
        <v>54</v>
      </c>
      <c r="E633" s="62">
        <v>175</v>
      </c>
      <c r="F633" s="63"/>
      <c r="G633" s="64"/>
      <c r="H633" s="63"/>
      <c r="I633" s="65">
        <v>0.09</v>
      </c>
      <c r="J633" s="66">
        <v>160</v>
      </c>
      <c r="K633" s="67">
        <v>2.14</v>
      </c>
    </row>
    <row r="634" spans="1:11" s="8" customFormat="1" ht="15" outlineLevel="1">
      <c r="A634" s="59" t="s">
        <v>43</v>
      </c>
      <c r="B634" s="60"/>
      <c r="C634" s="60" t="s">
        <v>64</v>
      </c>
      <c r="D634" s="61"/>
      <c r="E634" s="62" t="s">
        <v>43</v>
      </c>
      <c r="F634" s="63"/>
      <c r="G634" s="64"/>
      <c r="H634" s="63"/>
      <c r="I634" s="65">
        <v>0.14000000000000001</v>
      </c>
      <c r="J634" s="66"/>
      <c r="K634" s="67">
        <v>3.48</v>
      </c>
    </row>
    <row r="635" spans="1:11" s="8" customFormat="1" ht="15.75">
      <c r="A635" s="70" t="s">
        <v>43</v>
      </c>
      <c r="B635" s="71"/>
      <c r="C635" s="71" t="s">
        <v>65</v>
      </c>
      <c r="D635" s="72"/>
      <c r="E635" s="73" t="s">
        <v>43</v>
      </c>
      <c r="F635" s="74"/>
      <c r="G635" s="75"/>
      <c r="H635" s="74"/>
      <c r="I635" s="76">
        <v>8.66</v>
      </c>
      <c r="J635" s="77"/>
      <c r="K635" s="78">
        <v>163.09</v>
      </c>
    </row>
    <row r="636" spans="1:11" s="8" customFormat="1" ht="90">
      <c r="A636" s="59">
        <v>46</v>
      </c>
      <c r="B636" s="60" t="s">
        <v>299</v>
      </c>
      <c r="C636" s="60" t="s">
        <v>300</v>
      </c>
      <c r="D636" s="61" t="s">
        <v>106</v>
      </c>
      <c r="E636" s="62" t="s">
        <v>301</v>
      </c>
      <c r="F636" s="63">
        <v>3365.52</v>
      </c>
      <c r="G636" s="64"/>
      <c r="H636" s="63"/>
      <c r="I636" s="65">
        <v>357.42</v>
      </c>
      <c r="J636" s="66">
        <v>4.51</v>
      </c>
      <c r="K636" s="78">
        <v>1611.96</v>
      </c>
    </row>
    <row r="637" spans="1:11" s="8" customFormat="1" ht="195">
      <c r="A637" s="59">
        <v>47</v>
      </c>
      <c r="B637" s="60" t="s">
        <v>302</v>
      </c>
      <c r="C637" s="60" t="s">
        <v>303</v>
      </c>
      <c r="D637" s="61" t="s">
        <v>142</v>
      </c>
      <c r="E637" s="62" t="s">
        <v>259</v>
      </c>
      <c r="F637" s="63">
        <v>5450.86</v>
      </c>
      <c r="G637" s="64"/>
      <c r="H637" s="63"/>
      <c r="I637" s="65"/>
      <c r="J637" s="66"/>
      <c r="K637" s="67"/>
    </row>
    <row r="638" spans="1:11" s="8" customFormat="1" ht="25.5" outlineLevel="1">
      <c r="A638" s="59" t="s">
        <v>43</v>
      </c>
      <c r="B638" s="60"/>
      <c r="C638" s="60" t="s">
        <v>44</v>
      </c>
      <c r="D638" s="61"/>
      <c r="E638" s="62" t="s">
        <v>43</v>
      </c>
      <c r="F638" s="63">
        <v>869.59</v>
      </c>
      <c r="G638" s="64" t="s">
        <v>94</v>
      </c>
      <c r="H638" s="63"/>
      <c r="I638" s="65">
        <v>1773.87</v>
      </c>
      <c r="J638" s="66">
        <v>26.39</v>
      </c>
      <c r="K638" s="67">
        <v>46812.34</v>
      </c>
    </row>
    <row r="639" spans="1:11" s="8" customFormat="1" ht="15" outlineLevel="1">
      <c r="A639" s="59" t="s">
        <v>43</v>
      </c>
      <c r="B639" s="60"/>
      <c r="C639" s="60" t="s">
        <v>46</v>
      </c>
      <c r="D639" s="61"/>
      <c r="E639" s="62" t="s">
        <v>43</v>
      </c>
      <c r="F639" s="63">
        <v>47.52</v>
      </c>
      <c r="G639" s="64" t="s">
        <v>95</v>
      </c>
      <c r="H639" s="63"/>
      <c r="I639" s="65">
        <v>95.79</v>
      </c>
      <c r="J639" s="66">
        <v>8.6199999999999992</v>
      </c>
      <c r="K639" s="67">
        <v>825.68</v>
      </c>
    </row>
    <row r="640" spans="1:11" s="8" customFormat="1" ht="15" outlineLevel="1">
      <c r="A640" s="59" t="s">
        <v>43</v>
      </c>
      <c r="B640" s="60"/>
      <c r="C640" s="60" t="s">
        <v>48</v>
      </c>
      <c r="D640" s="61"/>
      <c r="E640" s="62" t="s">
        <v>43</v>
      </c>
      <c r="F640" s="63" t="s">
        <v>304</v>
      </c>
      <c r="G640" s="64"/>
      <c r="H640" s="63"/>
      <c r="I640" s="68" t="s">
        <v>305</v>
      </c>
      <c r="J640" s="66">
        <v>26.39</v>
      </c>
      <c r="K640" s="69" t="s">
        <v>306</v>
      </c>
    </row>
    <row r="641" spans="1:11" s="8" customFormat="1" ht="15" outlineLevel="1">
      <c r="A641" s="59" t="s">
        <v>43</v>
      </c>
      <c r="B641" s="60"/>
      <c r="C641" s="60" t="s">
        <v>52</v>
      </c>
      <c r="D641" s="61"/>
      <c r="E641" s="62" t="s">
        <v>43</v>
      </c>
      <c r="F641" s="63">
        <v>4533.75</v>
      </c>
      <c r="G641" s="64"/>
      <c r="H641" s="63"/>
      <c r="I641" s="65">
        <v>6092.45</v>
      </c>
      <c r="J641" s="66">
        <v>2.85</v>
      </c>
      <c r="K641" s="67">
        <v>17363.490000000002</v>
      </c>
    </row>
    <row r="642" spans="1:11" s="8" customFormat="1" ht="15" outlineLevel="1">
      <c r="A642" s="59" t="s">
        <v>43</v>
      </c>
      <c r="B642" s="60"/>
      <c r="C642" s="60" t="s">
        <v>53</v>
      </c>
      <c r="D642" s="61" t="s">
        <v>54</v>
      </c>
      <c r="E642" s="62">
        <v>100</v>
      </c>
      <c r="F642" s="63"/>
      <c r="G642" s="64"/>
      <c r="H642" s="63"/>
      <c r="I642" s="65">
        <v>1773.87</v>
      </c>
      <c r="J642" s="66">
        <v>83</v>
      </c>
      <c r="K642" s="67">
        <v>38854.239999999998</v>
      </c>
    </row>
    <row r="643" spans="1:11" s="8" customFormat="1" ht="15" outlineLevel="1">
      <c r="A643" s="59" t="s">
        <v>43</v>
      </c>
      <c r="B643" s="60"/>
      <c r="C643" s="60" t="s">
        <v>55</v>
      </c>
      <c r="D643" s="61" t="s">
        <v>54</v>
      </c>
      <c r="E643" s="62">
        <v>64</v>
      </c>
      <c r="F643" s="63"/>
      <c r="G643" s="64"/>
      <c r="H643" s="63"/>
      <c r="I643" s="65">
        <v>1135.28</v>
      </c>
      <c r="J643" s="66">
        <v>41</v>
      </c>
      <c r="K643" s="67">
        <v>19193.060000000001</v>
      </c>
    </row>
    <row r="644" spans="1:11" s="8" customFormat="1" ht="15" outlineLevel="1">
      <c r="A644" s="59" t="s">
        <v>43</v>
      </c>
      <c r="B644" s="60"/>
      <c r="C644" s="60" t="s">
        <v>56</v>
      </c>
      <c r="D644" s="61" t="s">
        <v>54</v>
      </c>
      <c r="E644" s="62">
        <v>98</v>
      </c>
      <c r="F644" s="63"/>
      <c r="G644" s="64"/>
      <c r="H644" s="63"/>
      <c r="I644" s="65">
        <v>10.49</v>
      </c>
      <c r="J644" s="66">
        <v>95</v>
      </c>
      <c r="K644" s="67">
        <v>268.33999999999997</v>
      </c>
    </row>
    <row r="645" spans="1:11" s="8" customFormat="1" ht="15" outlineLevel="1">
      <c r="A645" s="59" t="s">
        <v>43</v>
      </c>
      <c r="B645" s="60"/>
      <c r="C645" s="60" t="s">
        <v>57</v>
      </c>
      <c r="D645" s="61" t="s">
        <v>54</v>
      </c>
      <c r="E645" s="62">
        <v>77</v>
      </c>
      <c r="F645" s="63"/>
      <c r="G645" s="64"/>
      <c r="H645" s="63"/>
      <c r="I645" s="65">
        <v>8.24</v>
      </c>
      <c r="J645" s="66">
        <v>65</v>
      </c>
      <c r="K645" s="67">
        <v>183.6</v>
      </c>
    </row>
    <row r="646" spans="1:11" s="8" customFormat="1" ht="30" outlineLevel="1">
      <c r="A646" s="59" t="s">
        <v>43</v>
      </c>
      <c r="B646" s="60"/>
      <c r="C646" s="60" t="s">
        <v>58</v>
      </c>
      <c r="D646" s="61" t="s">
        <v>59</v>
      </c>
      <c r="E646" s="62">
        <v>60.57</v>
      </c>
      <c r="F646" s="63"/>
      <c r="G646" s="64" t="s">
        <v>94</v>
      </c>
      <c r="H646" s="63"/>
      <c r="I646" s="65">
        <v>123.56</v>
      </c>
      <c r="J646" s="66"/>
      <c r="K646" s="67"/>
    </row>
    <row r="647" spans="1:11" s="8" customFormat="1" ht="15.75">
      <c r="A647" s="70" t="s">
        <v>43</v>
      </c>
      <c r="B647" s="71"/>
      <c r="C647" s="71" t="s">
        <v>60</v>
      </c>
      <c r="D647" s="72"/>
      <c r="E647" s="73" t="s">
        <v>43</v>
      </c>
      <c r="F647" s="74"/>
      <c r="G647" s="75"/>
      <c r="H647" s="74"/>
      <c r="I647" s="76">
        <v>10889.99</v>
      </c>
      <c r="J647" s="77"/>
      <c r="K647" s="78">
        <v>123500.75</v>
      </c>
    </row>
    <row r="648" spans="1:11" s="8" customFormat="1" ht="15" outlineLevel="1">
      <c r="A648" s="59" t="s">
        <v>43</v>
      </c>
      <c r="B648" s="60"/>
      <c r="C648" s="60" t="s">
        <v>61</v>
      </c>
      <c r="D648" s="61"/>
      <c r="E648" s="62" t="s">
        <v>43</v>
      </c>
      <c r="F648" s="63"/>
      <c r="G648" s="64"/>
      <c r="H648" s="63"/>
      <c r="I648" s="65"/>
      <c r="J648" s="66"/>
      <c r="K648" s="67"/>
    </row>
    <row r="649" spans="1:11" s="8" customFormat="1" ht="25.5" outlineLevel="1">
      <c r="A649" s="59" t="s">
        <v>43</v>
      </c>
      <c r="B649" s="60"/>
      <c r="C649" s="60" t="s">
        <v>46</v>
      </c>
      <c r="D649" s="61"/>
      <c r="E649" s="62" t="s">
        <v>43</v>
      </c>
      <c r="F649" s="63">
        <v>5.31</v>
      </c>
      <c r="G649" s="64" t="s">
        <v>100</v>
      </c>
      <c r="H649" s="63"/>
      <c r="I649" s="65">
        <v>1.07</v>
      </c>
      <c r="J649" s="66">
        <v>26.39</v>
      </c>
      <c r="K649" s="67">
        <v>28.25</v>
      </c>
    </row>
    <row r="650" spans="1:11" s="8" customFormat="1" ht="25.5" outlineLevel="1">
      <c r="A650" s="59" t="s">
        <v>43</v>
      </c>
      <c r="B650" s="60"/>
      <c r="C650" s="60" t="s">
        <v>48</v>
      </c>
      <c r="D650" s="61"/>
      <c r="E650" s="62" t="s">
        <v>43</v>
      </c>
      <c r="F650" s="63">
        <v>5.31</v>
      </c>
      <c r="G650" s="64" t="s">
        <v>100</v>
      </c>
      <c r="H650" s="63"/>
      <c r="I650" s="65">
        <v>1.07</v>
      </c>
      <c r="J650" s="66">
        <v>26.39</v>
      </c>
      <c r="K650" s="67">
        <v>28.25</v>
      </c>
    </row>
    <row r="651" spans="1:11" s="8" customFormat="1" ht="15" outlineLevel="1">
      <c r="A651" s="59" t="s">
        <v>43</v>
      </c>
      <c r="B651" s="60"/>
      <c r="C651" s="60" t="s">
        <v>63</v>
      </c>
      <c r="D651" s="61" t="s">
        <v>54</v>
      </c>
      <c r="E651" s="62">
        <v>175</v>
      </c>
      <c r="F651" s="63"/>
      <c r="G651" s="64"/>
      <c r="H651" s="63"/>
      <c r="I651" s="65">
        <v>1.87</v>
      </c>
      <c r="J651" s="66">
        <v>160</v>
      </c>
      <c r="K651" s="67">
        <v>45.2</v>
      </c>
    </row>
    <row r="652" spans="1:11" s="8" customFormat="1" ht="15" outlineLevel="1">
      <c r="A652" s="59" t="s">
        <v>43</v>
      </c>
      <c r="B652" s="60"/>
      <c r="C652" s="60" t="s">
        <v>64</v>
      </c>
      <c r="D652" s="61"/>
      <c r="E652" s="62" t="s">
        <v>43</v>
      </c>
      <c r="F652" s="63"/>
      <c r="G652" s="64"/>
      <c r="H652" s="63"/>
      <c r="I652" s="65">
        <v>2.94</v>
      </c>
      <c r="J652" s="66"/>
      <c r="K652" s="67">
        <v>73.45</v>
      </c>
    </row>
    <row r="653" spans="1:11" s="8" customFormat="1" ht="15.75">
      <c r="A653" s="70" t="s">
        <v>43</v>
      </c>
      <c r="B653" s="71"/>
      <c r="C653" s="71" t="s">
        <v>65</v>
      </c>
      <c r="D653" s="72"/>
      <c r="E653" s="73" t="s">
        <v>43</v>
      </c>
      <c r="F653" s="74"/>
      <c r="G653" s="75"/>
      <c r="H653" s="74"/>
      <c r="I653" s="76">
        <v>10892.93</v>
      </c>
      <c r="J653" s="77"/>
      <c r="K653" s="78">
        <v>123574.2</v>
      </c>
    </row>
    <row r="654" spans="1:11" s="8" customFormat="1" ht="75">
      <c r="A654" s="59">
        <v>48</v>
      </c>
      <c r="B654" s="60" t="s">
        <v>307</v>
      </c>
      <c r="C654" s="60" t="s">
        <v>308</v>
      </c>
      <c r="D654" s="61" t="s">
        <v>156</v>
      </c>
      <c r="E654" s="62" t="s">
        <v>309</v>
      </c>
      <c r="F654" s="63">
        <v>6.79</v>
      </c>
      <c r="G654" s="64"/>
      <c r="H654" s="63"/>
      <c r="I654" s="65">
        <v>68.239999999999995</v>
      </c>
      <c r="J654" s="66">
        <v>5.14</v>
      </c>
      <c r="K654" s="78">
        <v>350.75</v>
      </c>
    </row>
    <row r="655" spans="1:11" s="8" customFormat="1" ht="60">
      <c r="A655" s="59">
        <v>49</v>
      </c>
      <c r="B655" s="60" t="s">
        <v>310</v>
      </c>
      <c r="C655" s="60" t="s">
        <v>311</v>
      </c>
      <c r="D655" s="61" t="s">
        <v>156</v>
      </c>
      <c r="E655" s="62" t="s">
        <v>312</v>
      </c>
      <c r="F655" s="63">
        <v>389.33</v>
      </c>
      <c r="G655" s="64"/>
      <c r="H655" s="63"/>
      <c r="I655" s="65">
        <v>1012.26</v>
      </c>
      <c r="J655" s="66">
        <v>7.18</v>
      </c>
      <c r="K655" s="78">
        <v>7268.01</v>
      </c>
    </row>
    <row r="656" spans="1:11" s="8" customFormat="1" ht="45">
      <c r="A656" s="59">
        <v>50</v>
      </c>
      <c r="B656" s="60" t="s">
        <v>123</v>
      </c>
      <c r="C656" s="60" t="s">
        <v>313</v>
      </c>
      <c r="D656" s="61" t="s">
        <v>125</v>
      </c>
      <c r="E656" s="62">
        <v>260</v>
      </c>
      <c r="F656" s="63">
        <v>11.77</v>
      </c>
      <c r="G656" s="64"/>
      <c r="H656" s="63"/>
      <c r="I656" s="65">
        <v>3060.2</v>
      </c>
      <c r="J656" s="66">
        <v>7.4</v>
      </c>
      <c r="K656" s="78">
        <v>22645.48</v>
      </c>
    </row>
    <row r="657" spans="1:11" s="8" customFormat="1" ht="60">
      <c r="A657" s="59">
        <v>51</v>
      </c>
      <c r="B657" s="60" t="s">
        <v>123</v>
      </c>
      <c r="C657" s="60" t="s">
        <v>314</v>
      </c>
      <c r="D657" s="61" t="s">
        <v>119</v>
      </c>
      <c r="E657" s="62">
        <v>190</v>
      </c>
      <c r="F657" s="63">
        <v>87.56</v>
      </c>
      <c r="G657" s="64"/>
      <c r="H657" s="63"/>
      <c r="I657" s="65">
        <v>16636.400000000001</v>
      </c>
      <c r="J657" s="66">
        <v>7.4</v>
      </c>
      <c r="K657" s="78">
        <v>123109.36</v>
      </c>
    </row>
    <row r="658" spans="1:11" s="8" customFormat="1" ht="60">
      <c r="A658" s="59">
        <v>52</v>
      </c>
      <c r="B658" s="60" t="s">
        <v>123</v>
      </c>
      <c r="C658" s="60" t="s">
        <v>315</v>
      </c>
      <c r="D658" s="61" t="s">
        <v>119</v>
      </c>
      <c r="E658" s="62">
        <v>170</v>
      </c>
      <c r="F658" s="63">
        <v>72.78</v>
      </c>
      <c r="G658" s="64"/>
      <c r="H658" s="63"/>
      <c r="I658" s="65">
        <v>12372.6</v>
      </c>
      <c r="J658" s="66">
        <v>7.4</v>
      </c>
      <c r="K658" s="78">
        <v>91557.24</v>
      </c>
    </row>
    <row r="659" spans="1:11" s="8" customFormat="1" ht="180">
      <c r="A659" s="59">
        <v>53</v>
      </c>
      <c r="B659" s="60" t="s">
        <v>316</v>
      </c>
      <c r="C659" s="60" t="s">
        <v>317</v>
      </c>
      <c r="D659" s="61" t="s">
        <v>265</v>
      </c>
      <c r="E659" s="62" t="s">
        <v>266</v>
      </c>
      <c r="F659" s="63">
        <v>943.06</v>
      </c>
      <c r="G659" s="64"/>
      <c r="H659" s="63"/>
      <c r="I659" s="65"/>
      <c r="J659" s="66"/>
      <c r="K659" s="67"/>
    </row>
    <row r="660" spans="1:11" s="8" customFormat="1" ht="25.5" outlineLevel="1">
      <c r="A660" s="59" t="s">
        <v>43</v>
      </c>
      <c r="B660" s="60"/>
      <c r="C660" s="60" t="s">
        <v>44</v>
      </c>
      <c r="D660" s="61"/>
      <c r="E660" s="62" t="s">
        <v>43</v>
      </c>
      <c r="F660" s="63">
        <v>256.51</v>
      </c>
      <c r="G660" s="64" t="s">
        <v>94</v>
      </c>
      <c r="H660" s="63"/>
      <c r="I660" s="65">
        <v>2616.2600000000002</v>
      </c>
      <c r="J660" s="66">
        <v>26.39</v>
      </c>
      <c r="K660" s="67">
        <v>69043.070000000007</v>
      </c>
    </row>
    <row r="661" spans="1:11" s="8" customFormat="1" ht="15" outlineLevel="1">
      <c r="A661" s="59" t="s">
        <v>43</v>
      </c>
      <c r="B661" s="60"/>
      <c r="C661" s="60" t="s">
        <v>46</v>
      </c>
      <c r="D661" s="61"/>
      <c r="E661" s="62" t="s">
        <v>43</v>
      </c>
      <c r="F661" s="63">
        <v>49.51</v>
      </c>
      <c r="G661" s="64" t="s">
        <v>95</v>
      </c>
      <c r="H661" s="63"/>
      <c r="I661" s="65">
        <v>498.99</v>
      </c>
      <c r="J661" s="66">
        <v>10.93</v>
      </c>
      <c r="K661" s="67">
        <v>5453.92</v>
      </c>
    </row>
    <row r="662" spans="1:11" s="8" customFormat="1" ht="15" outlineLevel="1">
      <c r="A662" s="59" t="s">
        <v>43</v>
      </c>
      <c r="B662" s="60"/>
      <c r="C662" s="60" t="s">
        <v>48</v>
      </c>
      <c r="D662" s="61"/>
      <c r="E662" s="62" t="s">
        <v>43</v>
      </c>
      <c r="F662" s="63" t="s">
        <v>267</v>
      </c>
      <c r="G662" s="64"/>
      <c r="H662" s="63"/>
      <c r="I662" s="68" t="s">
        <v>318</v>
      </c>
      <c r="J662" s="66">
        <v>26.39</v>
      </c>
      <c r="K662" s="69" t="s">
        <v>319</v>
      </c>
    </row>
    <row r="663" spans="1:11" s="8" customFormat="1" ht="15" outlineLevel="1">
      <c r="A663" s="59" t="s">
        <v>43</v>
      </c>
      <c r="B663" s="60"/>
      <c r="C663" s="60" t="s">
        <v>52</v>
      </c>
      <c r="D663" s="61"/>
      <c r="E663" s="62" t="s">
        <v>43</v>
      </c>
      <c r="F663" s="63">
        <v>637.04</v>
      </c>
      <c r="G663" s="64"/>
      <c r="H663" s="63"/>
      <c r="I663" s="65">
        <v>4280.2700000000004</v>
      </c>
      <c r="J663" s="66">
        <v>7.02</v>
      </c>
      <c r="K663" s="67">
        <v>30047.51</v>
      </c>
    </row>
    <row r="664" spans="1:11" s="8" customFormat="1" ht="15" outlineLevel="1">
      <c r="A664" s="59" t="s">
        <v>43</v>
      </c>
      <c r="B664" s="60"/>
      <c r="C664" s="60" t="s">
        <v>53</v>
      </c>
      <c r="D664" s="61" t="s">
        <v>54</v>
      </c>
      <c r="E664" s="62">
        <v>91</v>
      </c>
      <c r="F664" s="63"/>
      <c r="G664" s="64"/>
      <c r="H664" s="63"/>
      <c r="I664" s="65">
        <v>2380.8000000000002</v>
      </c>
      <c r="J664" s="66">
        <v>75</v>
      </c>
      <c r="K664" s="67">
        <v>51782.3</v>
      </c>
    </row>
    <row r="665" spans="1:11" s="8" customFormat="1" ht="15" outlineLevel="1">
      <c r="A665" s="59" t="s">
        <v>43</v>
      </c>
      <c r="B665" s="60"/>
      <c r="C665" s="60" t="s">
        <v>55</v>
      </c>
      <c r="D665" s="61" t="s">
        <v>54</v>
      </c>
      <c r="E665" s="62">
        <v>70</v>
      </c>
      <c r="F665" s="63"/>
      <c r="G665" s="64"/>
      <c r="H665" s="63"/>
      <c r="I665" s="65">
        <v>1831.38</v>
      </c>
      <c r="J665" s="66">
        <v>41</v>
      </c>
      <c r="K665" s="67">
        <v>28307.66</v>
      </c>
    </row>
    <row r="666" spans="1:11" s="8" customFormat="1" ht="15" outlineLevel="1">
      <c r="A666" s="59" t="s">
        <v>43</v>
      </c>
      <c r="B666" s="60"/>
      <c r="C666" s="60" t="s">
        <v>56</v>
      </c>
      <c r="D666" s="61" t="s">
        <v>54</v>
      </c>
      <c r="E666" s="62">
        <v>98</v>
      </c>
      <c r="F666" s="63"/>
      <c r="G666" s="64"/>
      <c r="H666" s="63"/>
      <c r="I666" s="65">
        <v>97.78</v>
      </c>
      <c r="J666" s="66">
        <v>95</v>
      </c>
      <c r="K666" s="67">
        <v>2501.46</v>
      </c>
    </row>
    <row r="667" spans="1:11" s="8" customFormat="1" ht="15" outlineLevel="1">
      <c r="A667" s="59" t="s">
        <v>43</v>
      </c>
      <c r="B667" s="60"/>
      <c r="C667" s="60" t="s">
        <v>57</v>
      </c>
      <c r="D667" s="61" t="s">
        <v>54</v>
      </c>
      <c r="E667" s="62">
        <v>77</v>
      </c>
      <c r="F667" s="63"/>
      <c r="G667" s="64"/>
      <c r="H667" s="63"/>
      <c r="I667" s="65">
        <v>76.83</v>
      </c>
      <c r="J667" s="66">
        <v>65</v>
      </c>
      <c r="K667" s="67">
        <v>1711.53</v>
      </c>
    </row>
    <row r="668" spans="1:11" s="8" customFormat="1" ht="30" outlineLevel="1">
      <c r="A668" s="59" t="s">
        <v>43</v>
      </c>
      <c r="B668" s="60"/>
      <c r="C668" s="60" t="s">
        <v>58</v>
      </c>
      <c r="D668" s="61" t="s">
        <v>59</v>
      </c>
      <c r="E668" s="62">
        <v>20.04</v>
      </c>
      <c r="F668" s="63"/>
      <c r="G668" s="64" t="s">
        <v>94</v>
      </c>
      <c r="H668" s="63"/>
      <c r="I668" s="65">
        <v>204.4</v>
      </c>
      <c r="J668" s="66"/>
      <c r="K668" s="67"/>
    </row>
    <row r="669" spans="1:11" s="8" customFormat="1" ht="15.75">
      <c r="A669" s="70" t="s">
        <v>43</v>
      </c>
      <c r="B669" s="71"/>
      <c r="C669" s="71" t="s">
        <v>60</v>
      </c>
      <c r="D669" s="72"/>
      <c r="E669" s="73" t="s">
        <v>43</v>
      </c>
      <c r="F669" s="74"/>
      <c r="G669" s="75"/>
      <c r="H669" s="74"/>
      <c r="I669" s="76">
        <v>11782.31</v>
      </c>
      <c r="J669" s="77"/>
      <c r="K669" s="78">
        <v>188847.45</v>
      </c>
    </row>
    <row r="670" spans="1:11" s="8" customFormat="1" ht="15" outlineLevel="1">
      <c r="A670" s="59" t="s">
        <v>43</v>
      </c>
      <c r="B670" s="60"/>
      <c r="C670" s="60" t="s">
        <v>61</v>
      </c>
      <c r="D670" s="61"/>
      <c r="E670" s="62" t="s">
        <v>43</v>
      </c>
      <c r="F670" s="63"/>
      <c r="G670" s="64"/>
      <c r="H670" s="63"/>
      <c r="I670" s="65"/>
      <c r="J670" s="66"/>
      <c r="K670" s="67"/>
    </row>
    <row r="671" spans="1:11" s="8" customFormat="1" ht="25.5" outlineLevel="1">
      <c r="A671" s="59" t="s">
        <v>43</v>
      </c>
      <c r="B671" s="60"/>
      <c r="C671" s="60" t="s">
        <v>46</v>
      </c>
      <c r="D671" s="61"/>
      <c r="E671" s="62" t="s">
        <v>43</v>
      </c>
      <c r="F671" s="63">
        <v>9.9</v>
      </c>
      <c r="G671" s="64" t="s">
        <v>100</v>
      </c>
      <c r="H671" s="63"/>
      <c r="I671" s="65">
        <v>9.98</v>
      </c>
      <c r="J671" s="66">
        <v>26.39</v>
      </c>
      <c r="K671" s="67">
        <v>263.31</v>
      </c>
    </row>
    <row r="672" spans="1:11" s="8" customFormat="1" ht="25.5" outlineLevel="1">
      <c r="A672" s="59" t="s">
        <v>43</v>
      </c>
      <c r="B672" s="60"/>
      <c r="C672" s="60" t="s">
        <v>48</v>
      </c>
      <c r="D672" s="61"/>
      <c r="E672" s="62" t="s">
        <v>43</v>
      </c>
      <c r="F672" s="63">
        <v>9.9</v>
      </c>
      <c r="G672" s="64" t="s">
        <v>100</v>
      </c>
      <c r="H672" s="63"/>
      <c r="I672" s="65">
        <v>9.98</v>
      </c>
      <c r="J672" s="66">
        <v>26.39</v>
      </c>
      <c r="K672" s="67">
        <v>263.31</v>
      </c>
    </row>
    <row r="673" spans="1:11" s="8" customFormat="1" ht="15" outlineLevel="1">
      <c r="A673" s="59" t="s">
        <v>43</v>
      </c>
      <c r="B673" s="60"/>
      <c r="C673" s="60" t="s">
        <v>63</v>
      </c>
      <c r="D673" s="61" t="s">
        <v>54</v>
      </c>
      <c r="E673" s="62">
        <v>175</v>
      </c>
      <c r="F673" s="63"/>
      <c r="G673" s="64"/>
      <c r="H673" s="63"/>
      <c r="I673" s="65">
        <v>17.46</v>
      </c>
      <c r="J673" s="66">
        <v>160</v>
      </c>
      <c r="K673" s="67">
        <v>421.29</v>
      </c>
    </row>
    <row r="674" spans="1:11" s="8" customFormat="1" ht="15" outlineLevel="1">
      <c r="A674" s="59" t="s">
        <v>43</v>
      </c>
      <c r="B674" s="60"/>
      <c r="C674" s="60" t="s">
        <v>64</v>
      </c>
      <c r="D674" s="61"/>
      <c r="E674" s="62" t="s">
        <v>43</v>
      </c>
      <c r="F674" s="63"/>
      <c r="G674" s="64"/>
      <c r="H674" s="63"/>
      <c r="I674" s="65">
        <v>27.44</v>
      </c>
      <c r="J674" s="66"/>
      <c r="K674" s="67">
        <v>684.6</v>
      </c>
    </row>
    <row r="675" spans="1:11" s="8" customFormat="1" ht="15.75">
      <c r="A675" s="70" t="s">
        <v>43</v>
      </c>
      <c r="B675" s="71"/>
      <c r="C675" s="71" t="s">
        <v>65</v>
      </c>
      <c r="D675" s="72"/>
      <c r="E675" s="73" t="s">
        <v>43</v>
      </c>
      <c r="F675" s="74"/>
      <c r="G675" s="75"/>
      <c r="H675" s="74"/>
      <c r="I675" s="76">
        <v>11809.75</v>
      </c>
      <c r="J675" s="77"/>
      <c r="K675" s="78">
        <v>189532.05</v>
      </c>
    </row>
    <row r="676" spans="1:11" s="8" customFormat="1" ht="60">
      <c r="A676" s="59">
        <v>54</v>
      </c>
      <c r="B676" s="60" t="s">
        <v>320</v>
      </c>
      <c r="C676" s="60" t="s">
        <v>321</v>
      </c>
      <c r="D676" s="61" t="s">
        <v>322</v>
      </c>
      <c r="E676" s="62">
        <v>6.5174300000000001</v>
      </c>
      <c r="F676" s="63">
        <v>528.88</v>
      </c>
      <c r="G676" s="64"/>
      <c r="H676" s="63"/>
      <c r="I676" s="65">
        <v>3446.94</v>
      </c>
      <c r="J676" s="66">
        <v>7.34</v>
      </c>
      <c r="K676" s="78">
        <v>25300.53</v>
      </c>
    </row>
    <row r="677" spans="1:11" s="8" customFormat="1" ht="195">
      <c r="A677" s="59">
        <v>55</v>
      </c>
      <c r="B677" s="60" t="s">
        <v>323</v>
      </c>
      <c r="C677" s="60" t="s">
        <v>324</v>
      </c>
      <c r="D677" s="61" t="s">
        <v>142</v>
      </c>
      <c r="E677" s="62" t="s">
        <v>259</v>
      </c>
      <c r="F677" s="63">
        <v>7392.41</v>
      </c>
      <c r="G677" s="64"/>
      <c r="H677" s="63"/>
      <c r="I677" s="65"/>
      <c r="J677" s="66"/>
      <c r="K677" s="67"/>
    </row>
    <row r="678" spans="1:11" s="8" customFormat="1" ht="25.5" outlineLevel="1">
      <c r="A678" s="59" t="s">
        <v>43</v>
      </c>
      <c r="B678" s="60"/>
      <c r="C678" s="60" t="s">
        <v>44</v>
      </c>
      <c r="D678" s="61"/>
      <c r="E678" s="62" t="s">
        <v>43</v>
      </c>
      <c r="F678" s="63">
        <v>721.04</v>
      </c>
      <c r="G678" s="64" t="s">
        <v>94</v>
      </c>
      <c r="H678" s="63"/>
      <c r="I678" s="65">
        <v>1470.84</v>
      </c>
      <c r="J678" s="66">
        <v>26.39</v>
      </c>
      <c r="K678" s="67">
        <v>38815.5</v>
      </c>
    </row>
    <row r="679" spans="1:11" s="8" customFormat="1" ht="15" outlineLevel="1">
      <c r="A679" s="59" t="s">
        <v>43</v>
      </c>
      <c r="B679" s="60"/>
      <c r="C679" s="60" t="s">
        <v>46</v>
      </c>
      <c r="D679" s="61"/>
      <c r="E679" s="62" t="s">
        <v>43</v>
      </c>
      <c r="F679" s="63">
        <v>8.31</v>
      </c>
      <c r="G679" s="64" t="s">
        <v>95</v>
      </c>
      <c r="H679" s="63"/>
      <c r="I679" s="65">
        <v>16.75</v>
      </c>
      <c r="J679" s="66">
        <v>7.24</v>
      </c>
      <c r="K679" s="67">
        <v>121.27</v>
      </c>
    </row>
    <row r="680" spans="1:11" s="8" customFormat="1" ht="15" outlineLevel="1">
      <c r="A680" s="59" t="s">
        <v>43</v>
      </c>
      <c r="B680" s="60"/>
      <c r="C680" s="60" t="s">
        <v>48</v>
      </c>
      <c r="D680" s="61"/>
      <c r="E680" s="62" t="s">
        <v>43</v>
      </c>
      <c r="F680" s="63" t="s">
        <v>325</v>
      </c>
      <c r="G680" s="64"/>
      <c r="H680" s="63"/>
      <c r="I680" s="68" t="s">
        <v>326</v>
      </c>
      <c r="J680" s="66">
        <v>26.39</v>
      </c>
      <c r="K680" s="69" t="s">
        <v>327</v>
      </c>
    </row>
    <row r="681" spans="1:11" s="8" customFormat="1" ht="15" outlineLevel="1">
      <c r="A681" s="59" t="s">
        <v>43</v>
      </c>
      <c r="B681" s="60"/>
      <c r="C681" s="60" t="s">
        <v>52</v>
      </c>
      <c r="D681" s="61"/>
      <c r="E681" s="62" t="s">
        <v>43</v>
      </c>
      <c r="F681" s="63">
        <v>6663.06</v>
      </c>
      <c r="G681" s="64"/>
      <c r="H681" s="63"/>
      <c r="I681" s="65">
        <v>8953.82</v>
      </c>
      <c r="J681" s="66">
        <v>9.98</v>
      </c>
      <c r="K681" s="67">
        <v>89359.12</v>
      </c>
    </row>
    <row r="682" spans="1:11" s="8" customFormat="1" ht="15" outlineLevel="1">
      <c r="A682" s="59" t="s">
        <v>43</v>
      </c>
      <c r="B682" s="60"/>
      <c r="C682" s="60" t="s">
        <v>53</v>
      </c>
      <c r="D682" s="61" t="s">
        <v>54</v>
      </c>
      <c r="E682" s="62">
        <v>100</v>
      </c>
      <c r="F682" s="63"/>
      <c r="G682" s="64"/>
      <c r="H682" s="63"/>
      <c r="I682" s="65">
        <v>1470.84</v>
      </c>
      <c r="J682" s="66">
        <v>83</v>
      </c>
      <c r="K682" s="67">
        <v>32216.87</v>
      </c>
    </row>
    <row r="683" spans="1:11" s="8" customFormat="1" ht="15" outlineLevel="1">
      <c r="A683" s="59" t="s">
        <v>43</v>
      </c>
      <c r="B683" s="60"/>
      <c r="C683" s="60" t="s">
        <v>55</v>
      </c>
      <c r="D683" s="61" t="s">
        <v>54</v>
      </c>
      <c r="E683" s="62">
        <v>64</v>
      </c>
      <c r="F683" s="63"/>
      <c r="G683" s="64"/>
      <c r="H683" s="63"/>
      <c r="I683" s="65">
        <v>941.34</v>
      </c>
      <c r="J683" s="66">
        <v>41</v>
      </c>
      <c r="K683" s="67">
        <v>15914.36</v>
      </c>
    </row>
    <row r="684" spans="1:11" s="8" customFormat="1" ht="15" outlineLevel="1">
      <c r="A684" s="59" t="s">
        <v>43</v>
      </c>
      <c r="B684" s="60"/>
      <c r="C684" s="60" t="s">
        <v>56</v>
      </c>
      <c r="D684" s="61" t="s">
        <v>54</v>
      </c>
      <c r="E684" s="62">
        <v>98</v>
      </c>
      <c r="F684" s="63"/>
      <c r="G684" s="64"/>
      <c r="H684" s="63"/>
      <c r="I684" s="65">
        <v>0.85</v>
      </c>
      <c r="J684" s="66">
        <v>95</v>
      </c>
      <c r="K684" s="67">
        <v>21.73</v>
      </c>
    </row>
    <row r="685" spans="1:11" s="8" customFormat="1" ht="15" outlineLevel="1">
      <c r="A685" s="59" t="s">
        <v>43</v>
      </c>
      <c r="B685" s="60"/>
      <c r="C685" s="60" t="s">
        <v>57</v>
      </c>
      <c r="D685" s="61" t="s">
        <v>54</v>
      </c>
      <c r="E685" s="62">
        <v>77</v>
      </c>
      <c r="F685" s="63"/>
      <c r="G685" s="64"/>
      <c r="H685" s="63"/>
      <c r="I685" s="65">
        <v>0.67</v>
      </c>
      <c r="J685" s="66">
        <v>65</v>
      </c>
      <c r="K685" s="67">
        <v>14.87</v>
      </c>
    </row>
    <row r="686" spans="1:11" s="8" customFormat="1" ht="30" outlineLevel="1">
      <c r="A686" s="59" t="s">
        <v>43</v>
      </c>
      <c r="B686" s="60"/>
      <c r="C686" s="60" t="s">
        <v>58</v>
      </c>
      <c r="D686" s="61" t="s">
        <v>59</v>
      </c>
      <c r="E686" s="62">
        <v>50.15</v>
      </c>
      <c r="F686" s="63"/>
      <c r="G686" s="64" t="s">
        <v>94</v>
      </c>
      <c r="H686" s="63"/>
      <c r="I686" s="65">
        <v>102.3</v>
      </c>
      <c r="J686" s="66"/>
      <c r="K686" s="67"/>
    </row>
    <row r="687" spans="1:11" s="8" customFormat="1" ht="15.75">
      <c r="A687" s="70" t="s">
        <v>43</v>
      </c>
      <c r="B687" s="71"/>
      <c r="C687" s="71" t="s">
        <v>60</v>
      </c>
      <c r="D687" s="72"/>
      <c r="E687" s="73" t="s">
        <v>43</v>
      </c>
      <c r="F687" s="74"/>
      <c r="G687" s="75"/>
      <c r="H687" s="74"/>
      <c r="I687" s="76">
        <v>12855.11</v>
      </c>
      <c r="J687" s="77"/>
      <c r="K687" s="78">
        <v>176463.72</v>
      </c>
    </row>
    <row r="688" spans="1:11" s="8" customFormat="1" ht="15" outlineLevel="1">
      <c r="A688" s="59" t="s">
        <v>43</v>
      </c>
      <c r="B688" s="60"/>
      <c r="C688" s="60" t="s">
        <v>61</v>
      </c>
      <c r="D688" s="61"/>
      <c r="E688" s="62" t="s">
        <v>43</v>
      </c>
      <c r="F688" s="63"/>
      <c r="G688" s="64"/>
      <c r="H688" s="63"/>
      <c r="I688" s="65"/>
      <c r="J688" s="66"/>
      <c r="K688" s="67"/>
    </row>
    <row r="689" spans="1:11" s="8" customFormat="1" ht="25.5" outlineLevel="1">
      <c r="A689" s="59" t="s">
        <v>43</v>
      </c>
      <c r="B689" s="60"/>
      <c r="C689" s="60" t="s">
        <v>46</v>
      </c>
      <c r="D689" s="61"/>
      <c r="E689" s="62" t="s">
        <v>43</v>
      </c>
      <c r="F689" s="63">
        <v>0.43</v>
      </c>
      <c r="G689" s="64" t="s">
        <v>100</v>
      </c>
      <c r="H689" s="63"/>
      <c r="I689" s="65">
        <v>0.09</v>
      </c>
      <c r="J689" s="66">
        <v>26.39</v>
      </c>
      <c r="K689" s="67">
        <v>2.29</v>
      </c>
    </row>
    <row r="690" spans="1:11" s="8" customFormat="1" ht="25.5" outlineLevel="1">
      <c r="A690" s="59" t="s">
        <v>43</v>
      </c>
      <c r="B690" s="60"/>
      <c r="C690" s="60" t="s">
        <v>48</v>
      </c>
      <c r="D690" s="61"/>
      <c r="E690" s="62" t="s">
        <v>43</v>
      </c>
      <c r="F690" s="63">
        <v>0.43</v>
      </c>
      <c r="G690" s="64" t="s">
        <v>100</v>
      </c>
      <c r="H690" s="63"/>
      <c r="I690" s="65">
        <v>0.09</v>
      </c>
      <c r="J690" s="66">
        <v>26.39</v>
      </c>
      <c r="K690" s="67">
        <v>2.29</v>
      </c>
    </row>
    <row r="691" spans="1:11" s="8" customFormat="1" ht="15" outlineLevel="1">
      <c r="A691" s="59" t="s">
        <v>43</v>
      </c>
      <c r="B691" s="60"/>
      <c r="C691" s="60" t="s">
        <v>63</v>
      </c>
      <c r="D691" s="61" t="s">
        <v>54</v>
      </c>
      <c r="E691" s="62">
        <v>175</v>
      </c>
      <c r="F691" s="63"/>
      <c r="G691" s="64"/>
      <c r="H691" s="63"/>
      <c r="I691" s="65">
        <v>0.16</v>
      </c>
      <c r="J691" s="66">
        <v>160</v>
      </c>
      <c r="K691" s="67">
        <v>3.67</v>
      </c>
    </row>
    <row r="692" spans="1:11" s="8" customFormat="1" ht="15" outlineLevel="1">
      <c r="A692" s="59" t="s">
        <v>43</v>
      </c>
      <c r="B692" s="60"/>
      <c r="C692" s="60" t="s">
        <v>64</v>
      </c>
      <c r="D692" s="61"/>
      <c r="E692" s="62" t="s">
        <v>43</v>
      </c>
      <c r="F692" s="63"/>
      <c r="G692" s="64"/>
      <c r="H692" s="63"/>
      <c r="I692" s="65">
        <v>0.25</v>
      </c>
      <c r="J692" s="66"/>
      <c r="K692" s="67">
        <v>5.96</v>
      </c>
    </row>
    <row r="693" spans="1:11" s="8" customFormat="1" ht="15.75">
      <c r="A693" s="70" t="s">
        <v>43</v>
      </c>
      <c r="B693" s="71"/>
      <c r="C693" s="71" t="s">
        <v>65</v>
      </c>
      <c r="D693" s="72"/>
      <c r="E693" s="73" t="s">
        <v>43</v>
      </c>
      <c r="F693" s="74"/>
      <c r="G693" s="75"/>
      <c r="H693" s="74"/>
      <c r="I693" s="76">
        <v>12855.36</v>
      </c>
      <c r="J693" s="77"/>
      <c r="K693" s="78">
        <v>176469.68</v>
      </c>
    </row>
    <row r="694" spans="1:11" s="8" customFormat="1" ht="45">
      <c r="A694" s="59">
        <v>56</v>
      </c>
      <c r="B694" s="60" t="s">
        <v>123</v>
      </c>
      <c r="C694" s="60" t="s">
        <v>328</v>
      </c>
      <c r="D694" s="61" t="s">
        <v>103</v>
      </c>
      <c r="E694" s="62">
        <v>134.38</v>
      </c>
      <c r="F694" s="63">
        <v>344.59</v>
      </c>
      <c r="G694" s="64"/>
      <c r="H694" s="63"/>
      <c r="I694" s="65">
        <v>46306</v>
      </c>
      <c r="J694" s="66">
        <v>7.4</v>
      </c>
      <c r="K694" s="78">
        <v>342664.43</v>
      </c>
    </row>
    <row r="695" spans="1:11" s="8" customFormat="1" ht="60">
      <c r="A695" s="59">
        <v>57</v>
      </c>
      <c r="B695" s="60" t="s">
        <v>329</v>
      </c>
      <c r="C695" s="60" t="s">
        <v>330</v>
      </c>
      <c r="D695" s="61" t="s">
        <v>156</v>
      </c>
      <c r="E695" s="62" t="s">
        <v>331</v>
      </c>
      <c r="F695" s="63">
        <v>99.28</v>
      </c>
      <c r="G695" s="64"/>
      <c r="H695" s="63"/>
      <c r="I695" s="65">
        <v>1191.3599999999999</v>
      </c>
      <c r="J695" s="66">
        <v>2.12</v>
      </c>
      <c r="K695" s="78">
        <v>2525.6799999999998</v>
      </c>
    </row>
    <row r="696" spans="1:11" s="8" customFormat="1" ht="195">
      <c r="A696" s="59">
        <v>58</v>
      </c>
      <c r="B696" s="60" t="s">
        <v>332</v>
      </c>
      <c r="C696" s="60" t="s">
        <v>333</v>
      </c>
      <c r="D696" s="61" t="s">
        <v>142</v>
      </c>
      <c r="E696" s="62" t="s">
        <v>334</v>
      </c>
      <c r="F696" s="63">
        <v>1292.22</v>
      </c>
      <c r="G696" s="64"/>
      <c r="H696" s="63"/>
      <c r="I696" s="65"/>
      <c r="J696" s="66"/>
      <c r="K696" s="67"/>
    </row>
    <row r="697" spans="1:11" s="8" customFormat="1" ht="25.5" outlineLevel="1">
      <c r="A697" s="59" t="s">
        <v>43</v>
      </c>
      <c r="B697" s="60"/>
      <c r="C697" s="60" t="s">
        <v>44</v>
      </c>
      <c r="D697" s="61"/>
      <c r="E697" s="62" t="s">
        <v>43</v>
      </c>
      <c r="F697" s="63">
        <v>1224.81</v>
      </c>
      <c r="G697" s="64" t="s">
        <v>94</v>
      </c>
      <c r="H697" s="63"/>
      <c r="I697" s="65">
        <v>295.62</v>
      </c>
      <c r="J697" s="66">
        <v>26.39</v>
      </c>
      <c r="K697" s="67">
        <v>7801.48</v>
      </c>
    </row>
    <row r="698" spans="1:11" s="8" customFormat="1" ht="15" outlineLevel="1">
      <c r="A698" s="59" t="s">
        <v>43</v>
      </c>
      <c r="B698" s="60"/>
      <c r="C698" s="60" t="s">
        <v>46</v>
      </c>
      <c r="D698" s="61"/>
      <c r="E698" s="62" t="s">
        <v>43</v>
      </c>
      <c r="F698" s="63">
        <v>67.41</v>
      </c>
      <c r="G698" s="64" t="s">
        <v>95</v>
      </c>
      <c r="H698" s="63"/>
      <c r="I698" s="65">
        <v>16.079999999999998</v>
      </c>
      <c r="J698" s="66">
        <v>7.68</v>
      </c>
      <c r="K698" s="67">
        <v>123.47</v>
      </c>
    </row>
    <row r="699" spans="1:11" s="8" customFormat="1" ht="15" outlineLevel="1">
      <c r="A699" s="59" t="s">
        <v>43</v>
      </c>
      <c r="B699" s="60"/>
      <c r="C699" s="60" t="s">
        <v>48</v>
      </c>
      <c r="D699" s="61"/>
      <c r="E699" s="62" t="s">
        <v>43</v>
      </c>
      <c r="F699" s="63" t="s">
        <v>274</v>
      </c>
      <c r="G699" s="64"/>
      <c r="H699" s="63"/>
      <c r="I699" s="68" t="s">
        <v>335</v>
      </c>
      <c r="J699" s="66">
        <v>26.39</v>
      </c>
      <c r="K699" s="69" t="s">
        <v>336</v>
      </c>
    </row>
    <row r="700" spans="1:11" s="8" customFormat="1" ht="15" outlineLevel="1">
      <c r="A700" s="59" t="s">
        <v>43</v>
      </c>
      <c r="B700" s="60"/>
      <c r="C700" s="60" t="s">
        <v>52</v>
      </c>
      <c r="D700" s="61"/>
      <c r="E700" s="62" t="s">
        <v>43</v>
      </c>
      <c r="F700" s="63"/>
      <c r="G700" s="64"/>
      <c r="H700" s="63"/>
      <c r="I700" s="65"/>
      <c r="J700" s="66"/>
      <c r="K700" s="67"/>
    </row>
    <row r="701" spans="1:11" s="8" customFormat="1" ht="15" outlineLevel="1">
      <c r="A701" s="59" t="s">
        <v>43</v>
      </c>
      <c r="B701" s="60"/>
      <c r="C701" s="60" t="s">
        <v>53</v>
      </c>
      <c r="D701" s="61" t="s">
        <v>54</v>
      </c>
      <c r="E701" s="62">
        <v>100</v>
      </c>
      <c r="F701" s="63"/>
      <c r="G701" s="64"/>
      <c r="H701" s="63"/>
      <c r="I701" s="65">
        <v>295.62</v>
      </c>
      <c r="J701" s="66">
        <v>83</v>
      </c>
      <c r="K701" s="67">
        <v>6475.23</v>
      </c>
    </row>
    <row r="702" spans="1:11" s="8" customFormat="1" ht="15" outlineLevel="1">
      <c r="A702" s="59" t="s">
        <v>43</v>
      </c>
      <c r="B702" s="60"/>
      <c r="C702" s="60" t="s">
        <v>55</v>
      </c>
      <c r="D702" s="61" t="s">
        <v>54</v>
      </c>
      <c r="E702" s="62">
        <v>64</v>
      </c>
      <c r="F702" s="63"/>
      <c r="G702" s="64"/>
      <c r="H702" s="63"/>
      <c r="I702" s="65">
        <v>189.2</v>
      </c>
      <c r="J702" s="66">
        <v>41</v>
      </c>
      <c r="K702" s="67">
        <v>3198.61</v>
      </c>
    </row>
    <row r="703" spans="1:11" s="8" customFormat="1" ht="15" outlineLevel="1">
      <c r="A703" s="59" t="s">
        <v>43</v>
      </c>
      <c r="B703" s="60"/>
      <c r="C703" s="60" t="s">
        <v>56</v>
      </c>
      <c r="D703" s="61" t="s">
        <v>54</v>
      </c>
      <c r="E703" s="62">
        <v>98</v>
      </c>
      <c r="F703" s="63"/>
      <c r="G703" s="64"/>
      <c r="H703" s="63"/>
      <c r="I703" s="65">
        <v>1.08</v>
      </c>
      <c r="J703" s="66">
        <v>95</v>
      </c>
      <c r="K703" s="67">
        <v>27.63</v>
      </c>
    </row>
    <row r="704" spans="1:11" s="8" customFormat="1" ht="15" outlineLevel="1">
      <c r="A704" s="59" t="s">
        <v>43</v>
      </c>
      <c r="B704" s="60"/>
      <c r="C704" s="60" t="s">
        <v>57</v>
      </c>
      <c r="D704" s="61" t="s">
        <v>54</v>
      </c>
      <c r="E704" s="62">
        <v>77</v>
      </c>
      <c r="F704" s="63"/>
      <c r="G704" s="64"/>
      <c r="H704" s="63"/>
      <c r="I704" s="65">
        <v>0.85</v>
      </c>
      <c r="J704" s="66">
        <v>65</v>
      </c>
      <c r="K704" s="67">
        <v>18.899999999999999</v>
      </c>
    </row>
    <row r="705" spans="1:11" s="8" customFormat="1" ht="30" outlineLevel="1">
      <c r="A705" s="59" t="s">
        <v>43</v>
      </c>
      <c r="B705" s="60"/>
      <c r="C705" s="60" t="s">
        <v>58</v>
      </c>
      <c r="D705" s="61" t="s">
        <v>59</v>
      </c>
      <c r="E705" s="62">
        <v>100.55</v>
      </c>
      <c r="F705" s="63"/>
      <c r="G705" s="64" t="s">
        <v>94</v>
      </c>
      <c r="H705" s="63"/>
      <c r="I705" s="65">
        <v>24.27</v>
      </c>
      <c r="J705" s="66"/>
      <c r="K705" s="67"/>
    </row>
    <row r="706" spans="1:11" s="8" customFormat="1" ht="15.75">
      <c r="A706" s="70" t="s">
        <v>43</v>
      </c>
      <c r="B706" s="71"/>
      <c r="C706" s="71" t="s">
        <v>60</v>
      </c>
      <c r="D706" s="72"/>
      <c r="E706" s="73" t="s">
        <v>43</v>
      </c>
      <c r="F706" s="74"/>
      <c r="G706" s="75"/>
      <c r="H706" s="74"/>
      <c r="I706" s="76">
        <v>798.45</v>
      </c>
      <c r="J706" s="77"/>
      <c r="K706" s="78">
        <v>17645.32</v>
      </c>
    </row>
    <row r="707" spans="1:11" s="8" customFormat="1" ht="15" outlineLevel="1">
      <c r="A707" s="59" t="s">
        <v>43</v>
      </c>
      <c r="B707" s="60"/>
      <c r="C707" s="60" t="s">
        <v>61</v>
      </c>
      <c r="D707" s="61"/>
      <c r="E707" s="62" t="s">
        <v>43</v>
      </c>
      <c r="F707" s="63"/>
      <c r="G707" s="64"/>
      <c r="H707" s="63"/>
      <c r="I707" s="65"/>
      <c r="J707" s="66"/>
      <c r="K707" s="67"/>
    </row>
    <row r="708" spans="1:11" s="8" customFormat="1" ht="25.5" outlineLevel="1">
      <c r="A708" s="59" t="s">
        <v>43</v>
      </c>
      <c r="B708" s="60"/>
      <c r="C708" s="60" t="s">
        <v>46</v>
      </c>
      <c r="D708" s="61"/>
      <c r="E708" s="62" t="s">
        <v>43</v>
      </c>
      <c r="F708" s="63">
        <v>4.62</v>
      </c>
      <c r="G708" s="64" t="s">
        <v>100</v>
      </c>
      <c r="H708" s="63"/>
      <c r="I708" s="65">
        <v>0.11</v>
      </c>
      <c r="J708" s="66">
        <v>26.39</v>
      </c>
      <c r="K708" s="67">
        <v>2.91</v>
      </c>
    </row>
    <row r="709" spans="1:11" s="8" customFormat="1" ht="25.5" outlineLevel="1">
      <c r="A709" s="59" t="s">
        <v>43</v>
      </c>
      <c r="B709" s="60"/>
      <c r="C709" s="60" t="s">
        <v>48</v>
      </c>
      <c r="D709" s="61"/>
      <c r="E709" s="62" t="s">
        <v>43</v>
      </c>
      <c r="F709" s="63">
        <v>4.62</v>
      </c>
      <c r="G709" s="64" t="s">
        <v>100</v>
      </c>
      <c r="H709" s="63"/>
      <c r="I709" s="65">
        <v>0.11</v>
      </c>
      <c r="J709" s="66">
        <v>26.39</v>
      </c>
      <c r="K709" s="67">
        <v>2.91</v>
      </c>
    </row>
    <row r="710" spans="1:11" s="8" customFormat="1" ht="15" outlineLevel="1">
      <c r="A710" s="59" t="s">
        <v>43</v>
      </c>
      <c r="B710" s="60"/>
      <c r="C710" s="60" t="s">
        <v>63</v>
      </c>
      <c r="D710" s="61" t="s">
        <v>54</v>
      </c>
      <c r="E710" s="62">
        <v>175</v>
      </c>
      <c r="F710" s="63"/>
      <c r="G710" s="64"/>
      <c r="H710" s="63"/>
      <c r="I710" s="65">
        <v>0.19</v>
      </c>
      <c r="J710" s="66">
        <v>160</v>
      </c>
      <c r="K710" s="67">
        <v>4.6500000000000004</v>
      </c>
    </row>
    <row r="711" spans="1:11" s="8" customFormat="1" ht="15" outlineLevel="1">
      <c r="A711" s="59" t="s">
        <v>43</v>
      </c>
      <c r="B711" s="60"/>
      <c r="C711" s="60" t="s">
        <v>64</v>
      </c>
      <c r="D711" s="61"/>
      <c r="E711" s="62" t="s">
        <v>43</v>
      </c>
      <c r="F711" s="63"/>
      <c r="G711" s="64"/>
      <c r="H711" s="63"/>
      <c r="I711" s="65">
        <v>0.3</v>
      </c>
      <c r="J711" s="66"/>
      <c r="K711" s="67">
        <v>7.56</v>
      </c>
    </row>
    <row r="712" spans="1:11" s="8" customFormat="1" ht="15.75">
      <c r="A712" s="70" t="s">
        <v>43</v>
      </c>
      <c r="B712" s="71"/>
      <c r="C712" s="71" t="s">
        <v>65</v>
      </c>
      <c r="D712" s="72"/>
      <c r="E712" s="73" t="s">
        <v>43</v>
      </c>
      <c r="F712" s="74"/>
      <c r="G712" s="75"/>
      <c r="H712" s="74"/>
      <c r="I712" s="76">
        <v>798.75</v>
      </c>
      <c r="J712" s="77"/>
      <c r="K712" s="78">
        <v>17652.88</v>
      </c>
    </row>
    <row r="713" spans="1:11" s="8" customFormat="1" ht="45">
      <c r="A713" s="59">
        <v>59</v>
      </c>
      <c r="B713" s="60" t="s">
        <v>123</v>
      </c>
      <c r="C713" s="79" t="s">
        <v>337</v>
      </c>
      <c r="D713" s="80" t="s">
        <v>119</v>
      </c>
      <c r="E713" s="81">
        <v>106</v>
      </c>
      <c r="F713" s="82">
        <v>313.58</v>
      </c>
      <c r="G713" s="83"/>
      <c r="H713" s="82"/>
      <c r="I713" s="84">
        <v>33239.480000000003</v>
      </c>
      <c r="J713" s="85">
        <v>7.4</v>
      </c>
      <c r="K713" s="86">
        <v>245972.15</v>
      </c>
    </row>
    <row r="714" spans="1:11" s="8" customFormat="1" ht="15">
      <c r="A714" s="49"/>
      <c r="B714" s="50"/>
      <c r="C714" s="187" t="s">
        <v>127</v>
      </c>
      <c r="D714" s="188"/>
      <c r="E714" s="188"/>
      <c r="F714" s="188"/>
      <c r="G714" s="188"/>
      <c r="H714" s="188"/>
      <c r="I714" s="65">
        <v>150703.81</v>
      </c>
      <c r="J714" s="66"/>
      <c r="K714" s="67">
        <v>1402013.6</v>
      </c>
    </row>
    <row r="715" spans="1:11" s="8" customFormat="1" ht="15">
      <c r="A715" s="49"/>
      <c r="B715" s="50"/>
      <c r="C715" s="187" t="s">
        <v>128</v>
      </c>
      <c r="D715" s="188"/>
      <c r="E715" s="188"/>
      <c r="F715" s="188"/>
      <c r="G715" s="188"/>
      <c r="H715" s="188"/>
      <c r="I715" s="65"/>
      <c r="J715" s="66"/>
      <c r="K715" s="67"/>
    </row>
    <row r="716" spans="1:11" s="8" customFormat="1" ht="15">
      <c r="A716" s="49"/>
      <c r="B716" s="50"/>
      <c r="C716" s="187" t="s">
        <v>129</v>
      </c>
      <c r="D716" s="188"/>
      <c r="E716" s="188"/>
      <c r="F716" s="188"/>
      <c r="G716" s="188"/>
      <c r="H716" s="188"/>
      <c r="I716" s="65">
        <v>10173.14</v>
      </c>
      <c r="J716" s="66"/>
      <c r="K716" s="67">
        <v>268341.61</v>
      </c>
    </row>
    <row r="717" spans="1:11" s="8" customFormat="1" ht="15">
      <c r="A717" s="49"/>
      <c r="B717" s="50"/>
      <c r="C717" s="187" t="s">
        <v>130</v>
      </c>
      <c r="D717" s="188"/>
      <c r="E717" s="188"/>
      <c r="F717" s="188"/>
      <c r="G717" s="188"/>
      <c r="H717" s="188"/>
      <c r="I717" s="65">
        <v>139633.54</v>
      </c>
      <c r="J717" s="66"/>
      <c r="K717" s="67">
        <v>1127462.6399999999</v>
      </c>
    </row>
    <row r="718" spans="1:11" s="8" customFormat="1" ht="15">
      <c r="A718" s="49"/>
      <c r="B718" s="50"/>
      <c r="C718" s="187" t="s">
        <v>131</v>
      </c>
      <c r="D718" s="188"/>
      <c r="E718" s="188"/>
      <c r="F718" s="188"/>
      <c r="G718" s="188"/>
      <c r="H718" s="188"/>
      <c r="I718" s="65">
        <v>1103.22</v>
      </c>
      <c r="J718" s="66"/>
      <c r="K718" s="67">
        <v>11647.57</v>
      </c>
    </row>
    <row r="719" spans="1:11" s="8" customFormat="1" ht="15.75">
      <c r="A719" s="49"/>
      <c r="B719" s="50"/>
      <c r="C719" s="189" t="s">
        <v>132</v>
      </c>
      <c r="D719" s="174"/>
      <c r="E719" s="174"/>
      <c r="F719" s="174"/>
      <c r="G719" s="174"/>
      <c r="H719" s="174"/>
      <c r="I719" s="76">
        <v>9711.81</v>
      </c>
      <c r="J719" s="77"/>
      <c r="K719" s="78">
        <v>212701.41</v>
      </c>
    </row>
    <row r="720" spans="1:11" s="8" customFormat="1" ht="15.75">
      <c r="A720" s="49"/>
      <c r="B720" s="50"/>
      <c r="C720" s="189" t="s">
        <v>133</v>
      </c>
      <c r="D720" s="174"/>
      <c r="E720" s="174"/>
      <c r="F720" s="174"/>
      <c r="G720" s="174"/>
      <c r="H720" s="174"/>
      <c r="I720" s="76">
        <v>6826.97</v>
      </c>
      <c r="J720" s="77"/>
      <c r="K720" s="78">
        <v>111325.25</v>
      </c>
    </row>
    <row r="721" spans="1:11" s="8" customFormat="1" ht="15.75">
      <c r="A721" s="49"/>
      <c r="B721" s="50"/>
      <c r="C721" s="189" t="s">
        <v>338</v>
      </c>
      <c r="D721" s="174"/>
      <c r="E721" s="174"/>
      <c r="F721" s="174"/>
      <c r="G721" s="174"/>
      <c r="H721" s="174"/>
      <c r="I721" s="76"/>
      <c r="J721" s="77"/>
      <c r="K721" s="78"/>
    </row>
    <row r="722" spans="1:11" s="8" customFormat="1" ht="15">
      <c r="A722" s="49"/>
      <c r="B722" s="50"/>
      <c r="C722" s="187" t="s">
        <v>339</v>
      </c>
      <c r="D722" s="188"/>
      <c r="E722" s="188"/>
      <c r="F722" s="188"/>
      <c r="G722" s="188"/>
      <c r="H722" s="188"/>
      <c r="I722" s="65">
        <v>167242.59</v>
      </c>
      <c r="J722" s="66"/>
      <c r="K722" s="67">
        <v>1726040.26</v>
      </c>
    </row>
    <row r="723" spans="1:11" s="8" customFormat="1" ht="15.75">
      <c r="A723" s="49"/>
      <c r="B723" s="50"/>
      <c r="C723" s="190" t="s">
        <v>340</v>
      </c>
      <c r="D723" s="176"/>
      <c r="E723" s="176"/>
      <c r="F723" s="176"/>
      <c r="G723" s="176"/>
      <c r="H723" s="176"/>
      <c r="I723" s="87">
        <v>167242.59</v>
      </c>
      <c r="J723" s="88"/>
      <c r="K723" s="86">
        <v>1726040.26</v>
      </c>
    </row>
    <row r="724" spans="1:11" s="8" customFormat="1" ht="15">
      <c r="A724" s="49"/>
      <c r="B724" s="50"/>
      <c r="C724" s="187" t="s">
        <v>341</v>
      </c>
      <c r="D724" s="188"/>
      <c r="E724" s="188"/>
      <c r="F724" s="188"/>
      <c r="G724" s="188"/>
      <c r="H724" s="188"/>
      <c r="I724" s="65">
        <v>367933.26</v>
      </c>
      <c r="J724" s="66"/>
      <c r="K724" s="67">
        <v>3438216.46</v>
      </c>
    </row>
    <row r="725" spans="1:11" s="8" customFormat="1" ht="15">
      <c r="A725" s="49"/>
      <c r="B725" s="50"/>
      <c r="C725" s="187" t="s">
        <v>128</v>
      </c>
      <c r="D725" s="188"/>
      <c r="E725" s="188"/>
      <c r="F725" s="188"/>
      <c r="G725" s="188"/>
      <c r="H725" s="188"/>
      <c r="I725" s="65"/>
      <c r="J725" s="66"/>
      <c r="K725" s="67"/>
    </row>
    <row r="726" spans="1:11" s="8" customFormat="1" ht="15">
      <c r="A726" s="49"/>
      <c r="B726" s="50"/>
      <c r="C726" s="187" t="s">
        <v>129</v>
      </c>
      <c r="D726" s="188"/>
      <c r="E726" s="188"/>
      <c r="F726" s="188"/>
      <c r="G726" s="188"/>
      <c r="H726" s="188"/>
      <c r="I726" s="65">
        <v>33969.99</v>
      </c>
      <c r="J726" s="66"/>
      <c r="K726" s="67">
        <v>896341.36</v>
      </c>
    </row>
    <row r="727" spans="1:11" s="8" customFormat="1" ht="15">
      <c r="A727" s="49"/>
      <c r="B727" s="50"/>
      <c r="C727" s="187" t="s">
        <v>130</v>
      </c>
      <c r="D727" s="188"/>
      <c r="E727" s="188"/>
      <c r="F727" s="188"/>
      <c r="G727" s="188"/>
      <c r="H727" s="188"/>
      <c r="I727" s="65">
        <v>332367.25</v>
      </c>
      <c r="J727" s="66"/>
      <c r="K727" s="67">
        <v>2530710.35</v>
      </c>
    </row>
    <row r="728" spans="1:11" s="8" customFormat="1" ht="15">
      <c r="A728" s="49"/>
      <c r="B728" s="50"/>
      <c r="C728" s="187" t="s">
        <v>131</v>
      </c>
      <c r="D728" s="188"/>
      <c r="E728" s="188"/>
      <c r="F728" s="188"/>
      <c r="G728" s="188"/>
      <c r="H728" s="188"/>
      <c r="I728" s="65">
        <v>1868.21</v>
      </c>
      <c r="J728" s="66"/>
      <c r="K728" s="67">
        <v>18347.439999999999</v>
      </c>
    </row>
    <row r="729" spans="1:11" s="8" customFormat="1" ht="15.75">
      <c r="A729" s="49"/>
      <c r="B729" s="50"/>
      <c r="C729" s="189" t="s">
        <v>132</v>
      </c>
      <c r="D729" s="174"/>
      <c r="E729" s="174"/>
      <c r="F729" s="174"/>
      <c r="G729" s="174"/>
      <c r="H729" s="174"/>
      <c r="I729" s="76">
        <v>30945.55</v>
      </c>
      <c r="J729" s="77"/>
      <c r="K729" s="78">
        <v>679128.95</v>
      </c>
    </row>
    <row r="730" spans="1:11" s="8" customFormat="1" ht="15.75">
      <c r="A730" s="49"/>
      <c r="B730" s="50"/>
      <c r="C730" s="189" t="s">
        <v>133</v>
      </c>
      <c r="D730" s="174"/>
      <c r="E730" s="174"/>
      <c r="F730" s="174"/>
      <c r="G730" s="174"/>
      <c r="H730" s="174"/>
      <c r="I730" s="76">
        <v>23228.84</v>
      </c>
      <c r="J730" s="77"/>
      <c r="K730" s="78">
        <v>369223.84</v>
      </c>
    </row>
    <row r="731" spans="1:11" s="8" customFormat="1" ht="15.75">
      <c r="A731" s="49"/>
      <c r="B731" s="50"/>
      <c r="C731" s="189" t="s">
        <v>342</v>
      </c>
      <c r="D731" s="174"/>
      <c r="E731" s="174"/>
      <c r="F731" s="174"/>
      <c r="G731" s="174"/>
      <c r="H731" s="174"/>
      <c r="I731" s="76"/>
      <c r="J731" s="77"/>
      <c r="K731" s="78"/>
    </row>
    <row r="732" spans="1:11" s="8" customFormat="1" ht="15">
      <c r="A732" s="49"/>
      <c r="B732" s="50"/>
      <c r="C732" s="187" t="s">
        <v>135</v>
      </c>
      <c r="D732" s="188"/>
      <c r="E732" s="188"/>
      <c r="F732" s="188"/>
      <c r="G732" s="188"/>
      <c r="H732" s="188"/>
      <c r="I732" s="65">
        <v>414079.62</v>
      </c>
      <c r="J732" s="66"/>
      <c r="K732" s="67">
        <v>4314183</v>
      </c>
    </row>
    <row r="733" spans="1:11" s="8" customFormat="1" ht="15">
      <c r="A733" s="49"/>
      <c r="B733" s="50"/>
      <c r="C733" s="187" t="s">
        <v>136</v>
      </c>
      <c r="D733" s="188"/>
      <c r="E733" s="188"/>
      <c r="F733" s="188"/>
      <c r="G733" s="188"/>
      <c r="H733" s="188"/>
      <c r="I733" s="65">
        <v>8028.03</v>
      </c>
      <c r="J733" s="66"/>
      <c r="K733" s="67">
        <v>172386.25</v>
      </c>
    </row>
    <row r="734" spans="1:11" s="8" customFormat="1" ht="15">
      <c r="A734" s="49"/>
      <c r="B734" s="50"/>
      <c r="C734" s="187" t="s">
        <v>137</v>
      </c>
      <c r="D734" s="188"/>
      <c r="E734" s="188"/>
      <c r="F734" s="188"/>
      <c r="G734" s="188"/>
      <c r="H734" s="188"/>
      <c r="I734" s="65">
        <v>422107.65</v>
      </c>
      <c r="J734" s="66"/>
      <c r="K734" s="67">
        <v>4486569.25</v>
      </c>
    </row>
    <row r="735" spans="1:11" s="8" customFormat="1" ht="32.1" customHeight="1">
      <c r="A735" s="49"/>
      <c r="B735" s="50"/>
      <c r="C735" s="187" t="s">
        <v>343</v>
      </c>
      <c r="D735" s="188"/>
      <c r="E735" s="188"/>
      <c r="F735" s="188"/>
      <c r="G735" s="188"/>
      <c r="H735" s="188"/>
      <c r="I735" s="65">
        <v>6331.61</v>
      </c>
      <c r="J735" s="66"/>
      <c r="K735" s="67">
        <v>67298.539999999994</v>
      </c>
    </row>
    <row r="736" spans="1:11" s="8" customFormat="1" ht="15.75">
      <c r="A736" s="49"/>
      <c r="B736" s="50"/>
      <c r="C736" s="189" t="s">
        <v>137</v>
      </c>
      <c r="D736" s="174"/>
      <c r="E736" s="174"/>
      <c r="F736" s="174"/>
      <c r="G736" s="174"/>
      <c r="H736" s="174"/>
      <c r="I736" s="76">
        <v>428439.26</v>
      </c>
      <c r="J736" s="77"/>
      <c r="K736" s="78">
        <v>4553867.79</v>
      </c>
    </row>
    <row r="737" spans="1:11" s="8" customFormat="1" ht="32.1" customHeight="1">
      <c r="A737" s="49"/>
      <c r="B737" s="50"/>
      <c r="C737" s="187" t="s">
        <v>344</v>
      </c>
      <c r="D737" s="188"/>
      <c r="E737" s="188"/>
      <c r="F737" s="188"/>
      <c r="G737" s="188"/>
      <c r="H737" s="188"/>
      <c r="I737" s="65">
        <v>8568.7900000000009</v>
      </c>
      <c r="J737" s="66"/>
      <c r="K737" s="67">
        <v>91077.36</v>
      </c>
    </row>
    <row r="738" spans="1:11" s="8" customFormat="1" ht="15.75">
      <c r="A738" s="49"/>
      <c r="B738" s="50"/>
      <c r="C738" s="189" t="s">
        <v>345</v>
      </c>
      <c r="D738" s="174"/>
      <c r="E738" s="174"/>
      <c r="F738" s="174"/>
      <c r="G738" s="174"/>
      <c r="H738" s="174"/>
      <c r="I738" s="76">
        <v>437008.05</v>
      </c>
      <c r="J738" s="77"/>
      <c r="K738" s="78">
        <v>4644945.1500000004</v>
      </c>
    </row>
    <row r="739" spans="1:11" s="8" customFormat="1" ht="32.1" customHeight="1">
      <c r="A739" s="49"/>
      <c r="B739" s="50"/>
      <c r="C739" s="187" t="s">
        <v>346</v>
      </c>
      <c r="D739" s="188"/>
      <c r="E739" s="188"/>
      <c r="F739" s="188"/>
      <c r="G739" s="188"/>
      <c r="H739" s="188"/>
      <c r="I739" s="65">
        <v>87401.61</v>
      </c>
      <c r="J739" s="66"/>
      <c r="K739" s="67">
        <v>928989.03</v>
      </c>
    </row>
    <row r="740" spans="1:11" s="8" customFormat="1" ht="15.75">
      <c r="A740" s="49"/>
      <c r="B740" s="50"/>
      <c r="C740" s="189" t="s">
        <v>347</v>
      </c>
      <c r="D740" s="174"/>
      <c r="E740" s="174"/>
      <c r="F740" s="174"/>
      <c r="G740" s="174"/>
      <c r="H740" s="174"/>
      <c r="I740" s="76">
        <v>524409.66</v>
      </c>
      <c r="J740" s="77"/>
      <c r="K740" s="78">
        <v>5573934.1799999997</v>
      </c>
    </row>
    <row r="741" spans="1:11" s="8" customFormat="1" ht="15" customHeight="1">
      <c r="A741" s="49"/>
      <c r="B741" s="50"/>
      <c r="C741" s="50"/>
      <c r="D741" s="51"/>
      <c r="E741" s="52"/>
      <c r="F741" s="53"/>
      <c r="G741" s="54"/>
      <c r="H741" s="53"/>
      <c r="I741" s="55"/>
      <c r="J741" s="56"/>
      <c r="K741" s="57"/>
    </row>
    <row r="742" spans="1:11" ht="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ht="15">
      <c r="A743" s="44"/>
      <c r="B743" s="44"/>
      <c r="C743" s="44"/>
      <c r="D743" s="44"/>
      <c r="E743" s="44"/>
      <c r="F743" s="44"/>
      <c r="G743" s="44"/>
      <c r="H743" s="9"/>
      <c r="I743" s="9"/>
      <c r="J743" s="9"/>
      <c r="K743" s="9"/>
    </row>
    <row r="744" spans="1:11" ht="15">
      <c r="A744" s="44"/>
      <c r="B744" s="44"/>
      <c r="C744" s="44"/>
      <c r="D744" s="44"/>
      <c r="E744" s="44"/>
      <c r="F744" s="44"/>
      <c r="G744" s="44"/>
      <c r="H744" s="9"/>
      <c r="I744" s="9"/>
      <c r="J744" s="9"/>
      <c r="K744" s="9"/>
    </row>
    <row r="745" spans="1:11" ht="15">
      <c r="A745" s="45"/>
      <c r="B745" s="43" t="s">
        <v>30</v>
      </c>
      <c r="C745" s="182" t="s">
        <v>37</v>
      </c>
      <c r="D745" s="182"/>
      <c r="E745" s="182"/>
      <c r="F745" s="182"/>
      <c r="G745" s="182"/>
      <c r="H745" s="182"/>
      <c r="I745" s="10"/>
      <c r="J745" s="10"/>
      <c r="K745" s="10"/>
    </row>
    <row r="746" spans="1:11" s="2" customFormat="1" ht="15">
      <c r="A746" s="45"/>
      <c r="B746" s="32" t="s">
        <v>29</v>
      </c>
      <c r="C746" s="45"/>
      <c r="D746" s="45"/>
      <c r="E746" s="45"/>
      <c r="F746" s="45"/>
      <c r="G746" s="45"/>
      <c r="H746" s="10"/>
      <c r="I746" s="10"/>
      <c r="J746" s="10"/>
      <c r="K746" s="10"/>
    </row>
    <row r="747" spans="1:11" s="2" customFormat="1" ht="15">
      <c r="A747" s="45"/>
      <c r="B747" s="11"/>
      <c r="C747" s="45"/>
      <c r="D747" s="45"/>
      <c r="E747" s="45"/>
      <c r="F747" s="45"/>
      <c r="G747" s="45"/>
      <c r="H747" s="10"/>
      <c r="I747" s="10"/>
      <c r="J747" s="10"/>
      <c r="K747" s="10"/>
    </row>
    <row r="748" spans="1:11" s="2" customFormat="1" ht="15">
      <c r="A748" s="45"/>
      <c r="B748" s="43" t="s">
        <v>31</v>
      </c>
      <c r="C748" s="182" t="s">
        <v>37</v>
      </c>
      <c r="D748" s="182"/>
      <c r="E748" s="182"/>
      <c r="F748" s="182"/>
      <c r="G748" s="182"/>
      <c r="H748" s="182"/>
      <c r="I748" s="10"/>
      <c r="J748" s="10"/>
      <c r="K748" s="10"/>
    </row>
    <row r="749" spans="1:11" s="2" customFormat="1" ht="15">
      <c r="A749" s="45"/>
      <c r="B749" s="32" t="s">
        <v>29</v>
      </c>
      <c r="C749" s="45"/>
      <c r="D749" s="45"/>
      <c r="E749" s="45"/>
      <c r="F749" s="45"/>
      <c r="G749" s="45"/>
      <c r="H749" s="10"/>
      <c r="I749" s="10"/>
      <c r="J749" s="10"/>
      <c r="K749" s="10"/>
    </row>
    <row r="750" spans="1:11" s="2" customFormat="1" ht="15">
      <c r="A750" s="44"/>
      <c r="B750" s="44"/>
      <c r="C750" s="44"/>
      <c r="D750" s="44"/>
      <c r="E750" s="44"/>
      <c r="F750" s="44"/>
      <c r="G750" s="44"/>
      <c r="H750" s="9"/>
      <c r="I750" s="9"/>
      <c r="J750" s="10"/>
      <c r="K750" s="10"/>
    </row>
    <row r="751" spans="1:11">
      <c r="A751" s="3"/>
      <c r="B751" s="3"/>
      <c r="C751" s="3"/>
      <c r="D751" s="3"/>
      <c r="E751" s="3"/>
      <c r="F751" s="3"/>
      <c r="G751" s="3"/>
    </row>
    <row r="752" spans="1:11">
      <c r="A752" s="3"/>
      <c r="B752" s="3"/>
      <c r="C752" s="3"/>
      <c r="D752" s="3"/>
      <c r="E752" s="3"/>
      <c r="F752" s="3"/>
      <c r="G752" s="3"/>
    </row>
    <row r="753" spans="1:7">
      <c r="A753" s="3"/>
      <c r="B753" s="3"/>
      <c r="C753" s="3"/>
      <c r="D753" s="3"/>
      <c r="E753" s="3"/>
      <c r="F753" s="3"/>
      <c r="G753" s="3"/>
    </row>
  </sheetData>
  <mergeCells count="111">
    <mergeCell ref="B3:K3"/>
    <mergeCell ref="C737:H737"/>
    <mergeCell ref="C738:H738"/>
    <mergeCell ref="C739:H739"/>
    <mergeCell ref="C740:H740"/>
    <mergeCell ref="C732:H732"/>
    <mergeCell ref="C733:H733"/>
    <mergeCell ref="C734:H734"/>
    <mergeCell ref="C735:H735"/>
    <mergeCell ref="C736:H736"/>
    <mergeCell ref="C727:H727"/>
    <mergeCell ref="C728:H728"/>
    <mergeCell ref="C729:H729"/>
    <mergeCell ref="C730:H730"/>
    <mergeCell ref="C731:H731"/>
    <mergeCell ref="C722:H722"/>
    <mergeCell ref="C723:H723"/>
    <mergeCell ref="C724:H724"/>
    <mergeCell ref="C725:H725"/>
    <mergeCell ref="C726:H726"/>
    <mergeCell ref="C717:H717"/>
    <mergeCell ref="C718:H718"/>
    <mergeCell ref="C719:H719"/>
    <mergeCell ref="C720:H720"/>
    <mergeCell ref="C721:H721"/>
    <mergeCell ref="C492:H492"/>
    <mergeCell ref="A493:K493"/>
    <mergeCell ref="C714:H714"/>
    <mergeCell ref="C715:H715"/>
    <mergeCell ref="C716:H716"/>
    <mergeCell ref="C487:H487"/>
    <mergeCell ref="C488:H488"/>
    <mergeCell ref="C489:H489"/>
    <mergeCell ref="C490:H490"/>
    <mergeCell ref="C491:H491"/>
    <mergeCell ref="A464:K464"/>
    <mergeCell ref="C483:H483"/>
    <mergeCell ref="C484:H484"/>
    <mergeCell ref="C485:H485"/>
    <mergeCell ref="C486:H486"/>
    <mergeCell ref="C459:H459"/>
    <mergeCell ref="C460:H460"/>
    <mergeCell ref="C461:H461"/>
    <mergeCell ref="C462:H462"/>
    <mergeCell ref="C463:H463"/>
    <mergeCell ref="C454:H454"/>
    <mergeCell ref="C455:H455"/>
    <mergeCell ref="C456:H456"/>
    <mergeCell ref="C457:H457"/>
    <mergeCell ref="C458:H458"/>
    <mergeCell ref="C432:H432"/>
    <mergeCell ref="C433:H433"/>
    <mergeCell ref="C434:H434"/>
    <mergeCell ref="C435:H435"/>
    <mergeCell ref="A436:K436"/>
    <mergeCell ref="C427:H427"/>
    <mergeCell ref="C428:H428"/>
    <mergeCell ref="C429:H429"/>
    <mergeCell ref="C430:H430"/>
    <mergeCell ref="C431:H431"/>
    <mergeCell ref="C370:H370"/>
    <mergeCell ref="A371:K371"/>
    <mergeCell ref="A372:K372"/>
    <mergeCell ref="A390:K390"/>
    <mergeCell ref="C426:H426"/>
    <mergeCell ref="C365:H365"/>
    <mergeCell ref="C366:H366"/>
    <mergeCell ref="C367:H367"/>
    <mergeCell ref="C368:H368"/>
    <mergeCell ref="C369:H369"/>
    <mergeCell ref="C360:H360"/>
    <mergeCell ref="C361:H361"/>
    <mergeCell ref="C362:H362"/>
    <mergeCell ref="C363:H363"/>
    <mergeCell ref="C364:H364"/>
    <mergeCell ref="C172:H172"/>
    <mergeCell ref="C173:H173"/>
    <mergeCell ref="C174:H174"/>
    <mergeCell ref="A175:K175"/>
    <mergeCell ref="C359:H359"/>
    <mergeCell ref="C168:H168"/>
    <mergeCell ref="C169:H169"/>
    <mergeCell ref="C170:H170"/>
    <mergeCell ref="C171:H171"/>
    <mergeCell ref="A28:K28"/>
    <mergeCell ref="C163:H163"/>
    <mergeCell ref="C164:H164"/>
    <mergeCell ref="C165:H165"/>
    <mergeCell ref="C166:H166"/>
    <mergeCell ref="C748:H748"/>
    <mergeCell ref="C4:I4"/>
    <mergeCell ref="C5:I5"/>
    <mergeCell ref="C6:I6"/>
    <mergeCell ref="C7:I7"/>
    <mergeCell ref="C745:H745"/>
    <mergeCell ref="C8:I8"/>
    <mergeCell ref="A9:K9"/>
    <mergeCell ref="K24:K25"/>
    <mergeCell ref="A12:C12"/>
    <mergeCell ref="F24:F25"/>
    <mergeCell ref="G24:G25"/>
    <mergeCell ref="H24:H25"/>
    <mergeCell ref="E19:G19"/>
    <mergeCell ref="J24:J25"/>
    <mergeCell ref="I24:I25"/>
    <mergeCell ref="C24:C25"/>
    <mergeCell ref="D24:D25"/>
    <mergeCell ref="E24:E25"/>
    <mergeCell ref="A24:A25"/>
    <mergeCell ref="B24:B25"/>
    <mergeCell ref="C167:H167"/>
  </mergeCells>
  <pageMargins left="0.78740157480314965" right="0.39370078740157483" top="0.39370078740157483" bottom="0.39370078740157483" header="0.23622047244094491" footer="0.23622047244094491"/>
  <pageSetup paperSize="9" scale="59" fitToHeight="0" orientation="portrait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Вешняки</vt:lpstr>
      <vt:lpstr>ЛН 02-01-01</vt:lpstr>
      <vt:lpstr>ЛН 02-01-02</vt:lpstr>
      <vt:lpstr>ЛН 02-01-03</vt:lpstr>
      <vt:lpstr>ЛН 02-01-04</vt:lpstr>
      <vt:lpstr>ЛН 02-01-05</vt:lpstr>
      <vt:lpstr>ЛН 02-01-06</vt:lpstr>
      <vt:lpstr>ЛН 02-01-07</vt:lpstr>
      <vt:lpstr>ЛН 02-01-08</vt:lpstr>
      <vt:lpstr>ЛН 09-01-01</vt:lpstr>
      <vt:lpstr>ЛН 09-02-01</vt:lpstr>
      <vt:lpstr>ЛН 09-02-02</vt:lpstr>
      <vt:lpstr>'ЛН 02-01-01'!Заголовки_для_печати</vt:lpstr>
      <vt:lpstr>'ЛН 02-01-02'!Заголовки_для_печати</vt:lpstr>
      <vt:lpstr>'ЛН 02-01-03'!Заголовки_для_печати</vt:lpstr>
      <vt:lpstr>'ЛН 02-01-04'!Заголовки_для_печати</vt:lpstr>
      <vt:lpstr>'ЛН 02-01-05'!Заголовки_для_печати</vt:lpstr>
      <vt:lpstr>'ЛН 02-01-06'!Заголовки_для_печати</vt:lpstr>
      <vt:lpstr>'ЛН 02-01-07'!Заголовки_для_печати</vt:lpstr>
      <vt:lpstr>'ЛН 02-01-08'!Заголовки_для_печати</vt:lpstr>
      <vt:lpstr>'ЛН 09-01-01'!Заголовки_для_печати</vt:lpstr>
      <vt:lpstr>'ЛН 09-02-01'!Заголовки_для_печати</vt:lpstr>
      <vt:lpstr>'ЛН 09-02-02'!Заголовки_для_печати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Баутина Татьяна</dc:creator>
  <cp:lastModifiedBy>Ниязходжаева Дилфуза Тахирходжаевна</cp:lastModifiedBy>
  <cp:lastPrinted>2018-11-22T13:03:29Z</cp:lastPrinted>
  <dcterms:created xsi:type="dcterms:W3CDTF">2003-01-28T12:33:10Z</dcterms:created>
  <dcterms:modified xsi:type="dcterms:W3CDTF">2022-07-08T11:23:05Z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